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 KULIAH\SMST 5\SPK\"/>
    </mc:Choice>
  </mc:AlternateContent>
  <xr:revisionPtr revIDLastSave="0" documentId="8_{992909C5-70BA-401B-A853-512DE9B329C9}" xr6:coauthVersionLast="47" xr6:coauthVersionMax="47" xr10:uidLastSave="{00000000-0000-0000-0000-000000000000}"/>
  <bookViews>
    <workbookView xWindow="-120" yWindow="-120" windowWidth="20730" windowHeight="11040" xr2:uid="{F934B050-9471-4D26-85F7-1E8ABE86F19D}"/>
  </bookViews>
  <sheets>
    <sheet name="Coba Coba" sheetId="7" r:id="rId1"/>
    <sheet name="Nilai Kriteria" sheetId="2" r:id="rId2"/>
    <sheet name="Sikap" sheetId="3" r:id="rId3"/>
    <sheet name="Kemampuan" sheetId="4" r:id="rId4"/>
    <sheet name="Kontribus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3" i="7" l="1"/>
  <c r="C164" i="7"/>
  <c r="C165" i="7"/>
  <c r="C141" i="7"/>
  <c r="F158" i="7"/>
  <c r="F157" i="7"/>
  <c r="I157" i="7" s="1"/>
  <c r="F156" i="7"/>
  <c r="F159" i="7" s="1"/>
  <c r="E143" i="7"/>
  <c r="D143" i="7"/>
  <c r="C143" i="7"/>
  <c r="E141" i="7"/>
  <c r="K135" i="7"/>
  <c r="E142" i="7" s="1"/>
  <c r="J135" i="7"/>
  <c r="D142" i="7" s="1"/>
  <c r="I135" i="7"/>
  <c r="C142" i="7" s="1"/>
  <c r="K134" i="7"/>
  <c r="J134" i="7"/>
  <c r="I134" i="7"/>
  <c r="H134" i="7"/>
  <c r="G134" i="7"/>
  <c r="D141" i="7" s="1"/>
  <c r="F134" i="7"/>
  <c r="E129" i="7"/>
  <c r="C129" i="7"/>
  <c r="E127" i="7"/>
  <c r="E126" i="7"/>
  <c r="D126" i="7"/>
  <c r="D129" i="7" s="1"/>
  <c r="J110" i="7"/>
  <c r="E109" i="7"/>
  <c r="I109" i="7"/>
  <c r="H71" i="7"/>
  <c r="F79" i="7"/>
  <c r="F78" i="7"/>
  <c r="F80" i="7"/>
  <c r="G58" i="7"/>
  <c r="K96" i="7"/>
  <c r="J96" i="7"/>
  <c r="I96" i="7"/>
  <c r="K95" i="7"/>
  <c r="J95" i="7"/>
  <c r="I95" i="7"/>
  <c r="H95" i="7"/>
  <c r="G95" i="7"/>
  <c r="F95" i="7"/>
  <c r="D57" i="7"/>
  <c r="E57" i="7"/>
  <c r="E88" i="7"/>
  <c r="E87" i="7"/>
  <c r="E90" i="7" s="1"/>
  <c r="D87" i="7"/>
  <c r="C49" i="7"/>
  <c r="C50" i="7"/>
  <c r="D50" i="7"/>
  <c r="F119" i="7"/>
  <c r="F118" i="7"/>
  <c r="F117" i="7"/>
  <c r="E104" i="7"/>
  <c r="E102" i="7"/>
  <c r="D102" i="7"/>
  <c r="C102" i="7"/>
  <c r="D104" i="7"/>
  <c r="C104" i="7"/>
  <c r="E103" i="7"/>
  <c r="D103" i="7"/>
  <c r="C103" i="7"/>
  <c r="C90" i="7"/>
  <c r="D90" i="7"/>
  <c r="E72" i="7"/>
  <c r="C40" i="7"/>
  <c r="F40" i="7" s="1"/>
  <c r="H32" i="7"/>
  <c r="E63" i="7"/>
  <c r="D63" i="7"/>
  <c r="C63" i="7"/>
  <c r="H58" i="7"/>
  <c r="F58" i="7"/>
  <c r="E58" i="7"/>
  <c r="D58" i="7"/>
  <c r="D65" i="7" s="1"/>
  <c r="C58" i="7"/>
  <c r="C65" i="7" s="1"/>
  <c r="E64" i="7"/>
  <c r="D64" i="7"/>
  <c r="C57" i="7"/>
  <c r="C64" i="7" s="1"/>
  <c r="E51" i="7"/>
  <c r="D51" i="7"/>
  <c r="C51" i="7"/>
  <c r="H19" i="7"/>
  <c r="G19" i="7"/>
  <c r="F19" i="7"/>
  <c r="C26" i="7"/>
  <c r="F41" i="7"/>
  <c r="F39" i="7"/>
  <c r="E26" i="7"/>
  <c r="D26" i="7"/>
  <c r="E24" i="7"/>
  <c r="D24" i="7"/>
  <c r="C24" i="7"/>
  <c r="E19" i="7"/>
  <c r="D19" i="7"/>
  <c r="C19" i="7"/>
  <c r="E18" i="7"/>
  <c r="E25" i="7" s="1"/>
  <c r="D18" i="7"/>
  <c r="D25" i="7" s="1"/>
  <c r="C18" i="7"/>
  <c r="C25" i="7" s="1"/>
  <c r="E12" i="7"/>
  <c r="D12" i="7"/>
  <c r="C12" i="7"/>
  <c r="D12" i="2"/>
  <c r="D19" i="2" s="1"/>
  <c r="F51" i="2"/>
  <c r="F48" i="2"/>
  <c r="F49" i="2"/>
  <c r="F50" i="2"/>
  <c r="F47" i="2"/>
  <c r="D50" i="2"/>
  <c r="E50" i="2"/>
  <c r="D49" i="2"/>
  <c r="E49" i="2"/>
  <c r="C50" i="2"/>
  <c r="C49" i="2"/>
  <c r="D48" i="2"/>
  <c r="E48" i="2"/>
  <c r="C48" i="2"/>
  <c r="D47" i="2"/>
  <c r="E47" i="2"/>
  <c r="C47" i="2"/>
  <c r="I20" i="3"/>
  <c r="I20" i="4"/>
  <c r="I20" i="5"/>
  <c r="F13" i="5"/>
  <c r="F20" i="5" s="1"/>
  <c r="E13" i="5"/>
  <c r="E20" i="5" s="1"/>
  <c r="D13" i="5"/>
  <c r="D20" i="5" s="1"/>
  <c r="C13" i="5"/>
  <c r="C17" i="5" s="1"/>
  <c r="F19" i="4"/>
  <c r="F18" i="4"/>
  <c r="F17" i="4"/>
  <c r="F13" i="4"/>
  <c r="F20" i="4" s="1"/>
  <c r="E13" i="4"/>
  <c r="E20" i="4" s="1"/>
  <c r="D13" i="4"/>
  <c r="D20" i="4" s="1"/>
  <c r="C13" i="4"/>
  <c r="C17" i="4" s="1"/>
  <c r="C17" i="3"/>
  <c r="D20" i="3"/>
  <c r="E20" i="3"/>
  <c r="F20" i="3"/>
  <c r="D19" i="3"/>
  <c r="G19" i="3" s="1"/>
  <c r="H19" i="3" s="1"/>
  <c r="I19" i="3" s="1"/>
  <c r="E19" i="3"/>
  <c r="F19" i="3"/>
  <c r="D18" i="3"/>
  <c r="E18" i="3"/>
  <c r="F18" i="3"/>
  <c r="C20" i="3"/>
  <c r="G20" i="3" s="1"/>
  <c r="H20" i="3" s="1"/>
  <c r="C19" i="3"/>
  <c r="C18" i="3"/>
  <c r="G18" i="3" s="1"/>
  <c r="H18" i="3" s="1"/>
  <c r="I18" i="3" s="1"/>
  <c r="D17" i="3"/>
  <c r="E17" i="3"/>
  <c r="F17" i="3"/>
  <c r="F21" i="3"/>
  <c r="D13" i="3"/>
  <c r="E13" i="3"/>
  <c r="F13" i="3"/>
  <c r="C13" i="3"/>
  <c r="E12" i="2"/>
  <c r="E18" i="2" s="1"/>
  <c r="D148" i="7" l="1"/>
  <c r="D144" i="7"/>
  <c r="D149" i="7" s="1"/>
  <c r="E144" i="7"/>
  <c r="C149" i="7" s="1"/>
  <c r="C144" i="7"/>
  <c r="E150" i="7" s="1"/>
  <c r="C148" i="7"/>
  <c r="D150" i="7"/>
  <c r="I158" i="7"/>
  <c r="E148" i="7"/>
  <c r="I156" i="7"/>
  <c r="F120" i="7"/>
  <c r="F81" i="7"/>
  <c r="I78" i="7" s="1"/>
  <c r="E105" i="7"/>
  <c r="C109" i="7" s="1"/>
  <c r="D105" i="7"/>
  <c r="D111" i="7" s="1"/>
  <c r="I118" i="7"/>
  <c r="C105" i="7"/>
  <c r="E110" i="7" s="1"/>
  <c r="I119" i="7"/>
  <c r="I117" i="7"/>
  <c r="E65" i="7"/>
  <c r="D66" i="7"/>
  <c r="D72" i="7" s="1"/>
  <c r="D70" i="7"/>
  <c r="C66" i="7"/>
  <c r="E71" i="7" s="1"/>
  <c r="I80" i="7"/>
  <c r="E66" i="7"/>
  <c r="C71" i="7" s="1"/>
  <c r="F42" i="7"/>
  <c r="I41" i="7" s="1"/>
  <c r="C27" i="7"/>
  <c r="E33" i="7" s="1"/>
  <c r="D27" i="7"/>
  <c r="D33" i="7" s="1"/>
  <c r="E27" i="7"/>
  <c r="C31" i="7" s="1"/>
  <c r="C12" i="2"/>
  <c r="C18" i="2" s="1"/>
  <c r="D17" i="5"/>
  <c r="D19" i="5"/>
  <c r="C18" i="5"/>
  <c r="C19" i="5"/>
  <c r="F17" i="5"/>
  <c r="F18" i="5"/>
  <c r="F19" i="5"/>
  <c r="E17" i="5"/>
  <c r="E18" i="5"/>
  <c r="E19" i="5"/>
  <c r="D18" i="5"/>
  <c r="G18" i="5" s="1"/>
  <c r="H18" i="5" s="1"/>
  <c r="I18" i="5" s="1"/>
  <c r="G19" i="5"/>
  <c r="H19" i="5" s="1"/>
  <c r="I19" i="5" s="1"/>
  <c r="F21" i="5"/>
  <c r="G17" i="5"/>
  <c r="C20" i="5"/>
  <c r="G20" i="5" s="1"/>
  <c r="H20" i="5" s="1"/>
  <c r="D17" i="4"/>
  <c r="E17" i="4"/>
  <c r="E18" i="4"/>
  <c r="E19" i="4"/>
  <c r="C18" i="4"/>
  <c r="C19" i="4"/>
  <c r="D18" i="4"/>
  <c r="D19" i="4"/>
  <c r="F21" i="4"/>
  <c r="G17" i="4"/>
  <c r="C20" i="4"/>
  <c r="G20" i="4" s="1"/>
  <c r="H20" i="4" s="1"/>
  <c r="E21" i="3"/>
  <c r="D21" i="3"/>
  <c r="G17" i="3"/>
  <c r="G21" i="3" s="1"/>
  <c r="H17" i="3"/>
  <c r="I17" i="3" s="1"/>
  <c r="C21" i="3"/>
  <c r="E17" i="2"/>
  <c r="E19" i="2"/>
  <c r="D17" i="2"/>
  <c r="D18" i="2"/>
  <c r="I148" i="7" l="1"/>
  <c r="C150" i="7"/>
  <c r="J149" i="7" s="1"/>
  <c r="D151" i="7"/>
  <c r="I159" i="7"/>
  <c r="E149" i="7"/>
  <c r="E151" i="7" s="1"/>
  <c r="I79" i="7"/>
  <c r="I81" i="7"/>
  <c r="D109" i="7"/>
  <c r="E111" i="7"/>
  <c r="E112" i="7" s="1"/>
  <c r="I120" i="7"/>
  <c r="C111" i="7"/>
  <c r="D110" i="7"/>
  <c r="C110" i="7"/>
  <c r="D71" i="7"/>
  <c r="C70" i="7"/>
  <c r="E70" i="7"/>
  <c r="I72" i="7"/>
  <c r="C72" i="7"/>
  <c r="D73" i="7"/>
  <c r="I39" i="7"/>
  <c r="I40" i="7"/>
  <c r="E32" i="7"/>
  <c r="E31" i="7"/>
  <c r="D31" i="7"/>
  <c r="D32" i="7"/>
  <c r="C33" i="7"/>
  <c r="C32" i="7"/>
  <c r="C19" i="2"/>
  <c r="C17" i="2"/>
  <c r="C20" i="2" s="1"/>
  <c r="F18" i="2"/>
  <c r="G18" i="2" s="1"/>
  <c r="H18" i="2" s="1"/>
  <c r="D21" i="5"/>
  <c r="E21" i="5"/>
  <c r="C21" i="5"/>
  <c r="G21" i="5"/>
  <c r="H17" i="5"/>
  <c r="G19" i="4"/>
  <c r="H19" i="4" s="1"/>
  <c r="I19" i="4" s="1"/>
  <c r="E21" i="4"/>
  <c r="G18" i="4"/>
  <c r="H18" i="4" s="1"/>
  <c r="I18" i="4" s="1"/>
  <c r="D21" i="4"/>
  <c r="G21" i="4"/>
  <c r="H17" i="4"/>
  <c r="C21" i="4"/>
  <c r="H21" i="3"/>
  <c r="I21" i="3"/>
  <c r="C23" i="3" s="1"/>
  <c r="F19" i="2"/>
  <c r="G19" i="2" s="1"/>
  <c r="H19" i="2" s="1"/>
  <c r="E20" i="2"/>
  <c r="D20" i="2"/>
  <c r="C151" i="7" l="1"/>
  <c r="D112" i="7"/>
  <c r="C112" i="7"/>
  <c r="H72" i="7"/>
  <c r="E73" i="7"/>
  <c r="C73" i="7"/>
  <c r="I42" i="7"/>
  <c r="E34" i="7"/>
  <c r="D34" i="7"/>
  <c r="C34" i="7"/>
  <c r="F17" i="2"/>
  <c r="F20" i="2" s="1"/>
  <c r="H21" i="5"/>
  <c r="I17" i="5"/>
  <c r="I21" i="5" s="1"/>
  <c r="C23" i="5" s="1"/>
  <c r="C25" i="5" s="1"/>
  <c r="H21" i="4"/>
  <c r="I17" i="4"/>
  <c r="I21" i="4" s="1"/>
  <c r="C23" i="4" s="1"/>
  <c r="C25" i="4" s="1"/>
  <c r="G17" i="2" l="1"/>
  <c r="G20" i="2" s="1"/>
  <c r="C25" i="3"/>
  <c r="H17" i="2"/>
  <c r="H20" i="2" s="1"/>
  <c r="C23" i="2" s="1"/>
  <c r="C25" i="2" s="1"/>
</calcChain>
</file>

<file path=xl/sharedStrings.xml><?xml version="1.0" encoding="utf-8"?>
<sst xmlns="http://schemas.openxmlformats.org/spreadsheetml/2006/main" count="450" uniqueCount="72">
  <si>
    <t>Sikap</t>
  </si>
  <si>
    <t>Normalisasi Data</t>
  </si>
  <si>
    <t>Jumlah</t>
  </si>
  <si>
    <t>Prioritas</t>
  </si>
  <si>
    <t>CI</t>
  </si>
  <si>
    <t>Perbandingan Kriteria</t>
  </si>
  <si>
    <t>KRITERIA</t>
  </si>
  <si>
    <t xml:space="preserve">Kemampuan </t>
  </si>
  <si>
    <t>Kontribusi</t>
  </si>
  <si>
    <t>Kemampuan</t>
  </si>
  <si>
    <t xml:space="preserve">Jumlah </t>
  </si>
  <si>
    <t>Eigent Value</t>
  </si>
  <si>
    <t>Penentuan Karyawan Lembur Dengan Metode Analytical Hierarchy Process (AHP)</t>
  </si>
  <si>
    <t>Nur Cholis Majid</t>
  </si>
  <si>
    <t>RI</t>
  </si>
  <si>
    <t>CR</t>
  </si>
  <si>
    <t>SI 2021 B</t>
  </si>
  <si>
    <t>Jika nilai CI/CR dibawah 10% maka konsistensi hirarki dapat diterima</t>
  </si>
  <si>
    <t>namun jika diatas 10% penilaian data judgment harus diperbaiki.</t>
  </si>
  <si>
    <t>Jika nilai CR &lt;= 0,1 maka matriks tersebut dikatakan konsisten</t>
  </si>
  <si>
    <t>Konsisten adalah kesetaraan nilai bobot yang diberikan antar kriteria-kriteria</t>
  </si>
  <si>
    <t>Apabila nilai CR&gt;=0,1 maka matrik tersebut dikatakan tidak konsisten</t>
  </si>
  <si>
    <t>(KONSISTEN)</t>
  </si>
  <si>
    <t>Nilai Kriteria</t>
  </si>
  <si>
    <t>Perbandingan Kriteria Sikap</t>
  </si>
  <si>
    <t>Normalisasi Data Sikap</t>
  </si>
  <si>
    <t>Nama</t>
  </si>
  <si>
    <t>Angga</t>
  </si>
  <si>
    <t>Arnol</t>
  </si>
  <si>
    <t>Iqbal</t>
  </si>
  <si>
    <t>Dwiko</t>
  </si>
  <si>
    <t>Perbandingan Kriteria Kemampuan</t>
  </si>
  <si>
    <t>Normalisasi Data Kemampuan</t>
  </si>
  <si>
    <t>Perbandingan Kriteria Kontribusi</t>
  </si>
  <si>
    <t>Normalisasi Data Kontribusi</t>
  </si>
  <si>
    <t>Nilai Prioritas</t>
  </si>
  <si>
    <t>Prioritas Kriteria</t>
  </si>
  <si>
    <t>Hasil Akhir</t>
  </si>
  <si>
    <t>Hasil Perankingan</t>
  </si>
  <si>
    <t>1. Angga = 0,40</t>
  </si>
  <si>
    <t>2. Arnol = 0,36</t>
  </si>
  <si>
    <t>3. Iqbal = 0,17</t>
  </si>
  <si>
    <t>4. Dwiko = 0,08</t>
  </si>
  <si>
    <t>Penentuan Karyawan Lembur Dengan Metode Analytical Hierarchy Process Fuzzy (AHP)</t>
  </si>
  <si>
    <t>Matriks Fuzzy</t>
  </si>
  <si>
    <t>Kriteria</t>
  </si>
  <si>
    <t>l</t>
  </si>
  <si>
    <t>m</t>
  </si>
  <si>
    <t>u</t>
  </si>
  <si>
    <t>Fuzzy Triangular Number</t>
  </si>
  <si>
    <t>Nilai Sinenis Fuzzy</t>
  </si>
  <si>
    <t>Nilai Prioritas Vektor</t>
  </si>
  <si>
    <t>Deffuzifikasi</t>
  </si>
  <si>
    <t>Total</t>
  </si>
  <si>
    <t>Nilai Ordinat Deffuziffikasi</t>
  </si>
  <si>
    <t>Nilai Bobot Vektor</t>
  </si>
  <si>
    <t>W</t>
  </si>
  <si>
    <t>Rank</t>
  </si>
  <si>
    <t>Penentuan HP si Alex Dengan Metode Analytical Hierarchy Process Fuzzy (AHP)</t>
  </si>
  <si>
    <t>Muhammad Risalah Naufal</t>
  </si>
  <si>
    <t>Harga</t>
  </si>
  <si>
    <t>Kualitas Kamera</t>
  </si>
  <si>
    <t>Kapasitas Baterai</t>
  </si>
  <si>
    <t xml:space="preserve">Kualitas Kamera </t>
  </si>
  <si>
    <t>Kapasiitas Baterai</t>
  </si>
  <si>
    <t>HARGA</t>
  </si>
  <si>
    <t>HP A</t>
  </si>
  <si>
    <t>HP B</t>
  </si>
  <si>
    <t>HP C</t>
  </si>
  <si>
    <t>KUALITAS KAMERA</t>
  </si>
  <si>
    <t>Perbandingan Alternatif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</si>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</sst>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164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4" fillId="6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1004992</xdr:colOff>
      <xdr:row>29</xdr:row>
      <xdr:rowOff>67599</xdr:rowOff>
    </xdr:from>
    <xdr:to>
      <xdr:col>16</xdr:col>
      <xdr:colOff>523277</xdr:colOff>
      <xdr:row>34</xdr:row>
      <xdr:rowOff>21019</xdr:rowOff>
    </xdr:to>
    <xdr:pic>
      <xdr:nvPicPr>
        <xdr:cNvPr id="5" name="Picture 4" descr="Perhitungan Metode Fuzzy AHP Dalam Pemilihan Karyawan Terbaik">
          <a:extLst>
            <a:ext uri="{FF2B5EF4-FFF2-40B4-BE49-F238E27FC236}">
              <a16:creationId xmlns:a16="http://schemas.microsoft.com/office/drawing/2014/main" id="{BBCEAFDC-DA22-31CD-335D-2C91570CD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8387" y="5610130"/>
          <a:ext cx="3869211" cy="854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556604</xdr:colOff>
      <xdr:row>13</xdr:row>
      <xdr:rowOff>101913</xdr:rowOff>
    </xdr:from>
    <xdr:to>
      <xdr:col>20</xdr:col>
      <xdr:colOff>322403</xdr:colOff>
      <xdr:row>19</xdr:row>
      <xdr:rowOff>141110</xdr:rowOff>
    </xdr:to>
    <xdr:pic>
      <xdr:nvPicPr>
        <xdr:cNvPr id="7" name="Picture 6" descr="PEMILIHAN PRIORITAS LAYANAN QOS DENGAN PENDEKATAN METODE FUZZY ANALYTICAL  HIERARCHY PROCESS (FAHP) DAN TOPSIS">
          <a:extLst>
            <a:ext uri="{FF2B5EF4-FFF2-40B4-BE49-F238E27FC236}">
              <a16:creationId xmlns:a16="http://schemas.microsoft.com/office/drawing/2014/main" id="{920C850F-B623-D75D-2A36-1998F0E9B6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2" t="3334" b="1"/>
        <a:stretch/>
      </xdr:blipFill>
      <xdr:spPr bwMode="auto">
        <a:xfrm>
          <a:off x="13993518" y="2712469"/>
          <a:ext cx="5269132" cy="1136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17</xdr:col>
      <xdr:colOff>148814</xdr:colOff>
      <xdr:row>72</xdr:row>
      <xdr:rowOff>141237</xdr:rowOff>
    </xdr:to>
    <xdr:pic>
      <xdr:nvPicPr>
        <xdr:cNvPr id="3" name="Picture 2" descr="Perhitungan Metode Fuzzy AHP Dalam Pemilihan Karyawan Terbaik">
          <a:extLst>
            <a:ext uri="{FF2B5EF4-FFF2-40B4-BE49-F238E27FC236}">
              <a16:creationId xmlns:a16="http://schemas.microsoft.com/office/drawing/2014/main" id="{52399771-89C6-451D-BEAA-DDEB2DBF2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8627" y="13133768"/>
          <a:ext cx="3770997" cy="892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E618-A456-45A1-B2C6-A64F86941D13}">
  <dimension ref="A1:U165"/>
  <sheetViews>
    <sheetView tabSelected="1" topLeftCell="A58" zoomScale="73" zoomScaleNormal="81" workbookViewId="0">
      <selection activeCell="I41" sqref="I41"/>
    </sheetView>
  </sheetViews>
  <sheetFormatPr defaultRowHeight="15" x14ac:dyDescent="0.25"/>
  <cols>
    <col min="1" max="1" width="9.85546875" customWidth="1"/>
    <col min="2" max="2" width="18.28515625" customWidth="1"/>
    <col min="3" max="3" width="18.42578125" customWidth="1"/>
    <col min="4" max="4" width="17.85546875" customWidth="1"/>
    <col min="5" max="5" width="18.140625" customWidth="1"/>
    <col min="6" max="6" width="18" customWidth="1"/>
    <col min="7" max="7" width="18.140625" customWidth="1"/>
    <col min="8" max="8" width="18.42578125" customWidth="1"/>
    <col min="9" max="9" width="19.140625" customWidth="1"/>
    <col min="10" max="10" width="17.7109375" customWidth="1"/>
    <col min="11" max="11" width="18.5703125" customWidth="1"/>
  </cols>
  <sheetData>
    <row r="1" spans="1:21" ht="18.75" x14ac:dyDescent="0.3">
      <c r="B1" s="7" t="s">
        <v>58</v>
      </c>
    </row>
    <row r="2" spans="1:21" ht="18.75" x14ac:dyDescent="0.3">
      <c r="B2" s="7" t="s">
        <v>59</v>
      </c>
    </row>
    <row r="3" spans="1:21" ht="21" x14ac:dyDescent="0.35">
      <c r="B3" s="8">
        <v>21051214008</v>
      </c>
      <c r="C3" s="5"/>
    </row>
    <row r="4" spans="1:21" ht="18.75" x14ac:dyDescent="0.3">
      <c r="B4" s="7" t="s">
        <v>16</v>
      </c>
    </row>
    <row r="5" spans="1:21" x14ac:dyDescent="0.25">
      <c r="A5" s="34" t="s">
        <v>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</row>
    <row r="6" spans="1:21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1" ht="15.75" x14ac:dyDescent="0.25">
      <c r="B7" s="4" t="s">
        <v>5</v>
      </c>
    </row>
    <row r="8" spans="1:21" x14ac:dyDescent="0.25">
      <c r="B8" s="10" t="s">
        <v>6</v>
      </c>
      <c r="C8" s="10" t="s">
        <v>60</v>
      </c>
      <c r="D8" s="10" t="s">
        <v>63</v>
      </c>
      <c r="E8" s="10" t="s">
        <v>62</v>
      </c>
    </row>
    <row r="9" spans="1:21" x14ac:dyDescent="0.25">
      <c r="B9" s="10" t="s">
        <v>60</v>
      </c>
      <c r="C9" s="1">
        <v>1</v>
      </c>
      <c r="D9" s="1">
        <v>5</v>
      </c>
      <c r="E9" s="1">
        <v>7</v>
      </c>
    </row>
    <row r="10" spans="1:21" x14ac:dyDescent="0.25">
      <c r="B10" s="10" t="s">
        <v>61</v>
      </c>
      <c r="C10" s="1">
        <v>0.2</v>
      </c>
      <c r="D10" s="1">
        <v>1</v>
      </c>
      <c r="E10" s="1">
        <v>5</v>
      </c>
    </row>
    <row r="11" spans="1:21" x14ac:dyDescent="0.25">
      <c r="B11" s="10" t="s">
        <v>62</v>
      </c>
      <c r="C11" s="1">
        <v>0.14000000000000001</v>
      </c>
      <c r="D11" s="1">
        <v>0.2</v>
      </c>
      <c r="E11" s="1">
        <v>1</v>
      </c>
    </row>
    <row r="12" spans="1:21" x14ac:dyDescent="0.25">
      <c r="B12" s="10" t="s">
        <v>2</v>
      </c>
      <c r="C12" s="1">
        <f>SUM(C9:C11)</f>
        <v>1.3399999999999999</v>
      </c>
      <c r="D12" s="1">
        <f t="shared" ref="D12:E12" si="0">SUM(D9:D11)</f>
        <v>6.2</v>
      </c>
      <c r="E12" s="1">
        <f t="shared" si="0"/>
        <v>13</v>
      </c>
    </row>
    <row r="14" spans="1:21" ht="15.75" x14ac:dyDescent="0.25">
      <c r="B14" s="4" t="s">
        <v>44</v>
      </c>
    </row>
    <row r="15" spans="1:21" x14ac:dyDescent="0.25">
      <c r="B15" s="29" t="s">
        <v>45</v>
      </c>
      <c r="C15" s="30" t="s">
        <v>60</v>
      </c>
      <c r="D15" s="30"/>
      <c r="E15" s="30"/>
      <c r="F15" s="30" t="s">
        <v>61</v>
      </c>
      <c r="G15" s="30"/>
      <c r="H15" s="30"/>
      <c r="I15" s="30" t="s">
        <v>62</v>
      </c>
      <c r="J15" s="30"/>
      <c r="K15" s="30"/>
    </row>
    <row r="16" spans="1:21" x14ac:dyDescent="0.25">
      <c r="B16" s="29"/>
      <c r="C16" s="19" t="s">
        <v>46</v>
      </c>
      <c r="D16" s="19" t="s">
        <v>47</v>
      </c>
      <c r="E16" s="19" t="s">
        <v>48</v>
      </c>
      <c r="F16" s="19" t="s">
        <v>46</v>
      </c>
      <c r="G16" s="19" t="s">
        <v>47</v>
      </c>
      <c r="H16" s="19" t="s">
        <v>48</v>
      </c>
      <c r="I16" s="19" t="s">
        <v>46</v>
      </c>
      <c r="J16" s="19" t="s">
        <v>47</v>
      </c>
      <c r="K16" s="19" t="s">
        <v>48</v>
      </c>
    </row>
    <row r="17" spans="2:11" x14ac:dyDescent="0.25">
      <c r="B17" s="1" t="s">
        <v>60</v>
      </c>
      <c r="C17" s="20">
        <v>1</v>
      </c>
      <c r="D17" s="20">
        <v>1</v>
      </c>
      <c r="E17" s="20">
        <v>1</v>
      </c>
      <c r="F17" s="20">
        <v>3</v>
      </c>
      <c r="G17" s="20">
        <v>5</v>
      </c>
      <c r="H17" s="20">
        <v>7</v>
      </c>
      <c r="I17" s="20">
        <v>5</v>
      </c>
      <c r="J17" s="20">
        <v>7</v>
      </c>
      <c r="K17" s="20">
        <v>9</v>
      </c>
    </row>
    <row r="18" spans="2:11" x14ac:dyDescent="0.25">
      <c r="B18" s="1" t="s">
        <v>61</v>
      </c>
      <c r="C18" s="20">
        <f>1/H17</f>
        <v>0.14285714285714285</v>
      </c>
      <c r="D18" s="20">
        <f>1/G17</f>
        <v>0.2</v>
      </c>
      <c r="E18" s="20">
        <f>1/F17</f>
        <v>0.33333333333333331</v>
      </c>
      <c r="F18" s="20">
        <v>1</v>
      </c>
      <c r="G18" s="20">
        <v>1</v>
      </c>
      <c r="H18" s="20">
        <v>1</v>
      </c>
      <c r="I18" s="20">
        <v>3</v>
      </c>
      <c r="J18" s="20">
        <v>5</v>
      </c>
      <c r="K18" s="20">
        <v>7</v>
      </c>
    </row>
    <row r="19" spans="2:11" x14ac:dyDescent="0.25">
      <c r="B19" s="1" t="s">
        <v>62</v>
      </c>
      <c r="C19" s="20">
        <f>1/K17</f>
        <v>0.1111111111111111</v>
      </c>
      <c r="D19" s="20">
        <f>1/J17</f>
        <v>0.14285714285714285</v>
      </c>
      <c r="E19" s="20">
        <f>1/I17</f>
        <v>0.2</v>
      </c>
      <c r="F19" s="20">
        <f>1/K18</f>
        <v>0.14285714285714285</v>
      </c>
      <c r="G19" s="20">
        <f>1/J18</f>
        <v>0.2</v>
      </c>
      <c r="H19" s="20">
        <f>1/I18</f>
        <v>0.33333333333333331</v>
      </c>
      <c r="I19" s="20">
        <v>1</v>
      </c>
      <c r="J19" s="20">
        <v>1</v>
      </c>
      <c r="K19" s="20">
        <v>1</v>
      </c>
    </row>
    <row r="22" spans="2:11" ht="15.75" x14ac:dyDescent="0.25">
      <c r="B22" s="4" t="s">
        <v>49</v>
      </c>
    </row>
    <row r="23" spans="2:11" x14ac:dyDescent="0.25">
      <c r="B23" s="21"/>
      <c r="C23" s="21" t="s">
        <v>46</v>
      </c>
      <c r="D23" s="21" t="s">
        <v>47</v>
      </c>
      <c r="E23" s="21" t="s">
        <v>48</v>
      </c>
    </row>
    <row r="24" spans="2:11" x14ac:dyDescent="0.25">
      <c r="B24" s="33" t="s">
        <v>60</v>
      </c>
      <c r="C24" s="21">
        <f t="shared" ref="C24:E26" si="1">SUM(C17,F17,I17)</f>
        <v>9</v>
      </c>
      <c r="D24" s="21">
        <f t="shared" si="1"/>
        <v>13</v>
      </c>
      <c r="E24" s="21">
        <f t="shared" si="1"/>
        <v>17</v>
      </c>
    </row>
    <row r="25" spans="2:11" x14ac:dyDescent="0.25">
      <c r="B25" s="33" t="s">
        <v>61</v>
      </c>
      <c r="C25" s="22">
        <f t="shared" si="1"/>
        <v>4.1428571428571423</v>
      </c>
      <c r="D25" s="22">
        <f t="shared" si="1"/>
        <v>6.2</v>
      </c>
      <c r="E25" s="21">
        <f t="shared" si="1"/>
        <v>8.3333333333333339</v>
      </c>
    </row>
    <row r="26" spans="2:11" x14ac:dyDescent="0.25">
      <c r="B26" s="33" t="s">
        <v>62</v>
      </c>
      <c r="C26" s="22">
        <f t="shared" si="1"/>
        <v>1.253968253968254</v>
      </c>
      <c r="D26" s="21">
        <f t="shared" si="1"/>
        <v>1.342857142857143</v>
      </c>
      <c r="E26" s="22">
        <f t="shared" si="1"/>
        <v>1.5333333333333332</v>
      </c>
    </row>
    <row r="27" spans="2:11" x14ac:dyDescent="0.25">
      <c r="B27" s="21" t="s">
        <v>2</v>
      </c>
      <c r="C27" s="22">
        <f>SUM(C24:C26)</f>
        <v>14.396825396825395</v>
      </c>
      <c r="D27" s="22">
        <f t="shared" ref="D27:E27" si="2">SUM(D24:D26)</f>
        <v>20.542857142857141</v>
      </c>
      <c r="E27" s="22">
        <f t="shared" si="2"/>
        <v>26.866666666666667</v>
      </c>
    </row>
    <row r="29" spans="2:11" ht="15.75" x14ac:dyDescent="0.25">
      <c r="B29" s="9" t="s">
        <v>50</v>
      </c>
      <c r="G29" s="4" t="s">
        <v>51</v>
      </c>
    </row>
    <row r="30" spans="2:11" x14ac:dyDescent="0.25">
      <c r="B30" s="21"/>
      <c r="C30" s="21" t="s">
        <v>46</v>
      </c>
      <c r="D30" s="21" t="s">
        <v>47</v>
      </c>
      <c r="E30" s="21" t="s">
        <v>48</v>
      </c>
      <c r="G30" s="21" t="s">
        <v>45</v>
      </c>
      <c r="H30" s="32" t="s">
        <v>60</v>
      </c>
      <c r="I30" s="32" t="s">
        <v>63</v>
      </c>
      <c r="J30" s="32" t="s">
        <v>62</v>
      </c>
    </row>
    <row r="31" spans="2:11" x14ac:dyDescent="0.25">
      <c r="B31" s="33" t="s">
        <v>60</v>
      </c>
      <c r="C31" s="22">
        <f>C24/E27</f>
        <v>0.33498759305210918</v>
      </c>
      <c r="D31" s="22">
        <f>D24/D27</f>
        <v>0.63282336578581366</v>
      </c>
      <c r="E31" s="22">
        <f>E24/C27</f>
        <v>1.1808158765159869</v>
      </c>
      <c r="G31" s="33" t="s">
        <v>60</v>
      </c>
      <c r="H31" s="1">
        <v>1</v>
      </c>
      <c r="I31" s="2">
        <v>1</v>
      </c>
      <c r="J31" s="1">
        <v>1</v>
      </c>
    </row>
    <row r="32" spans="2:11" x14ac:dyDescent="0.25">
      <c r="B32" s="33" t="s">
        <v>61</v>
      </c>
      <c r="C32" s="22">
        <f>C25/E27</f>
        <v>0.15420063807160581</v>
      </c>
      <c r="D32" s="22">
        <f>D25/D27</f>
        <v>0.30180806675938809</v>
      </c>
      <c r="E32" s="22">
        <f>E25/C27</f>
        <v>0.57883131201764071</v>
      </c>
      <c r="G32" s="33" t="s">
        <v>61</v>
      </c>
      <c r="H32" s="2">
        <f>(C31-E32)/((D32-E32)-(D31-C31))</f>
        <v>0.42418003603266635</v>
      </c>
      <c r="I32" s="1">
        <v>1</v>
      </c>
      <c r="J32" s="1">
        <v>1</v>
      </c>
    </row>
    <row r="33" spans="1:21" x14ac:dyDescent="0.25">
      <c r="B33" s="33" t="s">
        <v>62</v>
      </c>
      <c r="C33" s="22">
        <f>C26/E27</f>
        <v>4.6673756351175703E-2</v>
      </c>
      <c r="D33" s="22">
        <f>D26/D27</f>
        <v>6.536856745479834E-2</v>
      </c>
      <c r="E33" s="22">
        <f>E26/C27</f>
        <v>0.10650496141124587</v>
      </c>
      <c r="G33" s="33" t="s">
        <v>62</v>
      </c>
      <c r="H33" s="2">
        <v>0</v>
      </c>
      <c r="I33" s="2">
        <v>0</v>
      </c>
      <c r="J33" s="1">
        <v>1</v>
      </c>
    </row>
    <row r="34" spans="1:21" x14ac:dyDescent="0.25">
      <c r="B34" s="21" t="s">
        <v>2</v>
      </c>
      <c r="C34" s="22">
        <f>SUM(C31:C33)</f>
        <v>0.53586198747489067</v>
      </c>
      <c r="D34" s="22">
        <f t="shared" ref="D34" si="3">SUM(D31:D33)</f>
        <v>1</v>
      </c>
      <c r="E34" s="22">
        <f t="shared" ref="E34" si="4">SUM(E31:E33)</f>
        <v>1.8661521499448734</v>
      </c>
    </row>
    <row r="37" spans="1:21" ht="15.75" x14ac:dyDescent="0.25">
      <c r="B37" s="31" t="s">
        <v>54</v>
      </c>
      <c r="C37" s="31"/>
      <c r="H37" s="4" t="s">
        <v>55</v>
      </c>
    </row>
    <row r="38" spans="1:21" x14ac:dyDescent="0.25">
      <c r="B38" s="1" t="s">
        <v>45</v>
      </c>
      <c r="C38" s="32" t="s">
        <v>60</v>
      </c>
      <c r="D38" s="32" t="s">
        <v>63</v>
      </c>
      <c r="E38" s="32" t="s">
        <v>62</v>
      </c>
      <c r="F38" s="1" t="s">
        <v>52</v>
      </c>
      <c r="H38" s="1"/>
      <c r="I38" s="1" t="s">
        <v>56</v>
      </c>
      <c r="J38" s="1" t="s">
        <v>57</v>
      </c>
    </row>
    <row r="39" spans="1:21" x14ac:dyDescent="0.25">
      <c r="B39" s="33" t="s">
        <v>60</v>
      </c>
      <c r="C39" s="1">
        <v>1</v>
      </c>
      <c r="D39" s="2">
        <v>1</v>
      </c>
      <c r="E39" s="1">
        <v>1</v>
      </c>
      <c r="F39" s="2">
        <f>MIN(C39:E39)</f>
        <v>1</v>
      </c>
      <c r="H39" s="33" t="s">
        <v>60</v>
      </c>
      <c r="I39" s="2">
        <f>F39/F42</f>
        <v>0.70215841726422223</v>
      </c>
      <c r="J39" s="1">
        <v>1</v>
      </c>
    </row>
    <row r="40" spans="1:21" x14ac:dyDescent="0.25">
      <c r="B40" s="33" t="s">
        <v>61</v>
      </c>
      <c r="C40" s="2">
        <f>H32</f>
        <v>0.42418003603266635</v>
      </c>
      <c r="D40" s="1">
        <v>1</v>
      </c>
      <c r="E40" s="1">
        <v>1</v>
      </c>
      <c r="F40" s="2">
        <f t="shared" ref="F40:F41" si="5">MIN(C40:E40)</f>
        <v>0.42418003603266635</v>
      </c>
      <c r="H40" s="33" t="s">
        <v>61</v>
      </c>
      <c r="I40" s="2">
        <f>F40/F42</f>
        <v>0.29784158273577777</v>
      </c>
      <c r="J40" s="1">
        <v>2</v>
      </c>
    </row>
    <row r="41" spans="1:21" x14ac:dyDescent="0.25">
      <c r="B41" s="33" t="s">
        <v>62</v>
      </c>
      <c r="C41" s="2">
        <v>0</v>
      </c>
      <c r="D41" s="2">
        <v>0</v>
      </c>
      <c r="E41" s="1">
        <v>1</v>
      </c>
      <c r="F41" s="2">
        <f t="shared" si="5"/>
        <v>0</v>
      </c>
      <c r="H41" s="33" t="s">
        <v>62</v>
      </c>
      <c r="I41" s="2">
        <f>F41/F42</f>
        <v>0</v>
      </c>
      <c r="J41" s="24">
        <v>3</v>
      </c>
    </row>
    <row r="42" spans="1:21" x14ac:dyDescent="0.25">
      <c r="B42" s="26" t="s">
        <v>53</v>
      </c>
      <c r="C42" s="27"/>
      <c r="D42" s="27"/>
      <c r="E42" s="28"/>
      <c r="F42" s="2">
        <f>SUM(F39:F41)</f>
        <v>1.4241800360326664</v>
      </c>
      <c r="H42" s="1" t="s">
        <v>53</v>
      </c>
      <c r="I42" s="23">
        <f>SUM(I39:I41)</f>
        <v>1</v>
      </c>
      <c r="J42" s="25"/>
    </row>
    <row r="44" spans="1:21" x14ac:dyDescent="0.25">
      <c r="A44" s="34" t="s">
        <v>65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</row>
    <row r="45" spans="1:21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1" ht="15.75" x14ac:dyDescent="0.25">
      <c r="B46" s="4" t="s">
        <v>70</v>
      </c>
    </row>
    <row r="47" spans="1:21" x14ac:dyDescent="0.25">
      <c r="B47" s="10" t="s">
        <v>6</v>
      </c>
      <c r="C47" s="10" t="s">
        <v>66</v>
      </c>
      <c r="D47" s="10" t="s">
        <v>67</v>
      </c>
      <c r="E47" s="10" t="s">
        <v>68</v>
      </c>
    </row>
    <row r="48" spans="1:21" x14ac:dyDescent="0.25">
      <c r="B48" s="10" t="s">
        <v>66</v>
      </c>
      <c r="C48" s="1">
        <v>1</v>
      </c>
      <c r="D48" s="1">
        <v>3</v>
      </c>
      <c r="E48" s="1">
        <v>5</v>
      </c>
    </row>
    <row r="49" spans="2:11" x14ac:dyDescent="0.25">
      <c r="B49" s="10" t="s">
        <v>67</v>
      </c>
      <c r="C49" s="1">
        <f>1/D48</f>
        <v>0.33333333333333331</v>
      </c>
      <c r="D49" s="1">
        <v>1</v>
      </c>
      <c r="E49" s="1">
        <v>3</v>
      </c>
    </row>
    <row r="50" spans="2:11" x14ac:dyDescent="0.25">
      <c r="B50" s="10" t="s">
        <v>68</v>
      </c>
      <c r="C50" s="1">
        <f>1/E48</f>
        <v>0.2</v>
      </c>
      <c r="D50" s="1">
        <f>1/E49</f>
        <v>0.33333333333333331</v>
      </c>
      <c r="E50" s="1">
        <v>1</v>
      </c>
    </row>
    <row r="51" spans="2:11" x14ac:dyDescent="0.25">
      <c r="B51" s="10" t="s">
        <v>2</v>
      </c>
      <c r="C51" s="1">
        <f>SUM(C48:C50)</f>
        <v>1.5333333333333332</v>
      </c>
      <c r="D51" s="1">
        <f t="shared" ref="D51:E51" si="6">SUM(D48:D50)</f>
        <v>4.333333333333333</v>
      </c>
      <c r="E51" s="1">
        <f t="shared" si="6"/>
        <v>9</v>
      </c>
    </row>
    <row r="53" spans="2:11" ht="15.75" x14ac:dyDescent="0.25">
      <c r="B53" s="4" t="s">
        <v>44</v>
      </c>
    </row>
    <row r="54" spans="2:11" x14ac:dyDescent="0.25">
      <c r="B54" s="29" t="s">
        <v>45</v>
      </c>
      <c r="C54" s="35" t="s">
        <v>66</v>
      </c>
      <c r="D54" s="36"/>
      <c r="E54" s="37"/>
      <c r="F54" s="35" t="s">
        <v>67</v>
      </c>
      <c r="G54" s="36"/>
      <c r="H54" s="37"/>
      <c r="I54" s="35" t="s">
        <v>68</v>
      </c>
      <c r="J54" s="36"/>
      <c r="K54" s="37"/>
    </row>
    <row r="55" spans="2:11" x14ac:dyDescent="0.25">
      <c r="B55" s="29"/>
      <c r="C55" s="19" t="s">
        <v>46</v>
      </c>
      <c r="D55" s="19" t="s">
        <v>47</v>
      </c>
      <c r="E55" s="19" t="s">
        <v>48</v>
      </c>
      <c r="F55" s="19" t="s">
        <v>46</v>
      </c>
      <c r="G55" s="19" t="s">
        <v>47</v>
      </c>
      <c r="H55" s="19" t="s">
        <v>48</v>
      </c>
      <c r="I55" s="19" t="s">
        <v>46</v>
      </c>
      <c r="J55" s="19" t="s">
        <v>47</v>
      </c>
      <c r="K55" s="19" t="s">
        <v>48</v>
      </c>
    </row>
    <row r="56" spans="2:11" x14ac:dyDescent="0.25">
      <c r="B56" s="32" t="s">
        <v>66</v>
      </c>
      <c r="C56" s="20">
        <v>1</v>
      </c>
      <c r="D56" s="20">
        <v>1</v>
      </c>
      <c r="E56" s="20">
        <v>1</v>
      </c>
      <c r="F56" s="20">
        <v>1</v>
      </c>
      <c r="G56" s="20">
        <v>3</v>
      </c>
      <c r="H56" s="20">
        <v>5</v>
      </c>
      <c r="I56" s="20">
        <v>3</v>
      </c>
      <c r="J56" s="20">
        <v>5</v>
      </c>
      <c r="K56" s="20">
        <v>7</v>
      </c>
    </row>
    <row r="57" spans="2:11" x14ac:dyDescent="0.25">
      <c r="B57" s="32" t="s">
        <v>67</v>
      </c>
      <c r="C57" s="20">
        <f>1/H56</f>
        <v>0.2</v>
      </c>
      <c r="D57" s="20">
        <f>1/G56</f>
        <v>0.33333333333333331</v>
      </c>
      <c r="E57" s="20">
        <f>1/F56</f>
        <v>1</v>
      </c>
      <c r="F57" s="20">
        <v>1</v>
      </c>
      <c r="G57" s="20">
        <v>1</v>
      </c>
      <c r="H57" s="20">
        <v>1</v>
      </c>
      <c r="I57" s="20">
        <v>1</v>
      </c>
      <c r="J57" s="20">
        <v>3</v>
      </c>
      <c r="K57" s="20">
        <v>5</v>
      </c>
    </row>
    <row r="58" spans="2:11" x14ac:dyDescent="0.25">
      <c r="B58" s="32" t="s">
        <v>68</v>
      </c>
      <c r="C58" s="20">
        <f>1/K56</f>
        <v>0.14285714285714285</v>
      </c>
      <c r="D58" s="20">
        <f>1/J56</f>
        <v>0.2</v>
      </c>
      <c r="E58" s="20">
        <f>1/I56</f>
        <v>0.33333333333333331</v>
      </c>
      <c r="F58" s="20">
        <f>1/K57</f>
        <v>0.2</v>
      </c>
      <c r="G58" s="20">
        <f>1/J57</f>
        <v>0.33333333333333331</v>
      </c>
      <c r="H58" s="20">
        <f>1/I57</f>
        <v>1</v>
      </c>
      <c r="I58" s="20">
        <v>1</v>
      </c>
      <c r="J58" s="20">
        <v>1</v>
      </c>
      <c r="K58" s="20">
        <v>1</v>
      </c>
    </row>
    <row r="61" spans="2:11" ht="15.75" x14ac:dyDescent="0.25">
      <c r="B61" s="4" t="s">
        <v>49</v>
      </c>
    </row>
    <row r="62" spans="2:11" x14ac:dyDescent="0.25">
      <c r="B62" s="21"/>
      <c r="C62" s="21" t="s">
        <v>46</v>
      </c>
      <c r="D62" s="21" t="s">
        <v>47</v>
      </c>
      <c r="E62" s="21" t="s">
        <v>48</v>
      </c>
    </row>
    <row r="63" spans="2:11" x14ac:dyDescent="0.25">
      <c r="B63" s="32" t="s">
        <v>66</v>
      </c>
      <c r="C63" s="21">
        <f t="shared" ref="C63:C65" si="7">SUM(C56,F56,I56)</f>
        <v>5</v>
      </c>
      <c r="D63" s="21">
        <f t="shared" ref="D63:D65" si="8">SUM(D56,G56,J56)</f>
        <v>9</v>
      </c>
      <c r="E63" s="21">
        <f t="shared" ref="E63:E65" si="9">SUM(E56,H56,K56)</f>
        <v>13</v>
      </c>
    </row>
    <row r="64" spans="2:11" x14ac:dyDescent="0.25">
      <c r="B64" s="32" t="s">
        <v>67</v>
      </c>
      <c r="C64" s="22">
        <f t="shared" si="7"/>
        <v>2.2000000000000002</v>
      </c>
      <c r="D64" s="22">
        <f t="shared" si="8"/>
        <v>4.333333333333333</v>
      </c>
      <c r="E64" s="21">
        <f t="shared" si="9"/>
        <v>7</v>
      </c>
    </row>
    <row r="65" spans="2:10" x14ac:dyDescent="0.25">
      <c r="B65" s="32" t="s">
        <v>68</v>
      </c>
      <c r="C65" s="22">
        <f t="shared" si="7"/>
        <v>1.342857142857143</v>
      </c>
      <c r="D65" s="21">
        <f t="shared" si="8"/>
        <v>1.5333333333333332</v>
      </c>
      <c r="E65" s="22">
        <f t="shared" si="9"/>
        <v>2.333333333333333</v>
      </c>
    </row>
    <row r="66" spans="2:10" x14ac:dyDescent="0.25">
      <c r="B66" s="21" t="s">
        <v>2</v>
      </c>
      <c r="C66" s="22">
        <f>SUM(C63:C65)</f>
        <v>8.5428571428571427</v>
      </c>
      <c r="D66" s="22">
        <f t="shared" ref="D66:E66" si="10">SUM(D63:D65)</f>
        <v>14.866666666666665</v>
      </c>
      <c r="E66" s="22">
        <f t="shared" si="10"/>
        <v>22.333333333333332</v>
      </c>
    </row>
    <row r="68" spans="2:10" ht="15.75" x14ac:dyDescent="0.25">
      <c r="B68" s="9" t="s">
        <v>50</v>
      </c>
      <c r="G68" s="4" t="s">
        <v>51</v>
      </c>
    </row>
    <row r="69" spans="2:10" x14ac:dyDescent="0.25">
      <c r="B69" s="21"/>
      <c r="C69" s="21" t="s">
        <v>46</v>
      </c>
      <c r="D69" s="21" t="s">
        <v>47</v>
      </c>
      <c r="E69" s="21" t="s">
        <v>48</v>
      </c>
      <c r="G69" s="21" t="s">
        <v>45</v>
      </c>
      <c r="H69" s="32" t="s">
        <v>66</v>
      </c>
      <c r="I69" s="32" t="s">
        <v>67</v>
      </c>
      <c r="J69" s="32" t="s">
        <v>68</v>
      </c>
    </row>
    <row r="70" spans="2:10" x14ac:dyDescent="0.25">
      <c r="B70" s="32" t="s">
        <v>66</v>
      </c>
      <c r="C70" s="22">
        <f>C63/E66</f>
        <v>0.22388059701492538</v>
      </c>
      <c r="D70" s="22">
        <f>D63/D66</f>
        <v>0.60538116591928259</v>
      </c>
      <c r="E70" s="22">
        <f>E63/C66</f>
        <v>1.5217391304347827</v>
      </c>
      <c r="G70" s="33" t="s">
        <v>66</v>
      </c>
      <c r="H70" s="1">
        <v>1</v>
      </c>
      <c r="I70" s="2">
        <v>1</v>
      </c>
      <c r="J70" s="1">
        <v>1</v>
      </c>
    </row>
    <row r="71" spans="2:10" x14ac:dyDescent="0.25">
      <c r="B71" s="32" t="s">
        <v>67</v>
      </c>
      <c r="C71" s="22">
        <f>C64/E66</f>
        <v>9.8507462686567182E-2</v>
      </c>
      <c r="D71" s="22">
        <f>D64/D66</f>
        <v>0.2914798206278027</v>
      </c>
      <c r="E71" s="22">
        <f>E64/C66</f>
        <v>0.8193979933110368</v>
      </c>
      <c r="G71" s="33" t="s">
        <v>67</v>
      </c>
      <c r="H71" s="2">
        <f>(C70-E71)/((D71-E71)-(D70-C70))</f>
        <v>0.6548329928372757</v>
      </c>
      <c r="I71" s="1">
        <v>1</v>
      </c>
      <c r="J71" s="1">
        <v>1</v>
      </c>
    </row>
    <row r="72" spans="2:10" x14ac:dyDescent="0.25">
      <c r="B72" s="32" t="s">
        <v>68</v>
      </c>
      <c r="C72" s="22">
        <f>C65/E66</f>
        <v>6.0127931769722823E-2</v>
      </c>
      <c r="D72" s="22">
        <f>D65/D66</f>
        <v>0.1031390134529148</v>
      </c>
      <c r="E72" s="22">
        <f>E65/C66</f>
        <v>0.27313266443701223</v>
      </c>
      <c r="G72" s="33" t="s">
        <v>68</v>
      </c>
      <c r="H72" s="2">
        <f>(C70-E72)/((D72-E72)-(D70-C70))</f>
        <v>8.93065886203641E-2</v>
      </c>
      <c r="I72" s="2">
        <f>(C71-E72)/((D72-E72)-(D71-C71))</f>
        <v>0.48110621230752171</v>
      </c>
      <c r="J72" s="1">
        <v>1</v>
      </c>
    </row>
    <row r="73" spans="2:10" x14ac:dyDescent="0.25">
      <c r="B73" s="21" t="s">
        <v>2</v>
      </c>
      <c r="C73" s="22">
        <f>SUM(C70:C72)</f>
        <v>0.38251599147121534</v>
      </c>
      <c r="D73" s="22">
        <f t="shared" ref="D73:E73" si="11">SUM(D70:D72)</f>
        <v>1.0000000000000002</v>
      </c>
      <c r="E73" s="22">
        <f t="shared" si="11"/>
        <v>2.6142697881828321</v>
      </c>
    </row>
    <row r="76" spans="2:10" ht="15.75" x14ac:dyDescent="0.25">
      <c r="B76" s="31" t="s">
        <v>54</v>
      </c>
      <c r="C76" s="31"/>
      <c r="H76" s="4" t="s">
        <v>55</v>
      </c>
    </row>
    <row r="77" spans="2:10" x14ac:dyDescent="0.25">
      <c r="B77" s="1" t="s">
        <v>45</v>
      </c>
      <c r="C77" s="32" t="s">
        <v>66</v>
      </c>
      <c r="D77" s="32" t="s">
        <v>67</v>
      </c>
      <c r="E77" s="32" t="s">
        <v>68</v>
      </c>
      <c r="F77" s="1" t="s">
        <v>52</v>
      </c>
      <c r="H77" s="1"/>
      <c r="I77" s="1" t="s">
        <v>56</v>
      </c>
      <c r="J77" s="1" t="s">
        <v>57</v>
      </c>
    </row>
    <row r="78" spans="2:10" x14ac:dyDescent="0.25">
      <c r="B78" s="32" t="s">
        <v>66</v>
      </c>
      <c r="C78" s="1">
        <v>1</v>
      </c>
      <c r="D78" s="2">
        <v>1</v>
      </c>
      <c r="E78" s="1">
        <v>1</v>
      </c>
      <c r="F78" s="2">
        <f>MIN(C78:E78)</f>
        <v>1</v>
      </c>
      <c r="H78" s="33" t="s">
        <v>66</v>
      </c>
      <c r="I78" s="2">
        <f>F78/F81</f>
        <v>0.57471264367816088</v>
      </c>
      <c r="J78" s="1">
        <v>1</v>
      </c>
    </row>
    <row r="79" spans="2:10" x14ac:dyDescent="0.25">
      <c r="B79" s="32" t="s">
        <v>67</v>
      </c>
      <c r="C79" s="2">
        <v>0.65</v>
      </c>
      <c r="D79" s="1">
        <v>1</v>
      </c>
      <c r="E79" s="1">
        <v>1</v>
      </c>
      <c r="F79" s="2">
        <f t="shared" ref="F79:F80" si="12">MIN(C79:E79)</f>
        <v>0.65</v>
      </c>
      <c r="H79" s="33" t="s">
        <v>67</v>
      </c>
      <c r="I79" s="2">
        <f>F79/F81</f>
        <v>0.37356321839080459</v>
      </c>
      <c r="J79" s="1">
        <v>2</v>
      </c>
    </row>
    <row r="80" spans="2:10" x14ac:dyDescent="0.25">
      <c r="B80" s="32" t="s">
        <v>68</v>
      </c>
      <c r="C80" s="2">
        <v>0.09</v>
      </c>
      <c r="D80" s="2">
        <v>0.48</v>
      </c>
      <c r="E80" s="1">
        <v>1</v>
      </c>
      <c r="F80" s="2">
        <f t="shared" si="12"/>
        <v>0.09</v>
      </c>
      <c r="H80" s="33" t="s">
        <v>68</v>
      </c>
      <c r="I80" s="2">
        <f>F80/F81</f>
        <v>5.1724137931034482E-2</v>
      </c>
      <c r="J80" s="1">
        <v>3</v>
      </c>
    </row>
    <row r="81" spans="1:21" x14ac:dyDescent="0.25">
      <c r="B81" s="26" t="s">
        <v>53</v>
      </c>
      <c r="C81" s="27"/>
      <c r="D81" s="27"/>
      <c r="E81" s="28"/>
      <c r="F81" s="2">
        <f>SUM(F78:F80)</f>
        <v>1.74</v>
      </c>
      <c r="H81" s="1" t="s">
        <v>53</v>
      </c>
      <c r="I81" s="23">
        <f>SUM(I78:I80)</f>
        <v>1</v>
      </c>
      <c r="J81" s="25"/>
    </row>
    <row r="83" spans="1:21" x14ac:dyDescent="0.25">
      <c r="A83" s="34" t="s">
        <v>69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</row>
    <row r="84" spans="1:2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</row>
    <row r="85" spans="1:21" ht="15.75" x14ac:dyDescent="0.25">
      <c r="B85" s="4" t="s">
        <v>70</v>
      </c>
    </row>
    <row r="86" spans="1:21" x14ac:dyDescent="0.25">
      <c r="B86" s="10" t="s">
        <v>6</v>
      </c>
      <c r="C86" s="10" t="s">
        <v>66</v>
      </c>
      <c r="D86" s="10" t="s">
        <v>67</v>
      </c>
      <c r="E86" s="10" t="s">
        <v>68</v>
      </c>
    </row>
    <row r="87" spans="1:21" x14ac:dyDescent="0.25">
      <c r="B87" s="10" t="s">
        <v>66</v>
      </c>
      <c r="C87" s="1">
        <v>1</v>
      </c>
      <c r="D87" s="1">
        <f>1/C88</f>
        <v>0.33333333333333331</v>
      </c>
      <c r="E87" s="1">
        <f>1/C89</f>
        <v>0.2</v>
      </c>
    </row>
    <row r="88" spans="1:21" x14ac:dyDescent="0.25">
      <c r="B88" s="10" t="s">
        <v>67</v>
      </c>
      <c r="C88" s="1">
        <v>3</v>
      </c>
      <c r="D88" s="1">
        <v>1</v>
      </c>
      <c r="E88" s="1">
        <f>1/D89</f>
        <v>0.2</v>
      </c>
    </row>
    <row r="89" spans="1:21" x14ac:dyDescent="0.25">
      <c r="B89" s="10" t="s">
        <v>68</v>
      </c>
      <c r="C89" s="1">
        <v>5</v>
      </c>
      <c r="D89" s="1">
        <v>5</v>
      </c>
      <c r="E89" s="1">
        <v>1</v>
      </c>
    </row>
    <row r="90" spans="1:21" x14ac:dyDescent="0.25">
      <c r="B90" s="10" t="s">
        <v>2</v>
      </c>
      <c r="C90" s="1">
        <f>SUM(C87:C89)</f>
        <v>9</v>
      </c>
      <c r="D90" s="1">
        <f t="shared" ref="D90:E90" si="13">SUM(D87:D89)</f>
        <v>6.333333333333333</v>
      </c>
      <c r="E90" s="1">
        <f t="shared" si="13"/>
        <v>1.4</v>
      </c>
    </row>
    <row r="92" spans="1:21" ht="15.75" x14ac:dyDescent="0.25">
      <c r="B92" s="4" t="s">
        <v>44</v>
      </c>
    </row>
    <row r="93" spans="1:21" x14ac:dyDescent="0.25">
      <c r="B93" s="29" t="s">
        <v>45</v>
      </c>
      <c r="C93" s="35" t="s">
        <v>66</v>
      </c>
      <c r="D93" s="36"/>
      <c r="E93" s="37"/>
      <c r="F93" s="35" t="s">
        <v>67</v>
      </c>
      <c r="G93" s="36"/>
      <c r="H93" s="37"/>
      <c r="I93" s="35" t="s">
        <v>68</v>
      </c>
      <c r="J93" s="36"/>
      <c r="K93" s="37"/>
    </row>
    <row r="94" spans="1:21" x14ac:dyDescent="0.25">
      <c r="B94" s="29"/>
      <c r="C94" s="19" t="s">
        <v>46</v>
      </c>
      <c r="D94" s="19" t="s">
        <v>47</v>
      </c>
      <c r="E94" s="19" t="s">
        <v>48</v>
      </c>
      <c r="F94" s="19" t="s">
        <v>46</v>
      </c>
      <c r="G94" s="19" t="s">
        <v>47</v>
      </c>
      <c r="H94" s="19" t="s">
        <v>48</v>
      </c>
      <c r="I94" s="19" t="s">
        <v>46</v>
      </c>
      <c r="J94" s="19" t="s">
        <v>47</v>
      </c>
      <c r="K94" s="19" t="s">
        <v>48</v>
      </c>
    </row>
    <row r="95" spans="1:21" x14ac:dyDescent="0.25">
      <c r="B95" s="32" t="s">
        <v>66</v>
      </c>
      <c r="C95" s="20">
        <v>1</v>
      </c>
      <c r="D95" s="20">
        <v>1</v>
      </c>
      <c r="E95" s="20">
        <v>1</v>
      </c>
      <c r="F95" s="20">
        <f>1/E96</f>
        <v>0.2</v>
      </c>
      <c r="G95" s="20">
        <f>1/D96</f>
        <v>0.33333333333333331</v>
      </c>
      <c r="H95" s="20">
        <f>1/C96</f>
        <v>1</v>
      </c>
      <c r="I95" s="20">
        <f>1/E97</f>
        <v>0.14285714285714285</v>
      </c>
      <c r="J95" s="20">
        <f>1/D97</f>
        <v>0.2</v>
      </c>
      <c r="K95" s="20">
        <f>1/C97</f>
        <v>0.33333333333333331</v>
      </c>
    </row>
    <row r="96" spans="1:21" x14ac:dyDescent="0.25">
      <c r="B96" s="32" t="s">
        <v>67</v>
      </c>
      <c r="C96" s="20">
        <v>1</v>
      </c>
      <c r="D96" s="20">
        <v>3</v>
      </c>
      <c r="E96" s="20">
        <v>5</v>
      </c>
      <c r="F96" s="20">
        <v>1</v>
      </c>
      <c r="G96" s="20">
        <v>1</v>
      </c>
      <c r="H96" s="20">
        <v>1</v>
      </c>
      <c r="I96" s="20">
        <f>1/H97</f>
        <v>0.14285714285714285</v>
      </c>
      <c r="J96" s="20">
        <f>1/G97</f>
        <v>0.2</v>
      </c>
      <c r="K96" s="20">
        <f>1/F97</f>
        <v>0.33333333333333331</v>
      </c>
    </row>
    <row r="97" spans="2:11" x14ac:dyDescent="0.25">
      <c r="B97" s="32" t="s">
        <v>68</v>
      </c>
      <c r="C97" s="20">
        <v>3</v>
      </c>
      <c r="D97" s="20">
        <v>5</v>
      </c>
      <c r="E97" s="20">
        <v>7</v>
      </c>
      <c r="F97" s="20">
        <v>3</v>
      </c>
      <c r="G97" s="20">
        <v>5</v>
      </c>
      <c r="H97" s="20">
        <v>7</v>
      </c>
      <c r="I97" s="20">
        <v>1</v>
      </c>
      <c r="J97" s="20">
        <v>1</v>
      </c>
      <c r="K97" s="20">
        <v>1</v>
      </c>
    </row>
    <row r="100" spans="2:11" ht="15.75" x14ac:dyDescent="0.25">
      <c r="B100" s="4" t="s">
        <v>49</v>
      </c>
    </row>
    <row r="101" spans="2:11" x14ac:dyDescent="0.25">
      <c r="B101" s="21"/>
      <c r="C101" s="21" t="s">
        <v>46</v>
      </c>
      <c r="D101" s="21" t="s">
        <v>47</v>
      </c>
      <c r="E101" s="21" t="s">
        <v>48</v>
      </c>
    </row>
    <row r="102" spans="2:11" x14ac:dyDescent="0.25">
      <c r="B102" s="32" t="s">
        <v>66</v>
      </c>
      <c r="C102" s="21">
        <f t="shared" ref="C102:C104" si="14">SUM(C95,F95,I95)</f>
        <v>1.3428571428571427</v>
      </c>
      <c r="D102" s="21">
        <f t="shared" ref="D102:D104" si="15">SUM(D95,G95,J95)</f>
        <v>1.5333333333333332</v>
      </c>
      <c r="E102" s="21">
        <f t="shared" ref="E102:E104" si="16">SUM(E95,H95,K95)</f>
        <v>2.3333333333333335</v>
      </c>
    </row>
    <row r="103" spans="2:11" x14ac:dyDescent="0.25">
      <c r="B103" s="32" t="s">
        <v>67</v>
      </c>
      <c r="C103" s="22">
        <f t="shared" si="14"/>
        <v>2.1428571428571428</v>
      </c>
      <c r="D103" s="22">
        <f t="shared" si="15"/>
        <v>4.2</v>
      </c>
      <c r="E103" s="21">
        <f t="shared" si="16"/>
        <v>6.333333333333333</v>
      </c>
    </row>
    <row r="104" spans="2:11" x14ac:dyDescent="0.25">
      <c r="B104" s="32" t="s">
        <v>68</v>
      </c>
      <c r="C104" s="22">
        <f t="shared" si="14"/>
        <v>7</v>
      </c>
      <c r="D104" s="21">
        <f t="shared" si="15"/>
        <v>11</v>
      </c>
      <c r="E104" s="22">
        <f t="shared" si="16"/>
        <v>15</v>
      </c>
    </row>
    <row r="105" spans="2:11" x14ac:dyDescent="0.25">
      <c r="B105" s="21" t="s">
        <v>2</v>
      </c>
      <c r="C105" s="22">
        <f>SUM(C102:C104)</f>
        <v>10.485714285714286</v>
      </c>
      <c r="D105" s="22">
        <f t="shared" ref="D105:E105" si="17">SUM(D102:D104)</f>
        <v>16.733333333333334</v>
      </c>
      <c r="E105" s="22">
        <f t="shared" si="17"/>
        <v>23.666666666666664</v>
      </c>
    </row>
    <row r="107" spans="2:11" ht="15.75" x14ac:dyDescent="0.25">
      <c r="B107" s="9" t="s">
        <v>50</v>
      </c>
      <c r="G107" s="4" t="s">
        <v>51</v>
      </c>
    </row>
    <row r="108" spans="2:11" x14ac:dyDescent="0.25">
      <c r="B108" s="21"/>
      <c r="C108" s="21" t="s">
        <v>46</v>
      </c>
      <c r="D108" s="21" t="s">
        <v>47</v>
      </c>
      <c r="E108" s="21" t="s">
        <v>48</v>
      </c>
      <c r="G108" s="21" t="s">
        <v>45</v>
      </c>
      <c r="H108" s="32" t="s">
        <v>66</v>
      </c>
      <c r="I108" s="32" t="s">
        <v>67</v>
      </c>
      <c r="J108" s="32" t="s">
        <v>68</v>
      </c>
    </row>
    <row r="109" spans="2:11" x14ac:dyDescent="0.25">
      <c r="B109" s="32" t="s">
        <v>66</v>
      </c>
      <c r="C109" s="22">
        <f>C102/E105</f>
        <v>5.6740442655935613E-2</v>
      </c>
      <c r="D109" s="22">
        <f>D102/D105</f>
        <v>9.1633466135458155E-2</v>
      </c>
      <c r="E109" s="22">
        <f>E102/C105</f>
        <v>0.22252497729336967</v>
      </c>
      <c r="G109" s="33" t="s">
        <v>66</v>
      </c>
      <c r="H109" s="1">
        <v>1</v>
      </c>
      <c r="I109" s="38">
        <f>(C110-D110)/((D109-E109)-(D110-C110))</f>
        <v>0.55073249848182304</v>
      </c>
      <c r="J109" s="32">
        <v>1</v>
      </c>
    </row>
    <row r="110" spans="2:11" x14ac:dyDescent="0.25">
      <c r="B110" s="32" t="s">
        <v>67</v>
      </c>
      <c r="C110" s="22">
        <f>C103/E105</f>
        <v>9.0543259557344075E-2</v>
      </c>
      <c r="D110" s="22">
        <f>D103/D105</f>
        <v>0.25099601593625498</v>
      </c>
      <c r="E110" s="22">
        <f>E103/C105</f>
        <v>0.60399636693914616</v>
      </c>
      <c r="G110" s="33" t="s">
        <v>67</v>
      </c>
      <c r="H110" s="2">
        <v>1</v>
      </c>
      <c r="I110" s="32">
        <v>1</v>
      </c>
      <c r="J110" s="32">
        <f>(C111-E110)/((D110-E110)-(D111-C111))</f>
        <v>0.43132290652416833</v>
      </c>
    </row>
    <row r="111" spans="2:11" x14ac:dyDescent="0.25">
      <c r="B111" s="32" t="s">
        <v>68</v>
      </c>
      <c r="C111" s="22">
        <f>C104/E105</f>
        <v>0.29577464788732399</v>
      </c>
      <c r="D111" s="22">
        <f>D104/D105</f>
        <v>0.65737051792828682</v>
      </c>
      <c r="E111" s="22">
        <f>E104/C105</f>
        <v>1.430517711171662</v>
      </c>
      <c r="G111" s="33" t="s">
        <v>68</v>
      </c>
      <c r="H111" s="2">
        <v>1</v>
      </c>
      <c r="I111" s="2">
        <v>1</v>
      </c>
      <c r="J111" s="1">
        <v>1</v>
      </c>
    </row>
    <row r="112" spans="2:11" x14ac:dyDescent="0.25">
      <c r="B112" s="21" t="s">
        <v>2</v>
      </c>
      <c r="C112" s="22">
        <f>SUM(C109:C111)</f>
        <v>0.44305835010060368</v>
      </c>
      <c r="D112" s="22">
        <f t="shared" ref="D112:E112" si="18">SUM(D109:D111)</f>
        <v>1</v>
      </c>
      <c r="E112" s="22">
        <f t="shared" si="18"/>
        <v>2.2570390554041779</v>
      </c>
    </row>
    <row r="115" spans="1:21" ht="15.75" x14ac:dyDescent="0.25">
      <c r="B115" s="31" t="s">
        <v>54</v>
      </c>
      <c r="C115" s="31"/>
      <c r="H115" s="4" t="s">
        <v>55</v>
      </c>
    </row>
    <row r="116" spans="1:21" x14ac:dyDescent="0.25">
      <c r="B116" s="1" t="s">
        <v>45</v>
      </c>
      <c r="C116" s="32" t="s">
        <v>66</v>
      </c>
      <c r="D116" s="32" t="s">
        <v>67</v>
      </c>
      <c r="E116" s="32" t="s">
        <v>68</v>
      </c>
      <c r="F116" s="1" t="s">
        <v>52</v>
      </c>
      <c r="H116" s="1"/>
      <c r="I116" s="1" t="s">
        <v>56</v>
      </c>
      <c r="J116" s="1" t="s">
        <v>57</v>
      </c>
    </row>
    <row r="117" spans="1:21" x14ac:dyDescent="0.25">
      <c r="B117" s="32" t="s">
        <v>66</v>
      </c>
      <c r="C117" s="2">
        <v>1</v>
      </c>
      <c r="D117" s="2">
        <v>0.55073249848182304</v>
      </c>
      <c r="E117" s="2">
        <v>1</v>
      </c>
      <c r="F117" s="2">
        <f>MIN(C117:E117)</f>
        <v>0.55073249848182304</v>
      </c>
      <c r="H117" s="33" t="s">
        <v>66</v>
      </c>
      <c r="I117" s="2">
        <f>F117/F120</f>
        <v>0.27785928541193244</v>
      </c>
      <c r="J117" s="1">
        <v>2</v>
      </c>
    </row>
    <row r="118" spans="1:21" x14ac:dyDescent="0.25">
      <c r="B118" s="32" t="s">
        <v>67</v>
      </c>
      <c r="C118" s="2">
        <v>1</v>
      </c>
      <c r="D118" s="2">
        <v>1</v>
      </c>
      <c r="E118" s="2">
        <v>0.43132290652416833</v>
      </c>
      <c r="F118" s="2">
        <f t="shared" ref="F118:F119" si="19">MIN(C118:E118)</f>
        <v>0.43132290652416833</v>
      </c>
      <c r="H118" s="33" t="s">
        <v>67</v>
      </c>
      <c r="I118" s="2">
        <f>F118/F120</f>
        <v>0.21761395036425055</v>
      </c>
      <c r="J118" s="1">
        <v>3</v>
      </c>
    </row>
    <row r="119" spans="1:21" x14ac:dyDescent="0.25">
      <c r="B119" s="32" t="s">
        <v>68</v>
      </c>
      <c r="C119" s="2">
        <v>1</v>
      </c>
      <c r="D119" s="2">
        <v>1</v>
      </c>
      <c r="E119" s="2">
        <v>1</v>
      </c>
      <c r="F119" s="2">
        <f t="shared" si="19"/>
        <v>1</v>
      </c>
      <c r="H119" s="33" t="s">
        <v>68</v>
      </c>
      <c r="I119" s="2">
        <f>F119/F120</f>
        <v>0.50452676422381704</v>
      </c>
      <c r="J119" s="24">
        <v>1</v>
      </c>
    </row>
    <row r="120" spans="1:21" x14ac:dyDescent="0.25">
      <c r="B120" s="26" t="s">
        <v>53</v>
      </c>
      <c r="C120" s="27"/>
      <c r="D120" s="27"/>
      <c r="E120" s="28"/>
      <c r="F120" s="2">
        <f>SUM(F117:F119)</f>
        <v>1.9820554050059913</v>
      </c>
      <c r="H120" s="1" t="s">
        <v>53</v>
      </c>
      <c r="I120" s="23">
        <f>SUM(I117:I119)</f>
        <v>1</v>
      </c>
      <c r="J120" s="25"/>
    </row>
    <row r="122" spans="1:21" x14ac:dyDescent="0.25">
      <c r="A122" s="34" t="s">
        <v>69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</row>
    <row r="123" spans="1:21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</row>
    <row r="124" spans="1:21" ht="15.75" x14ac:dyDescent="0.25">
      <c r="B124" s="4" t="s">
        <v>70</v>
      </c>
    </row>
    <row r="125" spans="1:21" x14ac:dyDescent="0.25">
      <c r="B125" s="10" t="s">
        <v>6</v>
      </c>
      <c r="C125" s="10" t="s">
        <v>66</v>
      </c>
      <c r="D125" s="10" t="s">
        <v>67</v>
      </c>
      <c r="E125" s="10" t="s">
        <v>68</v>
      </c>
    </row>
    <row r="126" spans="1:21" x14ac:dyDescent="0.25">
      <c r="B126" s="10" t="s">
        <v>66</v>
      </c>
      <c r="C126" s="1">
        <v>1</v>
      </c>
      <c r="D126" s="1">
        <f>1/C127</f>
        <v>0.33333333333333331</v>
      </c>
      <c r="E126" s="1">
        <f>1/C128</f>
        <v>0.2</v>
      </c>
    </row>
    <row r="127" spans="1:21" x14ac:dyDescent="0.25">
      <c r="B127" s="10" t="s">
        <v>67</v>
      </c>
      <c r="C127" s="1">
        <v>3</v>
      </c>
      <c r="D127" s="1">
        <v>1</v>
      </c>
      <c r="E127" s="1">
        <f>1/D128</f>
        <v>0.2</v>
      </c>
    </row>
    <row r="128" spans="1:21" x14ac:dyDescent="0.25">
      <c r="B128" s="10" t="s">
        <v>68</v>
      </c>
      <c r="C128" s="1">
        <v>5</v>
      </c>
      <c r="D128" s="1">
        <v>5</v>
      </c>
      <c r="E128" s="1">
        <v>1</v>
      </c>
    </row>
    <row r="129" spans="2:11" x14ac:dyDescent="0.25">
      <c r="B129" s="10" t="s">
        <v>2</v>
      </c>
      <c r="C129" s="1">
        <f>SUM(C126:C128)</f>
        <v>9</v>
      </c>
      <c r="D129" s="1">
        <f t="shared" ref="D129:E129" si="20">SUM(D126:D128)</f>
        <v>6.333333333333333</v>
      </c>
      <c r="E129" s="1">
        <f t="shared" si="20"/>
        <v>1.4</v>
      </c>
    </row>
    <row r="131" spans="2:11" ht="15.75" x14ac:dyDescent="0.25">
      <c r="B131" s="4" t="s">
        <v>44</v>
      </c>
    </row>
    <row r="132" spans="2:11" x14ac:dyDescent="0.25">
      <c r="B132" s="29" t="s">
        <v>45</v>
      </c>
      <c r="C132" s="35" t="s">
        <v>66</v>
      </c>
      <c r="D132" s="36"/>
      <c r="E132" s="37"/>
      <c r="F132" s="35" t="s">
        <v>67</v>
      </c>
      <c r="G132" s="36"/>
      <c r="H132" s="37"/>
      <c r="I132" s="35" t="s">
        <v>68</v>
      </c>
      <c r="J132" s="36"/>
      <c r="K132" s="37"/>
    </row>
    <row r="133" spans="2:11" x14ac:dyDescent="0.25">
      <c r="B133" s="29"/>
      <c r="C133" s="19" t="s">
        <v>46</v>
      </c>
      <c r="D133" s="19" t="s">
        <v>47</v>
      </c>
      <c r="E133" s="19" t="s">
        <v>48</v>
      </c>
      <c r="F133" s="19" t="s">
        <v>46</v>
      </c>
      <c r="G133" s="19" t="s">
        <v>47</v>
      </c>
      <c r="H133" s="19" t="s">
        <v>48</v>
      </c>
      <c r="I133" s="19" t="s">
        <v>46</v>
      </c>
      <c r="J133" s="19" t="s">
        <v>47</v>
      </c>
      <c r="K133" s="19" t="s">
        <v>48</v>
      </c>
    </row>
    <row r="134" spans="2:11" x14ac:dyDescent="0.25">
      <c r="B134" s="32" t="s">
        <v>66</v>
      </c>
      <c r="C134" s="20">
        <v>1</v>
      </c>
      <c r="D134" s="20">
        <v>1</v>
      </c>
      <c r="E134" s="20">
        <v>1</v>
      </c>
      <c r="F134" s="20">
        <f>1/E135</f>
        <v>0.2</v>
      </c>
      <c r="G134" s="20">
        <f>1/D135</f>
        <v>0.33333333333333331</v>
      </c>
      <c r="H134" s="20">
        <f>1/C135</f>
        <v>1</v>
      </c>
      <c r="I134" s="20">
        <f>1/E136</f>
        <v>0.14285714285714285</v>
      </c>
      <c r="J134" s="20">
        <f>1/D136</f>
        <v>0.2</v>
      </c>
      <c r="K134" s="20">
        <f>1/C136</f>
        <v>0.33333333333333331</v>
      </c>
    </row>
    <row r="135" spans="2:11" x14ac:dyDescent="0.25">
      <c r="B135" s="32" t="s">
        <v>67</v>
      </c>
      <c r="C135" s="20">
        <v>1</v>
      </c>
      <c r="D135" s="20">
        <v>3</v>
      </c>
      <c r="E135" s="20">
        <v>5</v>
      </c>
      <c r="F135" s="20">
        <v>1</v>
      </c>
      <c r="G135" s="20">
        <v>1</v>
      </c>
      <c r="H135" s="20">
        <v>1</v>
      </c>
      <c r="I135" s="20">
        <f>1/H136</f>
        <v>0.14285714285714285</v>
      </c>
      <c r="J135" s="20">
        <f>1/G136</f>
        <v>0.2</v>
      </c>
      <c r="K135" s="20">
        <f>1/F136</f>
        <v>0.33333333333333331</v>
      </c>
    </row>
    <row r="136" spans="2:11" x14ac:dyDescent="0.25">
      <c r="B136" s="32" t="s">
        <v>68</v>
      </c>
      <c r="C136" s="20">
        <v>3</v>
      </c>
      <c r="D136" s="20">
        <v>5</v>
      </c>
      <c r="E136" s="20">
        <v>7</v>
      </c>
      <c r="F136" s="20">
        <v>3</v>
      </c>
      <c r="G136" s="20">
        <v>5</v>
      </c>
      <c r="H136" s="20">
        <v>7</v>
      </c>
      <c r="I136" s="20">
        <v>1</v>
      </c>
      <c r="J136" s="20">
        <v>1</v>
      </c>
      <c r="K136" s="20">
        <v>1</v>
      </c>
    </row>
    <row r="139" spans="2:11" ht="15.75" x14ac:dyDescent="0.25">
      <c r="B139" s="4" t="s">
        <v>49</v>
      </c>
    </row>
    <row r="140" spans="2:11" x14ac:dyDescent="0.25">
      <c r="B140" s="21"/>
      <c r="C140" s="21" t="s">
        <v>46</v>
      </c>
      <c r="D140" s="21" t="s">
        <v>47</v>
      </c>
      <c r="E140" s="21" t="s">
        <v>48</v>
      </c>
    </row>
    <row r="141" spans="2:11" x14ac:dyDescent="0.25">
      <c r="B141" s="32" t="s">
        <v>66</v>
      </c>
      <c r="C141" s="21">
        <f>SUM(C134,F134,I134)</f>
        <v>1.3428571428571427</v>
      </c>
      <c r="D141" s="21">
        <f t="shared" ref="D141:D143" si="21">SUM(D134,G134,J134)</f>
        <v>1.5333333333333332</v>
      </c>
      <c r="E141" s="21">
        <f t="shared" ref="E141:E143" si="22">SUM(E134,H134,K134)</f>
        <v>2.3333333333333335</v>
      </c>
    </row>
    <row r="142" spans="2:11" x14ac:dyDescent="0.25">
      <c r="B142" s="32" t="s">
        <v>67</v>
      </c>
      <c r="C142" s="22">
        <f t="shared" ref="C141:C143" si="23">SUM(C135,F135,I135)</f>
        <v>2.1428571428571428</v>
      </c>
      <c r="D142" s="22">
        <f t="shared" si="21"/>
        <v>4.2</v>
      </c>
      <c r="E142" s="21">
        <f t="shared" si="22"/>
        <v>6.333333333333333</v>
      </c>
    </row>
    <row r="143" spans="2:11" x14ac:dyDescent="0.25">
      <c r="B143" s="32" t="s">
        <v>68</v>
      </c>
      <c r="C143" s="22">
        <f t="shared" si="23"/>
        <v>7</v>
      </c>
      <c r="D143" s="21">
        <f t="shared" si="21"/>
        <v>11</v>
      </c>
      <c r="E143" s="22">
        <f t="shared" si="22"/>
        <v>15</v>
      </c>
    </row>
    <row r="144" spans="2:11" x14ac:dyDescent="0.25">
      <c r="B144" s="21" t="s">
        <v>2</v>
      </c>
      <c r="C144" s="22">
        <f>SUM(C141:C143)</f>
        <v>10.485714285714286</v>
      </c>
      <c r="D144" s="22">
        <f t="shared" ref="D144:E144" si="24">SUM(D141:D143)</f>
        <v>16.733333333333334</v>
      </c>
      <c r="E144" s="22">
        <f t="shared" si="24"/>
        <v>23.666666666666664</v>
      </c>
    </row>
    <row r="146" spans="2:10" ht="15.75" x14ac:dyDescent="0.25">
      <c r="B146" s="9" t="s">
        <v>50</v>
      </c>
      <c r="G146" s="4" t="s">
        <v>51</v>
      </c>
    </row>
    <row r="147" spans="2:10" x14ac:dyDescent="0.25">
      <c r="B147" s="21"/>
      <c r="C147" s="21" t="s">
        <v>46</v>
      </c>
      <c r="D147" s="21" t="s">
        <v>47</v>
      </c>
      <c r="E147" s="21" t="s">
        <v>48</v>
      </c>
      <c r="G147" s="21" t="s">
        <v>45</v>
      </c>
      <c r="H147" s="32" t="s">
        <v>66</v>
      </c>
      <c r="I147" s="32" t="s">
        <v>67</v>
      </c>
      <c r="J147" s="32" t="s">
        <v>68</v>
      </c>
    </row>
    <row r="148" spans="2:10" x14ac:dyDescent="0.25">
      <c r="B148" s="32" t="s">
        <v>66</v>
      </c>
      <c r="C148" s="22">
        <f>C141/E144</f>
        <v>5.6740442655935613E-2</v>
      </c>
      <c r="D148" s="22">
        <f>D141/D144</f>
        <v>9.1633466135458155E-2</v>
      </c>
      <c r="E148" s="22">
        <f>E141/C144</f>
        <v>0.22252497729336967</v>
      </c>
      <c r="G148" s="33" t="s">
        <v>66</v>
      </c>
      <c r="H148" s="1">
        <v>1</v>
      </c>
      <c r="I148" s="38">
        <f>(C149-D149)/((D148-E148)-(D149-C149))</f>
        <v>0.55073249848182304</v>
      </c>
      <c r="J148" s="32">
        <v>1</v>
      </c>
    </row>
    <row r="149" spans="2:10" x14ac:dyDescent="0.25">
      <c r="B149" s="32" t="s">
        <v>67</v>
      </c>
      <c r="C149" s="22">
        <f>C142/E144</f>
        <v>9.0543259557344075E-2</v>
      </c>
      <c r="D149" s="22">
        <f>D142/D144</f>
        <v>0.25099601593625498</v>
      </c>
      <c r="E149" s="22">
        <f>E142/C144</f>
        <v>0.60399636693914616</v>
      </c>
      <c r="G149" s="33" t="s">
        <v>67</v>
      </c>
      <c r="H149" s="2">
        <v>1</v>
      </c>
      <c r="I149" s="32">
        <v>1</v>
      </c>
      <c r="J149" s="32">
        <f>(C150-E149)/((D149-E149)-(D150-C150))</f>
        <v>0.43132290652416833</v>
      </c>
    </row>
    <row r="150" spans="2:10" x14ac:dyDescent="0.25">
      <c r="B150" s="32" t="s">
        <v>68</v>
      </c>
      <c r="C150" s="22">
        <f>C143/E144</f>
        <v>0.29577464788732399</v>
      </c>
      <c r="D150" s="22">
        <f>D143/D144</f>
        <v>0.65737051792828682</v>
      </c>
      <c r="E150" s="22">
        <f>E143/C144</f>
        <v>1.430517711171662</v>
      </c>
      <c r="G150" s="33" t="s">
        <v>68</v>
      </c>
      <c r="H150" s="2">
        <v>1</v>
      </c>
      <c r="I150" s="2">
        <v>1</v>
      </c>
      <c r="J150" s="1">
        <v>1</v>
      </c>
    </row>
    <row r="151" spans="2:10" x14ac:dyDescent="0.25">
      <c r="B151" s="21" t="s">
        <v>2</v>
      </c>
      <c r="C151" s="22">
        <f>SUM(C148:C150)</f>
        <v>0.44305835010060368</v>
      </c>
      <c r="D151" s="22">
        <f t="shared" ref="D151:E151" si="25">SUM(D148:D150)</f>
        <v>1</v>
      </c>
      <c r="E151" s="22">
        <f t="shared" si="25"/>
        <v>2.2570390554041779</v>
      </c>
    </row>
    <row r="154" spans="2:10" ht="15.75" x14ac:dyDescent="0.25">
      <c r="B154" s="31" t="s">
        <v>54</v>
      </c>
      <c r="C154" s="31"/>
      <c r="H154" s="4" t="s">
        <v>55</v>
      </c>
    </row>
    <row r="155" spans="2:10" x14ac:dyDescent="0.25">
      <c r="B155" s="1" t="s">
        <v>45</v>
      </c>
      <c r="C155" s="32" t="s">
        <v>66</v>
      </c>
      <c r="D155" s="32" t="s">
        <v>67</v>
      </c>
      <c r="E155" s="32" t="s">
        <v>68</v>
      </c>
      <c r="F155" s="1" t="s">
        <v>52</v>
      </c>
      <c r="H155" s="1"/>
      <c r="I155" s="1" t="s">
        <v>56</v>
      </c>
      <c r="J155" s="1" t="s">
        <v>57</v>
      </c>
    </row>
    <row r="156" spans="2:10" x14ac:dyDescent="0.25">
      <c r="B156" s="32" t="s">
        <v>66</v>
      </c>
      <c r="C156" s="2">
        <v>1</v>
      </c>
      <c r="D156" s="2">
        <v>0.55073249848182304</v>
      </c>
      <c r="E156" s="2">
        <v>1</v>
      </c>
      <c r="F156" s="2">
        <f>MIN(C156:E156)</f>
        <v>0.55073249848182304</v>
      </c>
      <c r="H156" s="33" t="s">
        <v>66</v>
      </c>
      <c r="I156" s="2">
        <f>F156/F159</f>
        <v>0.27785928541193244</v>
      </c>
      <c r="J156" s="1">
        <v>2</v>
      </c>
    </row>
    <row r="157" spans="2:10" x14ac:dyDescent="0.25">
      <c r="B157" s="32" t="s">
        <v>67</v>
      </c>
      <c r="C157" s="2">
        <v>1</v>
      </c>
      <c r="D157" s="2">
        <v>1</v>
      </c>
      <c r="E157" s="2">
        <v>0.43132290652416833</v>
      </c>
      <c r="F157" s="2">
        <f t="shared" ref="F157:F158" si="26">MIN(C157:E157)</f>
        <v>0.43132290652416833</v>
      </c>
      <c r="H157" s="33" t="s">
        <v>67</v>
      </c>
      <c r="I157" s="2">
        <f>F157/F159</f>
        <v>0.21761395036425055</v>
      </c>
      <c r="J157" s="1">
        <v>3</v>
      </c>
    </row>
    <row r="158" spans="2:10" x14ac:dyDescent="0.25">
      <c r="B158" s="32" t="s">
        <v>68</v>
      </c>
      <c r="C158" s="2">
        <v>1</v>
      </c>
      <c r="D158" s="2">
        <v>1</v>
      </c>
      <c r="E158" s="2">
        <v>1</v>
      </c>
      <c r="F158" s="2">
        <f t="shared" si="26"/>
        <v>1</v>
      </c>
      <c r="H158" s="33" t="s">
        <v>68</v>
      </c>
      <c r="I158" s="2">
        <f>F158/F159</f>
        <v>0.50452676422381704</v>
      </c>
      <c r="J158" s="24">
        <v>1</v>
      </c>
    </row>
    <row r="159" spans="2:10" x14ac:dyDescent="0.25">
      <c r="B159" s="26" t="s">
        <v>53</v>
      </c>
      <c r="C159" s="27"/>
      <c r="D159" s="27"/>
      <c r="E159" s="28"/>
      <c r="F159" s="2">
        <f>SUM(F156:F158)</f>
        <v>1.9820554050059913</v>
      </c>
      <c r="H159" s="1" t="s">
        <v>53</v>
      </c>
      <c r="I159" s="23">
        <f>SUM(I156:I158)</f>
        <v>1</v>
      </c>
      <c r="J159" s="25"/>
    </row>
    <row r="162" spans="2:4" x14ac:dyDescent="0.25">
      <c r="B162" t="s">
        <v>71</v>
      </c>
    </row>
    <row r="163" spans="2:4" x14ac:dyDescent="0.25">
      <c r="B163" s="1" t="s">
        <v>66</v>
      </c>
      <c r="C163" s="1">
        <f>(I39*I78)+(I40*I117)+(I41+I156)</f>
        <v>0.76415665502364893</v>
      </c>
      <c r="D163" s="1">
        <v>1</v>
      </c>
    </row>
    <row r="164" spans="2:4" x14ac:dyDescent="0.25">
      <c r="B164" s="1" t="s">
        <v>67</v>
      </c>
      <c r="C164" s="1">
        <f>(I39*I79)+(I40*I118)+(I41*I157)</f>
        <v>0.3271150415752897</v>
      </c>
      <c r="D164" s="1">
        <v>2</v>
      </c>
    </row>
    <row r="165" spans="2:4" x14ac:dyDescent="0.25">
      <c r="B165" s="1" t="s">
        <v>68</v>
      </c>
      <c r="C165" s="1">
        <f>(I39*I80)+(I40*I119)+(I41*I158)</f>
        <v>0.18658758881299375</v>
      </c>
      <c r="D165" s="1">
        <v>3</v>
      </c>
    </row>
  </sheetData>
  <mergeCells count="28">
    <mergeCell ref="B154:C154"/>
    <mergeCell ref="B159:E159"/>
    <mergeCell ref="B115:C115"/>
    <mergeCell ref="B120:E120"/>
    <mergeCell ref="A122:U123"/>
    <mergeCell ref="B132:B133"/>
    <mergeCell ref="C132:E132"/>
    <mergeCell ref="F132:H132"/>
    <mergeCell ref="I132:K132"/>
    <mergeCell ref="B76:C76"/>
    <mergeCell ref="B81:E81"/>
    <mergeCell ref="A83:U84"/>
    <mergeCell ref="B93:B94"/>
    <mergeCell ref="C93:E93"/>
    <mergeCell ref="F93:H93"/>
    <mergeCell ref="I93:K93"/>
    <mergeCell ref="A5:U6"/>
    <mergeCell ref="A44:U45"/>
    <mergeCell ref="B54:B55"/>
    <mergeCell ref="C54:E54"/>
    <mergeCell ref="F54:H54"/>
    <mergeCell ref="I54:K54"/>
    <mergeCell ref="B42:E42"/>
    <mergeCell ref="B15:B16"/>
    <mergeCell ref="C15:E15"/>
    <mergeCell ref="F15:H15"/>
    <mergeCell ref="I15:K15"/>
    <mergeCell ref="B37:C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BC10-BBE9-4732-994B-9ECF3B86DFF4}">
  <dimension ref="B1:H58"/>
  <sheetViews>
    <sheetView zoomScale="77" zoomScaleNormal="75" workbookViewId="0">
      <selection activeCell="E14" sqref="E14"/>
    </sheetView>
  </sheetViews>
  <sheetFormatPr defaultRowHeight="15" x14ac:dyDescent="0.25"/>
  <cols>
    <col min="1" max="1" width="9.85546875" customWidth="1"/>
    <col min="2" max="2" width="18.28515625" customWidth="1"/>
    <col min="3" max="3" width="18.42578125" customWidth="1"/>
    <col min="4" max="4" width="17.85546875" customWidth="1"/>
    <col min="5" max="5" width="18.140625" customWidth="1"/>
    <col min="6" max="6" width="18" customWidth="1"/>
    <col min="7" max="7" width="18.140625" customWidth="1"/>
    <col min="8" max="8" width="18.42578125" customWidth="1"/>
    <col min="9" max="9" width="19.140625" customWidth="1"/>
  </cols>
  <sheetData>
    <row r="1" spans="2:8" ht="18.75" x14ac:dyDescent="0.3">
      <c r="B1" s="7" t="s">
        <v>43</v>
      </c>
    </row>
    <row r="2" spans="2:8" ht="18.75" x14ac:dyDescent="0.3">
      <c r="B2" s="7" t="s">
        <v>13</v>
      </c>
    </row>
    <row r="3" spans="2:8" ht="21" x14ac:dyDescent="0.35">
      <c r="B3" s="8">
        <v>21051214062</v>
      </c>
      <c r="C3" s="5"/>
    </row>
    <row r="4" spans="2:8" ht="18.75" x14ac:dyDescent="0.3">
      <c r="B4" s="7" t="s">
        <v>16</v>
      </c>
    </row>
    <row r="7" spans="2:8" ht="15.75" x14ac:dyDescent="0.25">
      <c r="B7" s="4" t="s">
        <v>5</v>
      </c>
    </row>
    <row r="8" spans="2:8" x14ac:dyDescent="0.25">
      <c r="B8" s="10" t="s">
        <v>6</v>
      </c>
      <c r="C8" s="10" t="s">
        <v>60</v>
      </c>
      <c r="D8" s="10" t="s">
        <v>63</v>
      </c>
      <c r="E8" s="10" t="s">
        <v>64</v>
      </c>
    </row>
    <row r="9" spans="2:8" x14ac:dyDescent="0.25">
      <c r="B9" s="10" t="s">
        <v>60</v>
      </c>
      <c r="C9" s="1">
        <v>1</v>
      </c>
      <c r="D9" s="1">
        <v>5</v>
      </c>
      <c r="E9" s="1">
        <v>7</v>
      </c>
    </row>
    <row r="10" spans="2:8" x14ac:dyDescent="0.25">
      <c r="B10" s="10" t="s">
        <v>61</v>
      </c>
      <c r="C10" s="1">
        <v>0.2</v>
      </c>
      <c r="D10" s="1">
        <v>1</v>
      </c>
      <c r="E10" s="1">
        <v>5</v>
      </c>
    </row>
    <row r="11" spans="2:8" x14ac:dyDescent="0.25">
      <c r="B11" s="10" t="s">
        <v>62</v>
      </c>
      <c r="C11" s="1">
        <v>0.14000000000000001</v>
      </c>
      <c r="D11" s="1">
        <v>0.2</v>
      </c>
      <c r="E11" s="1">
        <v>1</v>
      </c>
    </row>
    <row r="12" spans="2:8" x14ac:dyDescent="0.25">
      <c r="B12" s="10" t="s">
        <v>2</v>
      </c>
      <c r="C12" s="1">
        <f>SUM(C9:C11)</f>
        <v>1.3399999999999999</v>
      </c>
      <c r="D12" s="1">
        <f t="shared" ref="D12:E12" si="0">SUM(D9:D11)</f>
        <v>6.2</v>
      </c>
      <c r="E12" s="1">
        <f t="shared" si="0"/>
        <v>13</v>
      </c>
    </row>
    <row r="15" spans="2:8" ht="15.75" x14ac:dyDescent="0.25">
      <c r="B15" s="4" t="s">
        <v>1</v>
      </c>
    </row>
    <row r="16" spans="2:8" x14ac:dyDescent="0.25">
      <c r="B16" s="10" t="s">
        <v>6</v>
      </c>
      <c r="C16" s="10" t="s">
        <v>0</v>
      </c>
      <c r="D16" s="10" t="s">
        <v>7</v>
      </c>
      <c r="E16" s="10" t="s">
        <v>8</v>
      </c>
      <c r="F16" s="11" t="s">
        <v>10</v>
      </c>
      <c r="G16" s="13" t="s">
        <v>3</v>
      </c>
      <c r="H16" s="16" t="s">
        <v>11</v>
      </c>
    </row>
    <row r="17" spans="2:8" x14ac:dyDescent="0.25">
      <c r="B17" s="10" t="s">
        <v>0</v>
      </c>
      <c r="C17" s="2">
        <f>C9/C12</f>
        <v>0.74626865671641796</v>
      </c>
      <c r="D17" s="2">
        <f t="shared" ref="D17:E17" si="1">D9/D12</f>
        <v>0.80645161290322576</v>
      </c>
      <c r="E17" s="2">
        <f t="shared" si="1"/>
        <v>0.53846153846153844</v>
      </c>
      <c r="F17" s="12">
        <f>SUM(C17:E17)</f>
        <v>2.0911818080811821</v>
      </c>
      <c r="G17" s="14">
        <f>F17/3</f>
        <v>0.69706060269372738</v>
      </c>
      <c r="H17" s="17">
        <f>G17*C12</f>
        <v>0.93406120760959455</v>
      </c>
    </row>
    <row r="18" spans="2:8" x14ac:dyDescent="0.25">
      <c r="B18" s="10" t="s">
        <v>9</v>
      </c>
      <c r="C18" s="2">
        <f>C10/C12</f>
        <v>0.1492537313432836</v>
      </c>
      <c r="D18" s="2">
        <f t="shared" ref="D18:E18" si="2">D10/D12</f>
        <v>0.16129032258064516</v>
      </c>
      <c r="E18" s="2">
        <f t="shared" si="2"/>
        <v>0.38461538461538464</v>
      </c>
      <c r="F18" s="12">
        <f t="shared" ref="F18:F19" si="3">SUM(C18:E18)</f>
        <v>0.69515943853931339</v>
      </c>
      <c r="G18" s="14">
        <f t="shared" ref="G18:G19" si="4">F18/3</f>
        <v>0.23171981284643781</v>
      </c>
      <c r="H18" s="17">
        <f>G18*D12</f>
        <v>1.4366628396479144</v>
      </c>
    </row>
    <row r="19" spans="2:8" x14ac:dyDescent="0.25">
      <c r="B19" s="10" t="s">
        <v>8</v>
      </c>
      <c r="C19" s="2">
        <f>C11/C12</f>
        <v>0.10447761194029853</v>
      </c>
      <c r="D19" s="2">
        <f t="shared" ref="D19:E19" si="5">D11/D12</f>
        <v>3.2258064516129031E-2</v>
      </c>
      <c r="E19" s="2">
        <f t="shared" si="5"/>
        <v>7.6923076923076927E-2</v>
      </c>
      <c r="F19" s="12">
        <f t="shared" si="3"/>
        <v>0.21365875337950449</v>
      </c>
      <c r="G19" s="14">
        <f t="shared" si="4"/>
        <v>7.1219584459834825E-2</v>
      </c>
      <c r="H19" s="17">
        <f>G19*E12</f>
        <v>0.92585459797785274</v>
      </c>
    </row>
    <row r="20" spans="2:8" x14ac:dyDescent="0.25">
      <c r="B20" s="10" t="s">
        <v>2</v>
      </c>
      <c r="C20" s="1">
        <f>SUM(C17:C19)</f>
        <v>1</v>
      </c>
      <c r="D20" s="1">
        <f t="shared" ref="D20:H20" si="6">SUM(D17:D19)</f>
        <v>0.99999999999999989</v>
      </c>
      <c r="E20" s="1">
        <f t="shared" si="6"/>
        <v>1</v>
      </c>
      <c r="F20" s="11">
        <f t="shared" si="6"/>
        <v>3.0000000000000004</v>
      </c>
      <c r="G20" s="15">
        <f t="shared" si="6"/>
        <v>1</v>
      </c>
      <c r="H20" s="17">
        <f t="shared" si="6"/>
        <v>3.2965786452353618</v>
      </c>
    </row>
    <row r="23" spans="2:8" x14ac:dyDescent="0.25">
      <c r="B23" s="10" t="s">
        <v>4</v>
      </c>
      <c r="C23" s="2">
        <f>(H20-3)/(3-1)</f>
        <v>0.14828932261768091</v>
      </c>
    </row>
    <row r="24" spans="2:8" x14ac:dyDescent="0.25">
      <c r="B24" s="10" t="s">
        <v>14</v>
      </c>
      <c r="C24" s="1">
        <v>0.57999999999999996</v>
      </c>
    </row>
    <row r="25" spans="2:8" ht="15.75" x14ac:dyDescent="0.25">
      <c r="B25" s="10" t="s">
        <v>15</v>
      </c>
      <c r="C25" s="2">
        <f>C23/C24</f>
        <v>0.2556712458925533</v>
      </c>
      <c r="D25" s="9" t="s">
        <v>22</v>
      </c>
    </row>
    <row r="27" spans="2:8" x14ac:dyDescent="0.25">
      <c r="B27" t="s">
        <v>17</v>
      </c>
    </row>
    <row r="28" spans="2:8" x14ac:dyDescent="0.25">
      <c r="B28" t="s">
        <v>18</v>
      </c>
    </row>
    <row r="30" spans="2:8" x14ac:dyDescent="0.25">
      <c r="B30" t="s">
        <v>19</v>
      </c>
    </row>
    <row r="31" spans="2:8" x14ac:dyDescent="0.25">
      <c r="B31" t="s">
        <v>21</v>
      </c>
    </row>
    <row r="32" spans="2:8" x14ac:dyDescent="0.25">
      <c r="B32" t="s">
        <v>20</v>
      </c>
    </row>
    <row r="34" spans="2:6" x14ac:dyDescent="0.25">
      <c r="B34" t="s">
        <v>23</v>
      </c>
    </row>
    <row r="35" spans="2:6" x14ac:dyDescent="0.25">
      <c r="B35" s="10" t="s">
        <v>0</v>
      </c>
      <c r="C35" s="1">
        <v>0.63</v>
      </c>
    </row>
    <row r="36" spans="2:6" x14ac:dyDescent="0.25">
      <c r="B36" s="10" t="s">
        <v>9</v>
      </c>
      <c r="C36" s="1">
        <v>0.26</v>
      </c>
    </row>
    <row r="37" spans="2:6" x14ac:dyDescent="0.25">
      <c r="B37" s="10" t="s">
        <v>8</v>
      </c>
      <c r="C37" s="1">
        <v>0.11</v>
      </c>
    </row>
    <row r="39" spans="2:6" x14ac:dyDescent="0.25">
      <c r="B39" s="10" t="s">
        <v>35</v>
      </c>
      <c r="C39" s="1" t="s">
        <v>0</v>
      </c>
      <c r="D39" s="1" t="s">
        <v>7</v>
      </c>
      <c r="E39" s="1" t="s">
        <v>8</v>
      </c>
    </row>
    <row r="40" spans="2:6" x14ac:dyDescent="0.25">
      <c r="B40" s="10" t="s">
        <v>27</v>
      </c>
      <c r="C40" s="2">
        <v>0.3722481222481222</v>
      </c>
      <c r="D40" s="2">
        <v>0.45451254802281532</v>
      </c>
      <c r="E40" s="2">
        <v>0.43439091169538097</v>
      </c>
    </row>
    <row r="41" spans="2:6" x14ac:dyDescent="0.25">
      <c r="B41" s="10" t="s">
        <v>28</v>
      </c>
      <c r="C41" s="2">
        <v>0.3722481222481222</v>
      </c>
      <c r="D41" s="2">
        <v>0.32630734885674834</v>
      </c>
      <c r="E41" s="2">
        <v>0.32536853277076738</v>
      </c>
    </row>
    <row r="42" spans="2:6" x14ac:dyDescent="0.25">
      <c r="B42" s="10" t="s">
        <v>29</v>
      </c>
      <c r="C42" s="2">
        <v>0.17650867650867649</v>
      </c>
      <c r="D42" s="2">
        <v>0.14741617029489945</v>
      </c>
      <c r="E42" s="2">
        <v>0.15999107968381712</v>
      </c>
    </row>
    <row r="43" spans="2:6" x14ac:dyDescent="0.25">
      <c r="B43" s="10" t="s">
        <v>30</v>
      </c>
      <c r="C43" s="2">
        <v>7.8995078995079002E-2</v>
      </c>
      <c r="D43" s="2">
        <v>7.176393282553685E-2</v>
      </c>
      <c r="E43" s="2">
        <v>8.0249475850034502E-2</v>
      </c>
    </row>
    <row r="44" spans="2:6" x14ac:dyDescent="0.25">
      <c r="B44" s="10" t="s">
        <v>36</v>
      </c>
      <c r="C44" s="1">
        <v>0.63</v>
      </c>
      <c r="D44" s="1">
        <v>0.26</v>
      </c>
      <c r="E44" s="1">
        <v>0.11</v>
      </c>
    </row>
    <row r="46" spans="2:6" x14ac:dyDescent="0.25">
      <c r="B46" s="18" t="s">
        <v>37</v>
      </c>
      <c r="C46" t="s">
        <v>0</v>
      </c>
      <c r="D46" t="s">
        <v>9</v>
      </c>
      <c r="E46" t="s">
        <v>8</v>
      </c>
      <c r="F46" t="s">
        <v>2</v>
      </c>
    </row>
    <row r="47" spans="2:6" x14ac:dyDescent="0.25">
      <c r="B47" s="10" t="s">
        <v>27</v>
      </c>
      <c r="C47" s="3">
        <f>C40*C44</f>
        <v>0.23451631701631698</v>
      </c>
      <c r="D47" s="3">
        <f t="shared" ref="D47:E47" si="7">D40*D44</f>
        <v>0.11817326248593199</v>
      </c>
      <c r="E47" s="3">
        <f t="shared" si="7"/>
        <v>4.7783000286491906E-2</v>
      </c>
      <c r="F47" s="3">
        <f>SUM(C47:E47)</f>
        <v>0.4004725797887409</v>
      </c>
    </row>
    <row r="48" spans="2:6" x14ac:dyDescent="0.25">
      <c r="B48" s="10" t="s">
        <v>28</v>
      </c>
      <c r="C48" s="3">
        <f>C41*C44</f>
        <v>0.23451631701631698</v>
      </c>
      <c r="D48" s="3">
        <f t="shared" ref="D48:E48" si="8">D41*D44</f>
        <v>8.4839910702754567E-2</v>
      </c>
      <c r="E48" s="3">
        <f t="shared" si="8"/>
        <v>3.5790538604784414E-2</v>
      </c>
      <c r="F48" s="3">
        <f t="shared" ref="F48:F50" si="9">SUM(C48:E48)</f>
        <v>0.355146766323856</v>
      </c>
    </row>
    <row r="49" spans="2:6" x14ac:dyDescent="0.25">
      <c r="B49" s="10" t="s">
        <v>29</v>
      </c>
      <c r="C49" s="3">
        <f>C42*C44</f>
        <v>0.1112004662004662</v>
      </c>
      <c r="D49" s="3">
        <f t="shared" ref="D49:E49" si="10">D42*D44</f>
        <v>3.8328204276673862E-2</v>
      </c>
      <c r="E49" s="3">
        <f t="shared" si="10"/>
        <v>1.7599018765219885E-2</v>
      </c>
      <c r="F49" s="3">
        <f t="shared" si="9"/>
        <v>0.16712768924235993</v>
      </c>
    </row>
    <row r="50" spans="2:6" x14ac:dyDescent="0.25">
      <c r="B50" s="10" t="s">
        <v>30</v>
      </c>
      <c r="C50" s="3">
        <f>C43*C44</f>
        <v>4.9766899766899769E-2</v>
      </c>
      <c r="D50" s="3">
        <f t="shared" ref="D50:E50" si="11">D43*D44</f>
        <v>1.8658622534639582E-2</v>
      </c>
      <c r="E50" s="3">
        <f t="shared" si="11"/>
        <v>8.8274423435037944E-3</v>
      </c>
      <c r="F50" s="3">
        <f t="shared" si="9"/>
        <v>7.7252964645043151E-2</v>
      </c>
    </row>
    <row r="51" spans="2:6" x14ac:dyDescent="0.25">
      <c r="F51" s="3">
        <f>SUM(F47:F50)</f>
        <v>0.99999999999999989</v>
      </c>
    </row>
    <row r="54" spans="2:6" x14ac:dyDescent="0.25">
      <c r="B54" t="s">
        <v>38</v>
      </c>
    </row>
    <row r="55" spans="2:6" x14ac:dyDescent="0.25">
      <c r="B55" t="s">
        <v>39</v>
      </c>
    </row>
    <row r="56" spans="2:6" x14ac:dyDescent="0.25">
      <c r="B56" t="s">
        <v>40</v>
      </c>
    </row>
    <row r="57" spans="2:6" x14ac:dyDescent="0.25">
      <c r="B57" t="s">
        <v>41</v>
      </c>
    </row>
    <row r="58" spans="2:6" x14ac:dyDescent="0.25">
      <c r="B58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DBE8-27FB-4AD1-9600-4A0264C8EF05}">
  <dimension ref="B1:I32"/>
  <sheetViews>
    <sheetView zoomScale="75" zoomScaleNormal="75" workbookViewId="0">
      <selection activeCell="D11" sqref="D11"/>
    </sheetView>
  </sheetViews>
  <sheetFormatPr defaultRowHeight="15" x14ac:dyDescent="0.25"/>
  <cols>
    <col min="2" max="2" width="18.140625" customWidth="1"/>
    <col min="3" max="3" width="17.85546875" customWidth="1"/>
    <col min="4" max="4" width="18.28515625" customWidth="1"/>
    <col min="5" max="6" width="18.140625" customWidth="1"/>
    <col min="7" max="7" width="18.5703125" customWidth="1"/>
    <col min="8" max="8" width="17.85546875" customWidth="1"/>
    <col min="9" max="9" width="19.140625" customWidth="1"/>
  </cols>
  <sheetData>
    <row r="1" spans="2:9" ht="18.75" x14ac:dyDescent="0.3">
      <c r="B1" s="7" t="s">
        <v>12</v>
      </c>
    </row>
    <row r="2" spans="2:9" ht="18.75" x14ac:dyDescent="0.3">
      <c r="B2" s="7" t="s">
        <v>13</v>
      </c>
    </row>
    <row r="3" spans="2:9" ht="21" x14ac:dyDescent="0.35">
      <c r="B3" s="8">
        <v>21051214062</v>
      </c>
      <c r="C3" s="5"/>
    </row>
    <row r="4" spans="2:9" ht="18.75" x14ac:dyDescent="0.3">
      <c r="B4" s="7" t="s">
        <v>16</v>
      </c>
    </row>
    <row r="7" spans="2:9" ht="15.75" x14ac:dyDescent="0.25">
      <c r="B7" s="4" t="s">
        <v>24</v>
      </c>
    </row>
    <row r="8" spans="2:9" x14ac:dyDescent="0.25">
      <c r="B8" s="10" t="s">
        <v>26</v>
      </c>
      <c r="C8" s="10" t="s">
        <v>27</v>
      </c>
      <c r="D8" s="10" t="s">
        <v>28</v>
      </c>
      <c r="E8" s="10" t="s">
        <v>29</v>
      </c>
      <c r="F8" s="10" t="s">
        <v>30</v>
      </c>
    </row>
    <row r="9" spans="2:9" x14ac:dyDescent="0.25">
      <c r="B9" s="10" t="s">
        <v>27</v>
      </c>
      <c r="C9" s="1">
        <v>1</v>
      </c>
      <c r="D9" s="1">
        <v>1</v>
      </c>
      <c r="E9" s="1">
        <v>2</v>
      </c>
      <c r="F9" s="1">
        <v>5</v>
      </c>
    </row>
    <row r="10" spans="2:9" x14ac:dyDescent="0.25">
      <c r="B10" s="10" t="s">
        <v>28</v>
      </c>
      <c r="C10" s="1">
        <v>1</v>
      </c>
      <c r="D10" s="1">
        <v>1</v>
      </c>
      <c r="E10" s="1">
        <v>2</v>
      </c>
      <c r="F10" s="1">
        <v>5</v>
      </c>
    </row>
    <row r="11" spans="2:9" x14ac:dyDescent="0.25">
      <c r="B11" s="10" t="s">
        <v>29</v>
      </c>
      <c r="C11" s="1">
        <v>0.5</v>
      </c>
      <c r="D11" s="1">
        <v>0.5</v>
      </c>
      <c r="E11" s="1">
        <v>1</v>
      </c>
      <c r="F11" s="1">
        <v>2</v>
      </c>
    </row>
    <row r="12" spans="2:9" x14ac:dyDescent="0.25">
      <c r="B12" s="10" t="s">
        <v>30</v>
      </c>
      <c r="C12" s="1">
        <v>0.2</v>
      </c>
      <c r="D12" s="1">
        <v>0.2</v>
      </c>
      <c r="E12" s="1">
        <v>0.5</v>
      </c>
      <c r="F12" s="1">
        <v>1</v>
      </c>
    </row>
    <row r="13" spans="2:9" x14ac:dyDescent="0.25">
      <c r="B13" s="10" t="s">
        <v>2</v>
      </c>
      <c r="C13" s="1">
        <f>SUM(C9:C12)</f>
        <v>2.7</v>
      </c>
      <c r="D13" s="1">
        <f t="shared" ref="D13:F13" si="0">SUM(D9:D12)</f>
        <v>2.7</v>
      </c>
      <c r="E13" s="1">
        <f t="shared" si="0"/>
        <v>5.5</v>
      </c>
      <c r="F13" s="1">
        <f t="shared" si="0"/>
        <v>13</v>
      </c>
    </row>
    <row r="15" spans="2:9" ht="15.75" x14ac:dyDescent="0.25">
      <c r="B15" s="4" t="s">
        <v>25</v>
      </c>
    </row>
    <row r="16" spans="2:9" x14ac:dyDescent="0.25">
      <c r="B16" s="10" t="s">
        <v>26</v>
      </c>
      <c r="C16" s="10" t="s">
        <v>27</v>
      </c>
      <c r="D16" s="10" t="s">
        <v>28</v>
      </c>
      <c r="E16" s="10" t="s">
        <v>29</v>
      </c>
      <c r="F16" s="10" t="s">
        <v>30</v>
      </c>
      <c r="G16" s="11" t="s">
        <v>10</v>
      </c>
      <c r="H16" s="13" t="s">
        <v>3</v>
      </c>
      <c r="I16" s="16" t="s">
        <v>11</v>
      </c>
    </row>
    <row r="17" spans="2:9" x14ac:dyDescent="0.25">
      <c r="B17" s="10" t="s">
        <v>27</v>
      </c>
      <c r="C17" s="2">
        <f>C9/C13</f>
        <v>0.37037037037037035</v>
      </c>
      <c r="D17" s="2">
        <f t="shared" ref="D17:F17" si="1">D9/D13</f>
        <v>0.37037037037037035</v>
      </c>
      <c r="E17" s="2">
        <f t="shared" si="1"/>
        <v>0.36363636363636365</v>
      </c>
      <c r="F17" s="2">
        <f t="shared" si="1"/>
        <v>0.38461538461538464</v>
      </c>
      <c r="G17" s="12">
        <f>SUM(C17:F17)</f>
        <v>1.4889924889924888</v>
      </c>
      <c r="H17" s="14">
        <f>G17/4</f>
        <v>0.3722481222481222</v>
      </c>
      <c r="I17" s="17">
        <f>H17*C13</f>
        <v>1.00506993006993</v>
      </c>
    </row>
    <row r="18" spans="2:9" x14ac:dyDescent="0.25">
      <c r="B18" s="10" t="s">
        <v>28</v>
      </c>
      <c r="C18" s="2">
        <f>C10/C13</f>
        <v>0.37037037037037035</v>
      </c>
      <c r="D18" s="2">
        <f t="shared" ref="D18:F18" si="2">D10/D13</f>
        <v>0.37037037037037035</v>
      </c>
      <c r="E18" s="2">
        <f t="shared" si="2"/>
        <v>0.36363636363636365</v>
      </c>
      <c r="F18" s="2">
        <f t="shared" si="2"/>
        <v>0.38461538461538464</v>
      </c>
      <c r="G18" s="12">
        <f>SUM(C18:F18)</f>
        <v>1.4889924889924888</v>
      </c>
      <c r="H18" s="14">
        <f>G18/4</f>
        <v>0.3722481222481222</v>
      </c>
      <c r="I18" s="17">
        <f>H18*D13</f>
        <v>1.00506993006993</v>
      </c>
    </row>
    <row r="19" spans="2:9" x14ac:dyDescent="0.25">
      <c r="B19" s="10" t="s">
        <v>29</v>
      </c>
      <c r="C19" s="2">
        <f>C11/C13</f>
        <v>0.18518518518518517</v>
      </c>
      <c r="D19" s="2">
        <f t="shared" ref="D19:F19" si="3">D11/D13</f>
        <v>0.18518518518518517</v>
      </c>
      <c r="E19" s="2">
        <f t="shared" si="3"/>
        <v>0.18181818181818182</v>
      </c>
      <c r="F19" s="2">
        <f t="shared" si="3"/>
        <v>0.15384615384615385</v>
      </c>
      <c r="G19" s="12">
        <f>SUM(C19:F19)</f>
        <v>0.70603470603470597</v>
      </c>
      <c r="H19" s="14">
        <f>G19/4</f>
        <v>0.17650867650867649</v>
      </c>
      <c r="I19" s="17">
        <f>H19*E13</f>
        <v>0.97079772079772075</v>
      </c>
    </row>
    <row r="20" spans="2:9" x14ac:dyDescent="0.25">
      <c r="B20" s="10" t="s">
        <v>30</v>
      </c>
      <c r="C20" s="2">
        <f>C12/C13</f>
        <v>7.407407407407407E-2</v>
      </c>
      <c r="D20" s="2">
        <f t="shared" ref="D20:F20" si="4">D12/D13</f>
        <v>7.407407407407407E-2</v>
      </c>
      <c r="E20" s="2">
        <f t="shared" si="4"/>
        <v>9.0909090909090912E-2</v>
      </c>
      <c r="F20" s="2">
        <f t="shared" si="4"/>
        <v>7.6923076923076927E-2</v>
      </c>
      <c r="G20" s="12">
        <f>SUM(C20:F20)</f>
        <v>0.31598031598031595</v>
      </c>
      <c r="H20" s="14">
        <f>G20/4</f>
        <v>7.8995078995078988E-2</v>
      </c>
      <c r="I20" s="17">
        <f>H20*F13</f>
        <v>1.0269360269360268</v>
      </c>
    </row>
    <row r="21" spans="2:9" x14ac:dyDescent="0.25">
      <c r="B21" s="10" t="s">
        <v>2</v>
      </c>
      <c r="C21" s="1">
        <f>SUM(C17:C20)</f>
        <v>0.99999999999999989</v>
      </c>
      <c r="D21" s="1">
        <f t="shared" ref="D21" si="5">SUM(D17:D20)</f>
        <v>0.99999999999999989</v>
      </c>
      <c r="E21" s="1">
        <f t="shared" ref="E21" si="6">SUM(E17:E20)</f>
        <v>1</v>
      </c>
      <c r="F21" s="1">
        <f t="shared" ref="F21" si="7">SUM(F17:F20)</f>
        <v>1</v>
      </c>
      <c r="G21" s="1">
        <f t="shared" ref="G21" si="8">SUM(G17:G20)</f>
        <v>3.9999999999999996</v>
      </c>
      <c r="H21" s="1">
        <f t="shared" ref="H21" si="9">SUM(H17:H20)</f>
        <v>0.99999999999999989</v>
      </c>
      <c r="I21" s="2">
        <f t="shared" ref="I21" si="10">SUM(I17:I20)</f>
        <v>4.0078736078736075</v>
      </c>
    </row>
    <row r="23" spans="2:9" x14ac:dyDescent="0.25">
      <c r="B23" s="10" t="s">
        <v>4</v>
      </c>
      <c r="C23" s="6">
        <f>(I21-4)/(4-1)</f>
        <v>2.6245359578691563E-3</v>
      </c>
    </row>
    <row r="24" spans="2:9" x14ac:dyDescent="0.25">
      <c r="B24" s="10" t="s">
        <v>14</v>
      </c>
      <c r="C24" s="1">
        <v>0.9</v>
      </c>
    </row>
    <row r="25" spans="2:9" ht="15.75" x14ac:dyDescent="0.25">
      <c r="B25" s="10" t="s">
        <v>15</v>
      </c>
      <c r="C25" s="6">
        <f>C23/C24</f>
        <v>2.9161510642990627E-3</v>
      </c>
      <c r="D25" s="9" t="s">
        <v>22</v>
      </c>
    </row>
    <row r="27" spans="2:9" x14ac:dyDescent="0.25">
      <c r="B27" t="s">
        <v>17</v>
      </c>
    </row>
    <row r="28" spans="2:9" x14ac:dyDescent="0.25">
      <c r="B28" t="s">
        <v>18</v>
      </c>
    </row>
    <row r="30" spans="2:9" x14ac:dyDescent="0.25">
      <c r="B30" t="s">
        <v>19</v>
      </c>
    </row>
    <row r="31" spans="2:9" x14ac:dyDescent="0.25">
      <c r="B31" t="s">
        <v>21</v>
      </c>
    </row>
    <row r="32" spans="2:9" x14ac:dyDescent="0.25">
      <c r="B3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8B12-2913-46B5-BCA7-22F522221B46}">
  <dimension ref="B1:I32"/>
  <sheetViews>
    <sheetView zoomScale="75" zoomScaleNormal="75" workbookViewId="0">
      <selection activeCell="G17" sqref="G17"/>
    </sheetView>
  </sheetViews>
  <sheetFormatPr defaultRowHeight="15" x14ac:dyDescent="0.25"/>
  <cols>
    <col min="2" max="2" width="18.140625" customWidth="1"/>
    <col min="3" max="3" width="17.5703125" customWidth="1"/>
    <col min="4" max="7" width="18.140625" customWidth="1"/>
    <col min="8" max="8" width="18.5703125" customWidth="1"/>
    <col min="9" max="9" width="18.140625" customWidth="1"/>
  </cols>
  <sheetData>
    <row r="1" spans="2:9" ht="18.75" x14ac:dyDescent="0.3">
      <c r="B1" s="7" t="s">
        <v>12</v>
      </c>
    </row>
    <row r="2" spans="2:9" ht="18.75" x14ac:dyDescent="0.3">
      <c r="B2" s="7" t="s">
        <v>13</v>
      </c>
    </row>
    <row r="3" spans="2:9" ht="21" x14ac:dyDescent="0.35">
      <c r="B3" s="8">
        <v>21051214062</v>
      </c>
      <c r="C3" s="5"/>
    </row>
    <row r="4" spans="2:9" ht="18.75" x14ac:dyDescent="0.3">
      <c r="B4" s="7" t="s">
        <v>16</v>
      </c>
    </row>
    <row r="7" spans="2:9" ht="15.75" x14ac:dyDescent="0.25">
      <c r="B7" s="4" t="s">
        <v>31</v>
      </c>
    </row>
    <row r="8" spans="2:9" x14ac:dyDescent="0.25">
      <c r="B8" s="10" t="s">
        <v>26</v>
      </c>
      <c r="C8" s="10" t="s">
        <v>27</v>
      </c>
      <c r="D8" s="10" t="s">
        <v>28</v>
      </c>
      <c r="E8" s="10" t="s">
        <v>29</v>
      </c>
      <c r="F8" s="10" t="s">
        <v>30</v>
      </c>
    </row>
    <row r="9" spans="2:9" x14ac:dyDescent="0.25">
      <c r="B9" s="10" t="s">
        <v>27</v>
      </c>
      <c r="C9" s="1">
        <v>1</v>
      </c>
      <c r="D9" s="1">
        <v>3</v>
      </c>
      <c r="E9" s="1">
        <v>2</v>
      </c>
      <c r="F9" s="1">
        <v>5</v>
      </c>
    </row>
    <row r="10" spans="2:9" x14ac:dyDescent="0.25">
      <c r="B10" s="10" t="s">
        <v>28</v>
      </c>
      <c r="C10" s="1">
        <v>0.33</v>
      </c>
      <c r="D10" s="1">
        <v>1</v>
      </c>
      <c r="E10" s="1">
        <v>4</v>
      </c>
      <c r="F10" s="1">
        <v>5</v>
      </c>
    </row>
    <row r="11" spans="2:9" x14ac:dyDescent="0.25">
      <c r="B11" s="10" t="s">
        <v>29</v>
      </c>
      <c r="C11" s="1">
        <v>0.5</v>
      </c>
      <c r="D11" s="1">
        <v>0.25</v>
      </c>
      <c r="E11" s="1">
        <v>1</v>
      </c>
      <c r="F11" s="1">
        <v>2</v>
      </c>
    </row>
    <row r="12" spans="2:9" x14ac:dyDescent="0.25">
      <c r="B12" s="10" t="s">
        <v>30</v>
      </c>
      <c r="C12" s="1">
        <v>0.2</v>
      </c>
      <c r="D12" s="1">
        <v>0.2</v>
      </c>
      <c r="E12" s="1">
        <v>0.5</v>
      </c>
      <c r="F12" s="1">
        <v>1</v>
      </c>
    </row>
    <row r="13" spans="2:9" x14ac:dyDescent="0.25">
      <c r="B13" s="10" t="s">
        <v>2</v>
      </c>
      <c r="C13" s="1">
        <f>SUM(C9:C12)</f>
        <v>2.0300000000000002</v>
      </c>
      <c r="D13" s="1">
        <f t="shared" ref="D13:F13" si="0">SUM(D9:D12)</f>
        <v>4.45</v>
      </c>
      <c r="E13" s="1">
        <f t="shared" si="0"/>
        <v>7.5</v>
      </c>
      <c r="F13" s="1">
        <f t="shared" si="0"/>
        <v>13</v>
      </c>
    </row>
    <row r="15" spans="2:9" ht="15.75" x14ac:dyDescent="0.25">
      <c r="B15" s="4" t="s">
        <v>32</v>
      </c>
    </row>
    <row r="16" spans="2:9" x14ac:dyDescent="0.25">
      <c r="B16" s="10" t="s">
        <v>26</v>
      </c>
      <c r="C16" s="10" t="s">
        <v>27</v>
      </c>
      <c r="D16" s="10" t="s">
        <v>28</v>
      </c>
      <c r="E16" s="10" t="s">
        <v>29</v>
      </c>
      <c r="F16" s="10" t="s">
        <v>30</v>
      </c>
      <c r="G16" s="11" t="s">
        <v>10</v>
      </c>
      <c r="H16" s="13" t="s">
        <v>3</v>
      </c>
      <c r="I16" s="16" t="s">
        <v>11</v>
      </c>
    </row>
    <row r="17" spans="2:9" x14ac:dyDescent="0.25">
      <c r="B17" s="10" t="s">
        <v>27</v>
      </c>
      <c r="C17" s="2">
        <f>C9/C13</f>
        <v>0.4926108374384236</v>
      </c>
      <c r="D17" s="2">
        <f t="shared" ref="D17:F17" si="1">D9/D13</f>
        <v>0.6741573033707865</v>
      </c>
      <c r="E17" s="2">
        <f t="shared" si="1"/>
        <v>0.26666666666666666</v>
      </c>
      <c r="F17" s="2">
        <f t="shared" si="1"/>
        <v>0.38461538461538464</v>
      </c>
      <c r="G17" s="12">
        <f>SUM(C17:F17)</f>
        <v>1.8180501920912613</v>
      </c>
      <c r="H17" s="14">
        <f>G17/4</f>
        <v>0.45451254802281532</v>
      </c>
      <c r="I17" s="17">
        <f>H17*C13</f>
        <v>0.92266047248631522</v>
      </c>
    </row>
    <row r="18" spans="2:9" x14ac:dyDescent="0.25">
      <c r="B18" s="10" t="s">
        <v>28</v>
      </c>
      <c r="C18" s="2">
        <f>C10/C13</f>
        <v>0.1625615763546798</v>
      </c>
      <c r="D18" s="2">
        <f t="shared" ref="D18:F18" si="2">D10/D13</f>
        <v>0.2247191011235955</v>
      </c>
      <c r="E18" s="2">
        <f t="shared" si="2"/>
        <v>0.53333333333333333</v>
      </c>
      <c r="F18" s="2">
        <f t="shared" si="2"/>
        <v>0.38461538461538464</v>
      </c>
      <c r="G18" s="12">
        <f>SUM(C18:F18)</f>
        <v>1.3052293954269933</v>
      </c>
      <c r="H18" s="14">
        <f>G18/4</f>
        <v>0.32630734885674834</v>
      </c>
      <c r="I18" s="17">
        <f>H18*D13</f>
        <v>1.4520677024125301</v>
      </c>
    </row>
    <row r="19" spans="2:9" x14ac:dyDescent="0.25">
      <c r="B19" s="10" t="s">
        <v>29</v>
      </c>
      <c r="C19" s="2">
        <f>C11/C13</f>
        <v>0.2463054187192118</v>
      </c>
      <c r="D19" s="2">
        <f t="shared" ref="D19:F19" si="3">D11/D13</f>
        <v>5.6179775280898875E-2</v>
      </c>
      <c r="E19" s="2">
        <f t="shared" si="3"/>
        <v>0.13333333333333333</v>
      </c>
      <c r="F19" s="2">
        <f t="shared" si="3"/>
        <v>0.15384615384615385</v>
      </c>
      <c r="G19" s="12">
        <f>SUM(C19:F19)</f>
        <v>0.5896646811795978</v>
      </c>
      <c r="H19" s="14">
        <f>G19/4</f>
        <v>0.14741617029489945</v>
      </c>
      <c r="I19" s="17">
        <f>H19*E13</f>
        <v>1.105621277211746</v>
      </c>
    </row>
    <row r="20" spans="2:9" x14ac:dyDescent="0.25">
      <c r="B20" s="10" t="s">
        <v>30</v>
      </c>
      <c r="C20" s="2">
        <f>C12/C13</f>
        <v>9.852216748768472E-2</v>
      </c>
      <c r="D20" s="2">
        <f t="shared" ref="D20:F20" si="4">D12/D13</f>
        <v>4.49438202247191E-2</v>
      </c>
      <c r="E20" s="2">
        <f t="shared" si="4"/>
        <v>6.6666666666666666E-2</v>
      </c>
      <c r="F20" s="2">
        <f t="shared" si="4"/>
        <v>7.6923076923076927E-2</v>
      </c>
      <c r="G20" s="12">
        <f>SUM(C20:F20)</f>
        <v>0.2870557313021474</v>
      </c>
      <c r="H20" s="14">
        <f>G20/4</f>
        <v>7.176393282553685E-2</v>
      </c>
      <c r="I20" s="17">
        <f>H20*F13</f>
        <v>0.93293112673197909</v>
      </c>
    </row>
    <row r="21" spans="2:9" x14ac:dyDescent="0.25">
      <c r="B21" s="10" t="s">
        <v>2</v>
      </c>
      <c r="C21" s="1">
        <f>SUM(C17:C20)</f>
        <v>0.99999999999999989</v>
      </c>
      <c r="D21" s="1">
        <f t="shared" ref="D21:I21" si="5">SUM(D17:D20)</f>
        <v>1</v>
      </c>
      <c r="E21" s="1">
        <f t="shared" si="5"/>
        <v>1</v>
      </c>
      <c r="F21" s="1">
        <f t="shared" si="5"/>
        <v>1</v>
      </c>
      <c r="G21" s="1">
        <f t="shared" si="5"/>
        <v>4</v>
      </c>
      <c r="H21" s="1">
        <f t="shared" si="5"/>
        <v>1</v>
      </c>
      <c r="I21" s="2">
        <f t="shared" si="5"/>
        <v>4.4132805788425706</v>
      </c>
    </row>
    <row r="23" spans="2:9" x14ac:dyDescent="0.25">
      <c r="B23" s="10" t="s">
        <v>4</v>
      </c>
      <c r="C23" s="2">
        <f>(I21-4)/(4-1)</f>
        <v>0.13776019294752354</v>
      </c>
    </row>
    <row r="24" spans="2:9" x14ac:dyDescent="0.25">
      <c r="B24" s="10" t="s">
        <v>14</v>
      </c>
      <c r="C24" s="1">
        <v>0.9</v>
      </c>
    </row>
    <row r="25" spans="2:9" ht="15.75" x14ac:dyDescent="0.25">
      <c r="B25" s="10" t="s">
        <v>15</v>
      </c>
      <c r="C25" s="2">
        <f>C23/C24</f>
        <v>0.15306688105280392</v>
      </c>
      <c r="D25" s="9" t="s">
        <v>22</v>
      </c>
    </row>
    <row r="27" spans="2:9" x14ac:dyDescent="0.25">
      <c r="B27" t="s">
        <v>17</v>
      </c>
    </row>
    <row r="28" spans="2:9" x14ac:dyDescent="0.25">
      <c r="B28" t="s">
        <v>18</v>
      </c>
    </row>
    <row r="30" spans="2:9" x14ac:dyDescent="0.25">
      <c r="B30" t="s">
        <v>19</v>
      </c>
    </row>
    <row r="31" spans="2:9" x14ac:dyDescent="0.25">
      <c r="B31" t="s">
        <v>21</v>
      </c>
    </row>
    <row r="32" spans="2:9" x14ac:dyDescent="0.25">
      <c r="B3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4430-757B-4BC2-8211-5F7E7EEFA9F5}">
  <dimension ref="B1:I32"/>
  <sheetViews>
    <sheetView zoomScale="75" zoomScaleNormal="75" workbookViewId="0">
      <selection activeCell="C2" sqref="C2"/>
    </sheetView>
  </sheetViews>
  <sheetFormatPr defaultRowHeight="15" x14ac:dyDescent="0.25"/>
  <cols>
    <col min="2" max="2" width="17.85546875" customWidth="1"/>
    <col min="3" max="3" width="18.28515625" customWidth="1"/>
    <col min="4" max="4" width="17.85546875" customWidth="1"/>
    <col min="5" max="5" width="18.140625" customWidth="1"/>
    <col min="6" max="7" width="17.5703125" customWidth="1"/>
    <col min="8" max="8" width="18.5703125" customWidth="1"/>
    <col min="9" max="9" width="18.140625" customWidth="1"/>
  </cols>
  <sheetData>
    <row r="1" spans="2:9" ht="18.75" x14ac:dyDescent="0.3">
      <c r="B1" s="7" t="s">
        <v>12</v>
      </c>
    </row>
    <row r="2" spans="2:9" ht="18.75" x14ac:dyDescent="0.3">
      <c r="B2" s="7" t="s">
        <v>13</v>
      </c>
    </row>
    <row r="3" spans="2:9" ht="21" x14ac:dyDescent="0.35">
      <c r="B3" s="8">
        <v>21051214062</v>
      </c>
      <c r="C3" s="5"/>
    </row>
    <row r="4" spans="2:9" ht="18.75" x14ac:dyDescent="0.3">
      <c r="B4" s="7" t="s">
        <v>16</v>
      </c>
    </row>
    <row r="7" spans="2:9" ht="15.75" x14ac:dyDescent="0.25">
      <c r="B7" s="4" t="s">
        <v>33</v>
      </c>
    </row>
    <row r="8" spans="2:9" x14ac:dyDescent="0.25">
      <c r="B8" s="10" t="s">
        <v>26</v>
      </c>
      <c r="C8" s="10" t="s">
        <v>27</v>
      </c>
      <c r="D8" s="10" t="s">
        <v>28</v>
      </c>
      <c r="E8" s="10" t="s">
        <v>29</v>
      </c>
      <c r="F8" s="10" t="s">
        <v>30</v>
      </c>
    </row>
    <row r="9" spans="2:9" x14ac:dyDescent="0.25">
      <c r="B9" s="10" t="s">
        <v>27</v>
      </c>
      <c r="C9" s="1">
        <v>1</v>
      </c>
      <c r="D9" s="1">
        <v>2</v>
      </c>
      <c r="E9" s="1">
        <v>2</v>
      </c>
      <c r="F9" s="1">
        <v>5</v>
      </c>
    </row>
    <row r="10" spans="2:9" x14ac:dyDescent="0.25">
      <c r="B10" s="10" t="s">
        <v>28</v>
      </c>
      <c r="C10" s="1">
        <v>0.5</v>
      </c>
      <c r="D10" s="1">
        <v>1</v>
      </c>
      <c r="E10" s="1">
        <v>3</v>
      </c>
      <c r="F10" s="1">
        <v>4</v>
      </c>
    </row>
    <row r="11" spans="2:9" x14ac:dyDescent="0.25">
      <c r="B11" s="10" t="s">
        <v>29</v>
      </c>
      <c r="C11" s="1">
        <v>0.5</v>
      </c>
      <c r="D11" s="1">
        <v>0.33</v>
      </c>
      <c r="E11" s="1">
        <v>1</v>
      </c>
      <c r="F11" s="1">
        <v>2</v>
      </c>
    </row>
    <row r="12" spans="2:9" x14ac:dyDescent="0.25">
      <c r="B12" s="10" t="s">
        <v>30</v>
      </c>
      <c r="C12" s="1">
        <v>0.2</v>
      </c>
      <c r="D12" s="1">
        <v>0.25</v>
      </c>
      <c r="E12" s="1">
        <v>0.5</v>
      </c>
      <c r="F12" s="1">
        <v>1</v>
      </c>
    </row>
    <row r="13" spans="2:9" x14ac:dyDescent="0.25">
      <c r="B13" s="10" t="s">
        <v>2</v>
      </c>
      <c r="C13" s="1">
        <f>SUM(C9:C12)</f>
        <v>2.2000000000000002</v>
      </c>
      <c r="D13" s="1">
        <f t="shared" ref="D13:F13" si="0">SUM(D9:D12)</f>
        <v>3.58</v>
      </c>
      <c r="E13" s="1">
        <f t="shared" si="0"/>
        <v>6.5</v>
      </c>
      <c r="F13" s="1">
        <f t="shared" si="0"/>
        <v>12</v>
      </c>
    </row>
    <row r="15" spans="2:9" ht="15.75" x14ac:dyDescent="0.25">
      <c r="B15" s="4" t="s">
        <v>34</v>
      </c>
    </row>
    <row r="16" spans="2:9" x14ac:dyDescent="0.25">
      <c r="B16" s="10" t="s">
        <v>26</v>
      </c>
      <c r="C16" s="10" t="s">
        <v>27</v>
      </c>
      <c r="D16" s="10" t="s">
        <v>28</v>
      </c>
      <c r="E16" s="10" t="s">
        <v>29</v>
      </c>
      <c r="F16" s="10" t="s">
        <v>30</v>
      </c>
      <c r="G16" s="11" t="s">
        <v>10</v>
      </c>
      <c r="H16" s="13" t="s">
        <v>3</v>
      </c>
      <c r="I16" s="16" t="s">
        <v>11</v>
      </c>
    </row>
    <row r="17" spans="2:9" x14ac:dyDescent="0.25">
      <c r="B17" s="10" t="s">
        <v>27</v>
      </c>
      <c r="C17" s="2">
        <f>C9/C13</f>
        <v>0.45454545454545453</v>
      </c>
      <c r="D17" s="2">
        <f t="shared" ref="D17:F17" si="1">D9/D13</f>
        <v>0.55865921787709494</v>
      </c>
      <c r="E17" s="2">
        <f t="shared" si="1"/>
        <v>0.30769230769230771</v>
      </c>
      <c r="F17" s="2">
        <f t="shared" si="1"/>
        <v>0.41666666666666669</v>
      </c>
      <c r="G17" s="12">
        <f>SUM(C17:F17)</f>
        <v>1.7375636467815239</v>
      </c>
      <c r="H17" s="14">
        <f>G17/4</f>
        <v>0.43439091169538097</v>
      </c>
      <c r="I17" s="17">
        <f>H17*C13</f>
        <v>0.95566000572983822</v>
      </c>
    </row>
    <row r="18" spans="2:9" x14ac:dyDescent="0.25">
      <c r="B18" s="10" t="s">
        <v>28</v>
      </c>
      <c r="C18" s="2">
        <f>C10/C13</f>
        <v>0.22727272727272727</v>
      </c>
      <c r="D18" s="2">
        <f t="shared" ref="D18:F18" si="2">D10/D13</f>
        <v>0.27932960893854747</v>
      </c>
      <c r="E18" s="2">
        <f t="shared" si="2"/>
        <v>0.46153846153846156</v>
      </c>
      <c r="F18" s="2">
        <f t="shared" si="2"/>
        <v>0.33333333333333331</v>
      </c>
      <c r="G18" s="12">
        <f>SUM(C18:F18)</f>
        <v>1.3014741310830695</v>
      </c>
      <c r="H18" s="14">
        <f>G18/4</f>
        <v>0.32536853277076738</v>
      </c>
      <c r="I18" s="17">
        <f>H18*D13</f>
        <v>1.1648193473193473</v>
      </c>
    </row>
    <row r="19" spans="2:9" x14ac:dyDescent="0.25">
      <c r="B19" s="10" t="s">
        <v>29</v>
      </c>
      <c r="C19" s="2">
        <f>C11/C13</f>
        <v>0.22727272727272727</v>
      </c>
      <c r="D19" s="2">
        <f t="shared" ref="D19:F19" si="3">D11/D13</f>
        <v>9.217877094972067E-2</v>
      </c>
      <c r="E19" s="2">
        <f t="shared" si="3"/>
        <v>0.15384615384615385</v>
      </c>
      <c r="F19" s="2">
        <f t="shared" si="3"/>
        <v>0.16666666666666666</v>
      </c>
      <c r="G19" s="12">
        <f>SUM(C19:F19)</f>
        <v>0.63996431873526849</v>
      </c>
      <c r="H19" s="14">
        <f>G19/4</f>
        <v>0.15999107968381712</v>
      </c>
      <c r="I19" s="17">
        <f>H19*E13</f>
        <v>1.0399420179448113</v>
      </c>
    </row>
    <row r="20" spans="2:9" x14ac:dyDescent="0.25">
      <c r="B20" s="10" t="s">
        <v>30</v>
      </c>
      <c r="C20" s="2">
        <f>C12/C13</f>
        <v>9.0909090909090912E-2</v>
      </c>
      <c r="D20" s="2">
        <f t="shared" ref="D20:F20" si="4">D12/D13</f>
        <v>6.9832402234636867E-2</v>
      </c>
      <c r="E20" s="2">
        <f t="shared" si="4"/>
        <v>7.6923076923076927E-2</v>
      </c>
      <c r="F20" s="2">
        <f t="shared" si="4"/>
        <v>8.3333333333333329E-2</v>
      </c>
      <c r="G20" s="12">
        <f>SUM(C20:F20)</f>
        <v>0.32099790340013801</v>
      </c>
      <c r="H20" s="14">
        <f>G20/4</f>
        <v>8.0249475850034502E-2</v>
      </c>
      <c r="I20" s="17">
        <f>H20*F13</f>
        <v>0.96299371020041402</v>
      </c>
    </row>
    <row r="21" spans="2:9" x14ac:dyDescent="0.25">
      <c r="B21" s="10" t="s">
        <v>2</v>
      </c>
      <c r="C21" s="1">
        <f>SUM(C17:C20)</f>
        <v>1</v>
      </c>
      <c r="D21" s="1">
        <f t="shared" ref="D21:I21" si="5">SUM(D17:D20)</f>
        <v>0.99999999999999989</v>
      </c>
      <c r="E21" s="1">
        <f t="shared" si="5"/>
        <v>1</v>
      </c>
      <c r="F21" s="1">
        <f t="shared" si="5"/>
        <v>1</v>
      </c>
      <c r="G21" s="1">
        <f t="shared" si="5"/>
        <v>4</v>
      </c>
      <c r="H21" s="1">
        <f t="shared" si="5"/>
        <v>1</v>
      </c>
      <c r="I21" s="2">
        <f t="shared" si="5"/>
        <v>4.1234150811944108</v>
      </c>
    </row>
    <row r="23" spans="2:9" x14ac:dyDescent="0.25">
      <c r="B23" s="10" t="s">
        <v>4</v>
      </c>
      <c r="C23" s="2">
        <f>(I21-4)/(4-1)</f>
        <v>4.1138360398136932E-2</v>
      </c>
    </row>
    <row r="24" spans="2:9" x14ac:dyDescent="0.25">
      <c r="B24" s="10" t="s">
        <v>14</v>
      </c>
      <c r="C24" s="1">
        <v>0.9</v>
      </c>
    </row>
    <row r="25" spans="2:9" ht="15.75" x14ac:dyDescent="0.25">
      <c r="B25" s="10" t="s">
        <v>15</v>
      </c>
      <c r="C25" s="2">
        <f>C23/C24</f>
        <v>4.570928933126326E-2</v>
      </c>
      <c r="D25" s="9" t="s">
        <v>22</v>
      </c>
    </row>
    <row r="27" spans="2:9" x14ac:dyDescent="0.25">
      <c r="B27" t="s">
        <v>17</v>
      </c>
    </row>
    <row r="28" spans="2:9" x14ac:dyDescent="0.25">
      <c r="B28" t="s">
        <v>18</v>
      </c>
    </row>
    <row r="30" spans="2:9" x14ac:dyDescent="0.25">
      <c r="B30" t="s">
        <v>19</v>
      </c>
    </row>
    <row r="31" spans="2:9" x14ac:dyDescent="0.25">
      <c r="B31" t="s">
        <v>21</v>
      </c>
    </row>
    <row r="32" spans="2:9" x14ac:dyDescent="0.25">
      <c r="B3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Coba Coba</vt:lpstr>
      <vt:lpstr>Nilai Kriteria</vt:lpstr>
      <vt:lpstr>Sikap</vt:lpstr>
      <vt:lpstr>Kemampuan</vt:lpstr>
      <vt:lpstr>Kontribusi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Risalah Naufal</dc:creator>
  <cp:lastModifiedBy>Risalah Naufal</cp:lastModifiedBy>
  <dcterms:created xsi:type="dcterms:W3CDTF">2023-09-15T07:06:33Z</dcterms:created>
  <dcterms:modified xsi:type="dcterms:W3CDTF">2023-09-22T16:31:40Z</dcterms:modified>
</cp:coreProperties>
</file>