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isato\Documents\GitHub\Untitled Folder\"/>
    </mc:Choice>
  </mc:AlternateContent>
  <bookViews>
    <workbookView xWindow="0" yWindow="0" windowWidth="20520" windowHeight="10995" tabRatio="900" activeTab="13"/>
  </bookViews>
  <sheets>
    <sheet name="Block Calc" sheetId="16" r:id="rId1"/>
    <sheet name="Climb" sheetId="2" r:id="rId2"/>
    <sheet name="Throw" sheetId="3" r:id="rId3"/>
    <sheet name="Pulp" sheetId="5" r:id="rId4"/>
    <sheet name="Caber" sheetId="4" r:id="rId5"/>
    <sheet name="Technical" sheetId="15" r:id="rId6"/>
    <sheet name="Speed" sheetId="6" r:id="rId7"/>
    <sheet name="Hard" sheetId="8" r:id="rId8"/>
    <sheet name="Choker" sheetId="7" r:id="rId9"/>
    <sheet name="Double" sheetId="9" r:id="rId10"/>
    <sheet name="Single" sheetId="10" r:id="rId11"/>
    <sheet name="Saw" sheetId="11" r:id="rId12"/>
    <sheet name="JackJill" sheetId="12" r:id="rId13"/>
    <sheet name="OP" sheetId="13" r:id="rId14"/>
    <sheet name="Points" sheetId="14" r:id="rId15"/>
  </sheets>
  <calcPr calcId="152511"/>
  <fileRecoveryPr autoRecover="0"/>
</workbook>
</file>

<file path=xl/calcChain.xml><?xml version="1.0" encoding="utf-8"?>
<calcChain xmlns="http://schemas.openxmlformats.org/spreadsheetml/2006/main">
  <c r="J5" i="12" l="1"/>
  <c r="J6" i="12"/>
  <c r="J7" i="12"/>
  <c r="J8" i="12"/>
  <c r="J9" i="12"/>
  <c r="J10" i="12"/>
  <c r="J11" i="12"/>
  <c r="J12" i="12"/>
  <c r="J13" i="12"/>
  <c r="J4" i="12"/>
  <c r="L4" i="11"/>
  <c r="I19" i="10"/>
  <c r="I20" i="10"/>
  <c r="I21" i="10"/>
  <c r="I22" i="10"/>
  <c r="I23" i="10"/>
  <c r="I24" i="10"/>
  <c r="I25" i="10"/>
  <c r="I26" i="10"/>
  <c r="I27" i="10"/>
  <c r="I28" i="10"/>
  <c r="I29" i="10"/>
  <c r="I18" i="10"/>
  <c r="I5" i="10"/>
  <c r="I6" i="10"/>
  <c r="I7" i="10"/>
  <c r="I8" i="10"/>
  <c r="I9" i="10"/>
  <c r="I10" i="10"/>
  <c r="I11" i="10"/>
  <c r="I12" i="10"/>
  <c r="I13" i="10"/>
  <c r="I4" i="10"/>
  <c r="I10" i="9"/>
  <c r="I5" i="8"/>
  <c r="I6" i="8"/>
  <c r="I7" i="8"/>
  <c r="I8" i="8"/>
  <c r="I9" i="8"/>
  <c r="I10" i="8"/>
  <c r="I11" i="8"/>
  <c r="I12" i="8"/>
  <c r="I13" i="8"/>
  <c r="I14" i="8"/>
  <c r="J14" i="8" s="1"/>
  <c r="I4" i="8"/>
  <c r="I16" i="6"/>
  <c r="P21" i="4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3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AB15" i="14"/>
  <c r="O3" i="4"/>
  <c r="H12" i="8"/>
  <c r="H11" i="8"/>
  <c r="H14" i="8"/>
  <c r="I13" i="12" l="1"/>
  <c r="K13" i="12" s="1"/>
  <c r="I12" i="12"/>
  <c r="K12" i="12" s="1"/>
  <c r="H29" i="10" l="1"/>
  <c r="J29" i="10" s="1"/>
  <c r="H28" i="10"/>
  <c r="J28" i="10" s="1"/>
  <c r="H27" i="10"/>
  <c r="J27" i="10" s="1"/>
  <c r="H26" i="10"/>
  <c r="J26" i="10" s="1"/>
  <c r="H13" i="10"/>
  <c r="J13" i="10" s="1"/>
  <c r="H12" i="10"/>
  <c r="J12" i="10" s="1"/>
  <c r="F19" i="4" l="1"/>
  <c r="F17" i="4"/>
  <c r="F10" i="4"/>
  <c r="F6" i="4"/>
  <c r="F4" i="4"/>
  <c r="F12" i="4"/>
  <c r="B7" i="16" l="1"/>
  <c r="C7" i="16"/>
  <c r="D7" i="16"/>
  <c r="B10" i="16" s="1"/>
  <c r="E7" i="16"/>
  <c r="B11" i="16" s="1"/>
  <c r="F7" i="16"/>
  <c r="G7" i="16"/>
  <c r="H7" i="16"/>
  <c r="E10" i="16" s="1"/>
  <c r="B18" i="16" s="1"/>
  <c r="I7" i="16"/>
  <c r="E11" i="16" s="1"/>
  <c r="B19" i="16" s="1"/>
  <c r="J7" i="16"/>
  <c r="K7" i="16"/>
  <c r="L7" i="16"/>
  <c r="M7" i="16"/>
  <c r="B20" i="16" s="1"/>
  <c r="N7" i="16"/>
  <c r="H20" i="16"/>
  <c r="B21" i="16"/>
  <c r="F21" i="16" s="1"/>
  <c r="D21" i="16"/>
  <c r="G21" i="16" s="1"/>
  <c r="F18" i="16" l="1"/>
  <c r="D18" i="16"/>
  <c r="G18" i="16" s="1"/>
  <c r="I18" i="16" s="1"/>
  <c r="B12" i="16"/>
  <c r="D20" i="16"/>
  <c r="G20" i="16" s="1"/>
  <c r="F20" i="16"/>
  <c r="D19" i="16"/>
  <c r="G19" i="16" s="1"/>
  <c r="I19" i="16" s="1"/>
  <c r="F19" i="16"/>
  <c r="V3" i="14"/>
  <c r="L45" i="15"/>
  <c r="L44" i="15"/>
  <c r="L43" i="15"/>
  <c r="L22" i="15"/>
  <c r="L42" i="15"/>
  <c r="L21" i="15"/>
  <c r="L41" i="15"/>
  <c r="L20" i="15"/>
  <c r="L40" i="15"/>
  <c r="L19" i="15"/>
  <c r="L39" i="15"/>
  <c r="L18" i="15"/>
  <c r="L38" i="15"/>
  <c r="L17" i="15"/>
  <c r="L37" i="15"/>
  <c r="L36" i="15"/>
  <c r="L35" i="15"/>
  <c r="L34" i="15"/>
  <c r="L33" i="15"/>
  <c r="L32" i="15"/>
  <c r="L31" i="15"/>
  <c r="L30" i="15"/>
  <c r="L29" i="15"/>
  <c r="L28" i="15"/>
  <c r="L27" i="15"/>
  <c r="L26" i="15"/>
  <c r="L6" i="15"/>
  <c r="E4" i="15"/>
  <c r="L25" i="15"/>
  <c r="L4" i="15"/>
  <c r="E11" i="15"/>
  <c r="L10" i="15"/>
  <c r="E10" i="15"/>
  <c r="E21" i="15"/>
  <c r="E20" i="15"/>
  <c r="E19" i="15"/>
  <c r="E18" i="15"/>
  <c r="L3" i="15"/>
  <c r="E16" i="15"/>
  <c r="L5" i="15"/>
  <c r="E5" i="15"/>
  <c r="L8" i="15"/>
  <c r="E12" i="15"/>
  <c r="L12" i="15"/>
  <c r="E3" i="15"/>
  <c r="L15" i="15"/>
  <c r="E15" i="15"/>
  <c r="L14" i="15"/>
  <c r="E6" i="15"/>
  <c r="E14" i="15"/>
  <c r="L7" i="15"/>
  <c r="E9" i="15"/>
  <c r="L13" i="15"/>
  <c r="E8" i="15"/>
  <c r="L11" i="15"/>
  <c r="E17" i="15"/>
  <c r="L16" i="15"/>
  <c r="E7" i="15"/>
  <c r="L9" i="15"/>
  <c r="E13" i="15"/>
  <c r="F16" i="4" l="1"/>
  <c r="F3" i="4"/>
  <c r="F7" i="4"/>
  <c r="F9" i="4"/>
  <c r="F11" i="4"/>
  <c r="F8" i="4"/>
  <c r="V131" i="14" l="1"/>
  <c r="V130" i="14"/>
  <c r="V129" i="14"/>
  <c r="V128" i="14"/>
  <c r="V127" i="14"/>
  <c r="V126" i="14"/>
  <c r="V125" i="14"/>
  <c r="V124" i="14"/>
  <c r="V120" i="14"/>
  <c r="V119" i="14"/>
  <c r="V118" i="14"/>
  <c r="V117" i="14"/>
  <c r="V116" i="14"/>
  <c r="V115" i="14"/>
  <c r="V114" i="14"/>
  <c r="V113" i="14"/>
  <c r="V109" i="14"/>
  <c r="V108" i="14"/>
  <c r="V107" i="14"/>
  <c r="V106" i="14"/>
  <c r="V105" i="14"/>
  <c r="V104" i="14"/>
  <c r="V103" i="14"/>
  <c r="V102" i="14"/>
  <c r="V98" i="14"/>
  <c r="V97" i="14"/>
  <c r="V96" i="14"/>
  <c r="V95" i="14"/>
  <c r="V94" i="14"/>
  <c r="V93" i="14"/>
  <c r="V92" i="14"/>
  <c r="V91" i="14"/>
  <c r="V87" i="14"/>
  <c r="V86" i="14"/>
  <c r="V85" i="14"/>
  <c r="V84" i="14"/>
  <c r="V83" i="14"/>
  <c r="V82" i="14"/>
  <c r="V81" i="14"/>
  <c r="V80" i="14"/>
  <c r="V76" i="14"/>
  <c r="V75" i="14"/>
  <c r="V74" i="14"/>
  <c r="V73" i="14"/>
  <c r="V72" i="14"/>
  <c r="V71" i="14"/>
  <c r="V70" i="14"/>
  <c r="V69" i="14"/>
  <c r="V43" i="14"/>
  <c r="V42" i="14"/>
  <c r="V41" i="14"/>
  <c r="V40" i="14"/>
  <c r="V39" i="14"/>
  <c r="V38" i="14"/>
  <c r="V37" i="14"/>
  <c r="V36" i="14"/>
  <c r="V32" i="14"/>
  <c r="V31" i="14"/>
  <c r="V30" i="14"/>
  <c r="V29" i="14"/>
  <c r="V28" i="14"/>
  <c r="V27" i="14"/>
  <c r="V26" i="14"/>
  <c r="V25" i="14"/>
  <c r="V65" i="14"/>
  <c r="V64" i="14"/>
  <c r="V63" i="14"/>
  <c r="V62" i="14"/>
  <c r="V61" i="14"/>
  <c r="V60" i="14"/>
  <c r="V59" i="14"/>
  <c r="V58" i="14"/>
  <c r="V54" i="14"/>
  <c r="V53" i="14"/>
  <c r="V52" i="14"/>
  <c r="V51" i="14"/>
  <c r="V50" i="14"/>
  <c r="V49" i="14"/>
  <c r="V48" i="14"/>
  <c r="V47" i="14"/>
  <c r="AB22" i="14"/>
  <c r="AB21" i="14"/>
  <c r="AB20" i="14"/>
  <c r="AB19" i="14"/>
  <c r="V21" i="14"/>
  <c r="AB18" i="14"/>
  <c r="V20" i="14"/>
  <c r="AB17" i="14"/>
  <c r="V19" i="14"/>
  <c r="AB16" i="14"/>
  <c r="V18" i="14"/>
  <c r="V17" i="14"/>
  <c r="V16" i="14"/>
  <c r="V15" i="14"/>
  <c r="V14" i="14"/>
  <c r="V10" i="14"/>
  <c r="V9" i="14"/>
  <c r="V8" i="14"/>
  <c r="V7" i="14"/>
  <c r="V6" i="14"/>
  <c r="V5" i="14"/>
  <c r="V4" i="14"/>
  <c r="K38" i="13"/>
  <c r="L38" i="13" s="1"/>
  <c r="H38" i="13"/>
  <c r="K37" i="13"/>
  <c r="H37" i="13"/>
  <c r="K36" i="13"/>
  <c r="H36" i="13"/>
  <c r="K35" i="13"/>
  <c r="H35" i="13"/>
  <c r="K34" i="13"/>
  <c r="L34" i="13" s="1"/>
  <c r="H34" i="13"/>
  <c r="K33" i="13"/>
  <c r="H33" i="13"/>
  <c r="K32" i="13"/>
  <c r="H32" i="13"/>
  <c r="K31" i="13"/>
  <c r="H31" i="13"/>
  <c r="K30" i="13"/>
  <c r="L30" i="13" s="1"/>
  <c r="H30" i="13"/>
  <c r="K29" i="13"/>
  <c r="H29" i="13"/>
  <c r="K28" i="13"/>
  <c r="H28" i="13"/>
  <c r="K27" i="13"/>
  <c r="H27" i="13"/>
  <c r="K26" i="13"/>
  <c r="L26" i="13" s="1"/>
  <c r="H26" i="13"/>
  <c r="K25" i="13"/>
  <c r="H25" i="13"/>
  <c r="K24" i="13"/>
  <c r="H24" i="13"/>
  <c r="K23" i="13"/>
  <c r="H23" i="13"/>
  <c r="K19" i="13"/>
  <c r="L19" i="13" s="1"/>
  <c r="H19" i="13"/>
  <c r="K18" i="13"/>
  <c r="H18" i="13"/>
  <c r="K17" i="13"/>
  <c r="H17" i="13"/>
  <c r="K16" i="13"/>
  <c r="H16" i="13"/>
  <c r="K15" i="13"/>
  <c r="L15" i="13" s="1"/>
  <c r="H15" i="13"/>
  <c r="K14" i="13"/>
  <c r="H14" i="13"/>
  <c r="K13" i="13"/>
  <c r="H13" i="13"/>
  <c r="K12" i="13"/>
  <c r="H12" i="13"/>
  <c r="K11" i="13"/>
  <c r="L11" i="13" s="1"/>
  <c r="H11" i="13"/>
  <c r="K10" i="13"/>
  <c r="H10" i="13"/>
  <c r="K9" i="13"/>
  <c r="H9" i="13"/>
  <c r="K8" i="13"/>
  <c r="H8" i="13"/>
  <c r="K7" i="13"/>
  <c r="L7" i="13" s="1"/>
  <c r="H7" i="13"/>
  <c r="K6" i="13"/>
  <c r="H6" i="13"/>
  <c r="K5" i="13"/>
  <c r="H5" i="13"/>
  <c r="K4" i="13"/>
  <c r="H4" i="13"/>
  <c r="I11" i="12"/>
  <c r="K11" i="12" s="1"/>
  <c r="I10" i="12"/>
  <c r="I9" i="12"/>
  <c r="I8" i="12"/>
  <c r="I7" i="12"/>
  <c r="I6" i="12"/>
  <c r="I5" i="12"/>
  <c r="I4" i="12"/>
  <c r="M38" i="11"/>
  <c r="N38" i="11" s="1"/>
  <c r="H38" i="11"/>
  <c r="M37" i="11"/>
  <c r="N37" i="11" s="1"/>
  <c r="H37" i="11"/>
  <c r="M36" i="11"/>
  <c r="N36" i="11" s="1"/>
  <c r="H36" i="11"/>
  <c r="M35" i="11"/>
  <c r="N35" i="11" s="1"/>
  <c r="H35" i="11"/>
  <c r="M34" i="11"/>
  <c r="N34" i="11" s="1"/>
  <c r="H34" i="11"/>
  <c r="M33" i="11"/>
  <c r="N33" i="11" s="1"/>
  <c r="H33" i="11"/>
  <c r="M32" i="11"/>
  <c r="N32" i="11" s="1"/>
  <c r="H32" i="11"/>
  <c r="M31" i="11"/>
  <c r="N31" i="11" s="1"/>
  <c r="H31" i="11"/>
  <c r="M30" i="11"/>
  <c r="N30" i="11" s="1"/>
  <c r="H30" i="11"/>
  <c r="H29" i="11"/>
  <c r="L28" i="11"/>
  <c r="H28" i="11"/>
  <c r="L27" i="11"/>
  <c r="H27" i="11"/>
  <c r="H26" i="11"/>
  <c r="H25" i="11"/>
  <c r="H24" i="11"/>
  <c r="H23" i="11"/>
  <c r="M19" i="11"/>
  <c r="N19" i="11" s="1"/>
  <c r="H19" i="11"/>
  <c r="M18" i="11"/>
  <c r="N18" i="11" s="1"/>
  <c r="H18" i="11"/>
  <c r="M17" i="11"/>
  <c r="N17" i="11" s="1"/>
  <c r="H17" i="11"/>
  <c r="M16" i="11"/>
  <c r="N16" i="11" s="1"/>
  <c r="H16" i="11"/>
  <c r="M15" i="11"/>
  <c r="N15" i="11" s="1"/>
  <c r="H15" i="11"/>
  <c r="M14" i="11"/>
  <c r="N14" i="11" s="1"/>
  <c r="H14" i="11"/>
  <c r="H13" i="11"/>
  <c r="H12" i="11"/>
  <c r="H11" i="11"/>
  <c r="H10" i="11"/>
  <c r="L9" i="11"/>
  <c r="H9" i="11"/>
  <c r="H8" i="11"/>
  <c r="M7" i="11"/>
  <c r="N7" i="11" s="1"/>
  <c r="H7" i="11"/>
  <c r="H6" i="11"/>
  <c r="L5" i="11"/>
  <c r="M8" i="11" s="1"/>
  <c r="N8" i="11" s="1"/>
  <c r="H5" i="11"/>
  <c r="H4" i="11"/>
  <c r="H25" i="10"/>
  <c r="J25" i="10" s="1"/>
  <c r="H24" i="10"/>
  <c r="J24" i="10" s="1"/>
  <c r="H23" i="10"/>
  <c r="J23" i="10" s="1"/>
  <c r="J22" i="10"/>
  <c r="H21" i="10"/>
  <c r="J21" i="10" s="1"/>
  <c r="H20" i="10"/>
  <c r="J20" i="10" s="1"/>
  <c r="J19" i="10"/>
  <c r="H18" i="10"/>
  <c r="J18" i="10" s="1"/>
  <c r="H11" i="10"/>
  <c r="J11" i="10" s="1"/>
  <c r="H10" i="10"/>
  <c r="H9" i="10"/>
  <c r="H8" i="10"/>
  <c r="H7" i="10"/>
  <c r="H6" i="10"/>
  <c r="H5" i="10"/>
  <c r="H4" i="10"/>
  <c r="J23" i="9"/>
  <c r="K23" i="9" s="1"/>
  <c r="I22" i="9"/>
  <c r="I21" i="9"/>
  <c r="I20" i="9"/>
  <c r="I18" i="9"/>
  <c r="I17" i="9"/>
  <c r="I16" i="9"/>
  <c r="I11" i="9"/>
  <c r="J11" i="9" s="1"/>
  <c r="K11" i="9" s="1"/>
  <c r="I9" i="9"/>
  <c r="I8" i="9"/>
  <c r="I7" i="9"/>
  <c r="I6" i="9"/>
  <c r="I5" i="9"/>
  <c r="I4" i="9"/>
  <c r="H33" i="8"/>
  <c r="I33" i="8" s="1"/>
  <c r="J33" i="8" s="1"/>
  <c r="H32" i="8"/>
  <c r="I32" i="8" s="1"/>
  <c r="J32" i="8" s="1"/>
  <c r="H31" i="8"/>
  <c r="I31" i="8" s="1"/>
  <c r="J31" i="8" s="1"/>
  <c r="H30" i="8"/>
  <c r="I30" i="8" s="1"/>
  <c r="J30" i="8" s="1"/>
  <c r="H29" i="8"/>
  <c r="I29" i="8" s="1"/>
  <c r="J29" i="8" s="1"/>
  <c r="H28" i="8"/>
  <c r="I28" i="8" s="1"/>
  <c r="J28" i="8" s="1"/>
  <c r="H27" i="8"/>
  <c r="I27" i="8" s="1"/>
  <c r="J27" i="8" s="1"/>
  <c r="H26" i="8"/>
  <c r="I26" i="8" s="1"/>
  <c r="J26" i="8" s="1"/>
  <c r="H25" i="8"/>
  <c r="I25" i="8" s="1"/>
  <c r="J25" i="8" s="1"/>
  <c r="H24" i="8"/>
  <c r="I24" i="8" s="1"/>
  <c r="J24" i="8" s="1"/>
  <c r="H23" i="8"/>
  <c r="I23" i="8" s="1"/>
  <c r="J23" i="8" s="1"/>
  <c r="H22" i="8"/>
  <c r="I22" i="8" s="1"/>
  <c r="J22" i="8" s="1"/>
  <c r="H21" i="8"/>
  <c r="I21" i="8" s="1"/>
  <c r="J21" i="8" s="1"/>
  <c r="I20" i="8"/>
  <c r="J20" i="8" s="1"/>
  <c r="H20" i="8"/>
  <c r="H19" i="8"/>
  <c r="I19" i="8" s="1"/>
  <c r="J19" i="8" s="1"/>
  <c r="H18" i="8"/>
  <c r="I18" i="8" s="1"/>
  <c r="J18" i="8" s="1"/>
  <c r="H13" i="8"/>
  <c r="H10" i="8"/>
  <c r="H9" i="8"/>
  <c r="H8" i="8"/>
  <c r="H7" i="8"/>
  <c r="H6" i="8"/>
  <c r="H5" i="8"/>
  <c r="H4" i="8"/>
  <c r="K38" i="7"/>
  <c r="H38" i="7"/>
  <c r="K37" i="7"/>
  <c r="H37" i="7"/>
  <c r="K36" i="7"/>
  <c r="H36" i="7"/>
  <c r="K35" i="7"/>
  <c r="H35" i="7"/>
  <c r="K34" i="7"/>
  <c r="H34" i="7"/>
  <c r="K33" i="7"/>
  <c r="H33" i="7"/>
  <c r="K32" i="7"/>
  <c r="H32" i="7"/>
  <c r="K31" i="7"/>
  <c r="L31" i="7" s="1"/>
  <c r="H31" i="7"/>
  <c r="K30" i="7"/>
  <c r="L30" i="7" s="1"/>
  <c r="H30" i="7"/>
  <c r="L29" i="7"/>
  <c r="K29" i="7"/>
  <c r="K28" i="7"/>
  <c r="L28" i="7" s="1"/>
  <c r="H28" i="7"/>
  <c r="K27" i="7"/>
  <c r="L27" i="7" s="1"/>
  <c r="H27" i="7"/>
  <c r="K26" i="7"/>
  <c r="H26" i="7"/>
  <c r="K25" i="7"/>
  <c r="L25" i="7" s="1"/>
  <c r="H25" i="7"/>
  <c r="K24" i="7"/>
  <c r="L24" i="7" s="1"/>
  <c r="H24" i="7"/>
  <c r="K23" i="7"/>
  <c r="L23" i="7" s="1"/>
  <c r="H23" i="7"/>
  <c r="K19" i="7"/>
  <c r="H19" i="7"/>
  <c r="K18" i="7"/>
  <c r="M18" i="7" s="1"/>
  <c r="N18" i="7" s="1"/>
  <c r="H18" i="7"/>
  <c r="K17" i="7"/>
  <c r="H17" i="7"/>
  <c r="K16" i="7"/>
  <c r="H16" i="7"/>
  <c r="K15" i="7"/>
  <c r="M15" i="7" s="1"/>
  <c r="N15" i="7" s="1"/>
  <c r="H15" i="7"/>
  <c r="K14" i="7"/>
  <c r="H14" i="7"/>
  <c r="K13" i="7"/>
  <c r="H13" i="7"/>
  <c r="K12" i="7"/>
  <c r="H12" i="7"/>
  <c r="K11" i="7"/>
  <c r="L11" i="7" s="1"/>
  <c r="M11" i="7" s="1"/>
  <c r="N11" i="7" s="1"/>
  <c r="H11" i="7"/>
  <c r="K10" i="7"/>
  <c r="L10" i="7" s="1"/>
  <c r="H10" i="7"/>
  <c r="K9" i="7"/>
  <c r="L9" i="7" s="1"/>
  <c r="H9" i="7"/>
  <c r="K8" i="7"/>
  <c r="L8" i="7" s="1"/>
  <c r="H8" i="7"/>
  <c r="K7" i="7"/>
  <c r="L7" i="7" s="1"/>
  <c r="H7" i="7"/>
  <c r="K6" i="7"/>
  <c r="L6" i="7" s="1"/>
  <c r="M4" i="7" s="1"/>
  <c r="K5" i="7"/>
  <c r="L5" i="7" s="1"/>
  <c r="H5" i="7"/>
  <c r="K4" i="7"/>
  <c r="L4" i="7" s="1"/>
  <c r="H4" i="7"/>
  <c r="I31" i="6"/>
  <c r="J31" i="6" s="1"/>
  <c r="I30" i="6"/>
  <c r="J30" i="6" s="1"/>
  <c r="I29" i="6"/>
  <c r="J29" i="6" s="1"/>
  <c r="I28" i="6"/>
  <c r="J28" i="6" s="1"/>
  <c r="I27" i="6"/>
  <c r="J27" i="6" s="1"/>
  <c r="I26" i="6"/>
  <c r="J26" i="6" s="1"/>
  <c r="I25" i="6"/>
  <c r="J25" i="6" s="1"/>
  <c r="I24" i="6"/>
  <c r="J24" i="6" s="1"/>
  <c r="I23" i="6"/>
  <c r="J23" i="6" s="1"/>
  <c r="I22" i="6"/>
  <c r="J22" i="6" s="1"/>
  <c r="I21" i="6"/>
  <c r="J21" i="6" s="1"/>
  <c r="I20" i="6"/>
  <c r="J20" i="6" s="1"/>
  <c r="I19" i="6"/>
  <c r="J19" i="6" s="1"/>
  <c r="I18" i="6"/>
  <c r="J18" i="6" s="1"/>
  <c r="H17" i="6"/>
  <c r="H11" i="6"/>
  <c r="I11" i="6" s="1"/>
  <c r="J11" i="6" s="1"/>
  <c r="H10" i="6"/>
  <c r="H8" i="6"/>
  <c r="H5" i="6"/>
  <c r="H4" i="6"/>
  <c r="G4" i="5"/>
  <c r="G10" i="5"/>
  <c r="H10" i="5" s="1"/>
  <c r="G12" i="5"/>
  <c r="G5" i="5"/>
  <c r="G7" i="5"/>
  <c r="G8" i="5"/>
  <c r="G9" i="5"/>
  <c r="G14" i="5"/>
  <c r="G6" i="5"/>
  <c r="G3" i="5"/>
  <c r="H3" i="5" s="1"/>
  <c r="G13" i="5"/>
  <c r="G11" i="5"/>
  <c r="O4" i="4"/>
  <c r="O10" i="4"/>
  <c r="O17" i="4"/>
  <c r="O5" i="4"/>
  <c r="O7" i="4"/>
  <c r="O14" i="4"/>
  <c r="O20" i="4"/>
  <c r="O6" i="4"/>
  <c r="O9" i="4"/>
  <c r="O13" i="4"/>
  <c r="O8" i="4"/>
  <c r="O16" i="4"/>
  <c r="O11" i="4"/>
  <c r="O15" i="4"/>
  <c r="O22" i="4"/>
  <c r="O12" i="4"/>
  <c r="G16" i="3"/>
  <c r="Q3" i="3"/>
  <c r="G7" i="3"/>
  <c r="Q4" i="3"/>
  <c r="G5" i="3"/>
  <c r="Q21" i="3"/>
  <c r="G19" i="3"/>
  <c r="Q10" i="3"/>
  <c r="Q17" i="3"/>
  <c r="G8" i="3"/>
  <c r="Q5" i="3"/>
  <c r="G13" i="3"/>
  <c r="Q7" i="3"/>
  <c r="G21" i="3"/>
  <c r="Q19" i="3"/>
  <c r="G23" i="3"/>
  <c r="Q14" i="3"/>
  <c r="G17" i="3"/>
  <c r="Q20" i="3"/>
  <c r="G6" i="3"/>
  <c r="Q6" i="3"/>
  <c r="G15" i="3"/>
  <c r="G10" i="3"/>
  <c r="Q18" i="3"/>
  <c r="G22" i="3"/>
  <c r="Q9" i="3"/>
  <c r="G18" i="3"/>
  <c r="G11" i="3"/>
  <c r="G14" i="3"/>
  <c r="Q13" i="3"/>
  <c r="G3" i="3"/>
  <c r="G12" i="3"/>
  <c r="Q8" i="3"/>
  <c r="Q16" i="3"/>
  <c r="G9" i="3"/>
  <c r="Q11" i="3"/>
  <c r="Q15" i="3"/>
  <c r="Q24" i="3"/>
  <c r="G4" i="3"/>
  <c r="Q23" i="3"/>
  <c r="Q22" i="3"/>
  <c r="G24" i="3"/>
  <c r="Q12" i="3"/>
  <c r="G20" i="3"/>
  <c r="K38" i="2"/>
  <c r="L38" i="2" s="1"/>
  <c r="H38" i="2"/>
  <c r="K37" i="2"/>
  <c r="L37" i="2" s="1"/>
  <c r="H37" i="2"/>
  <c r="K36" i="2"/>
  <c r="L36" i="2" s="1"/>
  <c r="M36" i="2" s="1"/>
  <c r="H36" i="2"/>
  <c r="K35" i="2"/>
  <c r="L35" i="2" s="1"/>
  <c r="H35" i="2"/>
  <c r="K34" i="2"/>
  <c r="L34" i="2" s="1"/>
  <c r="H34" i="2"/>
  <c r="K33" i="2"/>
  <c r="L33" i="2" s="1"/>
  <c r="H33" i="2"/>
  <c r="K32" i="2"/>
  <c r="L32" i="2" s="1"/>
  <c r="H32" i="2"/>
  <c r="K31" i="2"/>
  <c r="L31" i="2" s="1"/>
  <c r="H31" i="2"/>
  <c r="K30" i="2"/>
  <c r="L30" i="2" s="1"/>
  <c r="H30" i="2"/>
  <c r="K29" i="2"/>
  <c r="L29" i="2" s="1"/>
  <c r="H29" i="2"/>
  <c r="K28" i="2"/>
  <c r="L28" i="2" s="1"/>
  <c r="H28" i="2"/>
  <c r="K27" i="2"/>
  <c r="L27" i="2" s="1"/>
  <c r="H27" i="2"/>
  <c r="K26" i="2"/>
  <c r="L26" i="2" s="1"/>
  <c r="H26" i="2"/>
  <c r="K25" i="2"/>
  <c r="L25" i="2" s="1"/>
  <c r="H25" i="2"/>
  <c r="K24" i="2"/>
  <c r="L24" i="2" s="1"/>
  <c r="H24" i="2"/>
  <c r="K23" i="2"/>
  <c r="L23" i="2" s="1"/>
  <c r="H23" i="2"/>
  <c r="K19" i="2"/>
  <c r="L19" i="2" s="1"/>
  <c r="H19" i="2"/>
  <c r="K18" i="2"/>
  <c r="L18" i="2" s="1"/>
  <c r="H18" i="2"/>
  <c r="K17" i="2"/>
  <c r="L17" i="2" s="1"/>
  <c r="H17" i="2"/>
  <c r="K16" i="2"/>
  <c r="L16" i="2" s="1"/>
  <c r="H16" i="2"/>
  <c r="K15" i="2"/>
  <c r="L15" i="2" s="1"/>
  <c r="H15" i="2"/>
  <c r="K14" i="2"/>
  <c r="L14" i="2" s="1"/>
  <c r="H14" i="2"/>
  <c r="K13" i="2"/>
  <c r="L13" i="2" s="1"/>
  <c r="H13" i="2"/>
  <c r="K12" i="2"/>
  <c r="L12" i="2" s="1"/>
  <c r="H12" i="2"/>
  <c r="K11" i="2"/>
  <c r="L11" i="2" s="1"/>
  <c r="H11" i="2"/>
  <c r="K10" i="2"/>
  <c r="L10" i="2" s="1"/>
  <c r="H10" i="2"/>
  <c r="K9" i="2"/>
  <c r="L9" i="2" s="1"/>
  <c r="H9" i="2"/>
  <c r="K8" i="2"/>
  <c r="L8" i="2" s="1"/>
  <c r="H8" i="2"/>
  <c r="K7" i="2"/>
  <c r="L7" i="2" s="1"/>
  <c r="H7" i="2"/>
  <c r="K6" i="2"/>
  <c r="L6" i="2" s="1"/>
  <c r="H6" i="2"/>
  <c r="K5" i="2"/>
  <c r="L5" i="2" s="1"/>
  <c r="M5" i="2" s="1"/>
  <c r="H5" i="2"/>
  <c r="K4" i="2"/>
  <c r="L4" i="2" s="1"/>
  <c r="H4" i="2"/>
  <c r="M23" i="11" l="1"/>
  <c r="N23" i="11" s="1"/>
  <c r="M27" i="11"/>
  <c r="N27" i="11" s="1"/>
  <c r="M26" i="11"/>
  <c r="N26" i="11" s="1"/>
  <c r="M24" i="11"/>
  <c r="N24" i="11" s="1"/>
  <c r="M28" i="11"/>
  <c r="N28" i="11" s="1"/>
  <c r="M25" i="11"/>
  <c r="N25" i="11" s="1"/>
  <c r="M29" i="11"/>
  <c r="N29" i="11" s="1"/>
  <c r="M11" i="11"/>
  <c r="N11" i="11" s="1"/>
  <c r="M4" i="11"/>
  <c r="N4" i="11" s="1"/>
  <c r="M12" i="11"/>
  <c r="N12" i="11" s="1"/>
  <c r="M5" i="11"/>
  <c r="N5" i="11" s="1"/>
  <c r="M9" i="11"/>
  <c r="N9" i="11" s="1"/>
  <c r="M13" i="11"/>
  <c r="N13" i="11" s="1"/>
  <c r="M6" i="11"/>
  <c r="N6" i="11" s="1"/>
  <c r="M10" i="11"/>
  <c r="N10" i="11" s="1"/>
  <c r="M34" i="7"/>
  <c r="N34" i="7" s="1"/>
  <c r="M38" i="7"/>
  <c r="N38" i="7" s="1"/>
  <c r="M37" i="7"/>
  <c r="N37" i="7" s="1"/>
  <c r="M31" i="7"/>
  <c r="N31" i="7" s="1"/>
  <c r="M35" i="7"/>
  <c r="N35" i="7" s="1"/>
  <c r="M33" i="7"/>
  <c r="N33" i="7" s="1"/>
  <c r="M32" i="7"/>
  <c r="N32" i="7" s="1"/>
  <c r="M36" i="7"/>
  <c r="N36" i="7" s="1"/>
  <c r="M19" i="7"/>
  <c r="N19" i="7" s="1"/>
  <c r="M12" i="7"/>
  <c r="N12" i="7" s="1"/>
  <c r="M16" i="7"/>
  <c r="N16" i="7" s="1"/>
  <c r="M13" i="7"/>
  <c r="N13" i="7" s="1"/>
  <c r="M17" i="7"/>
  <c r="N17" i="7" s="1"/>
  <c r="M14" i="7"/>
  <c r="N14" i="7" s="1"/>
  <c r="H6" i="5"/>
  <c r="H14" i="5"/>
  <c r="H4" i="5"/>
  <c r="H9" i="5"/>
  <c r="H8" i="5"/>
  <c r="H7" i="5"/>
  <c r="H11" i="5"/>
  <c r="H5" i="5"/>
  <c r="H13" i="5"/>
  <c r="H12" i="5"/>
  <c r="J22" i="9"/>
  <c r="K22" i="9" s="1"/>
  <c r="J21" i="9"/>
  <c r="K21" i="9" s="1"/>
  <c r="J19" i="9"/>
  <c r="K19" i="9" s="1"/>
  <c r="J20" i="9"/>
  <c r="K20" i="9" s="1"/>
  <c r="J18" i="9"/>
  <c r="K18" i="9" s="1"/>
  <c r="J17" i="9"/>
  <c r="K17" i="9" s="1"/>
  <c r="J16" i="9"/>
  <c r="K16" i="9" s="1"/>
  <c r="J10" i="9"/>
  <c r="K10" i="9" s="1"/>
  <c r="J8" i="9"/>
  <c r="K8" i="9" s="1"/>
  <c r="J9" i="9"/>
  <c r="K9" i="9" s="1"/>
  <c r="J7" i="9"/>
  <c r="K7" i="9" s="1"/>
  <c r="J6" i="9"/>
  <c r="K6" i="9" s="1"/>
  <c r="J5" i="9"/>
  <c r="K5" i="9" s="1"/>
  <c r="J4" i="9"/>
  <c r="K4" i="9" s="1"/>
  <c r="J13" i="8"/>
  <c r="J11" i="8"/>
  <c r="J12" i="8"/>
  <c r="J10" i="8"/>
  <c r="J9" i="8"/>
  <c r="J8" i="8"/>
  <c r="J7" i="8"/>
  <c r="J6" i="8"/>
  <c r="J5" i="8"/>
  <c r="J4" i="8"/>
  <c r="I17" i="6"/>
  <c r="J17" i="6" s="1"/>
  <c r="J16" i="6"/>
  <c r="I10" i="6"/>
  <c r="J10" i="6" s="1"/>
  <c r="I9" i="6"/>
  <c r="J9" i="6" s="1"/>
  <c r="I8" i="6"/>
  <c r="J8" i="6" s="1"/>
  <c r="I7" i="6"/>
  <c r="J7" i="6" s="1"/>
  <c r="I5" i="6"/>
  <c r="J5" i="6" s="1"/>
  <c r="I6" i="6"/>
  <c r="J6" i="6" s="1"/>
  <c r="I4" i="6"/>
  <c r="J4" i="6" s="1"/>
  <c r="J10" i="10"/>
  <c r="J8" i="10"/>
  <c r="J9" i="10"/>
  <c r="J6" i="10"/>
  <c r="J7" i="10"/>
  <c r="J5" i="10"/>
  <c r="J4" i="10"/>
  <c r="K10" i="12"/>
  <c r="K8" i="12"/>
  <c r="K9" i="12"/>
  <c r="K7" i="12"/>
  <c r="K6" i="12"/>
  <c r="K5" i="12"/>
  <c r="K4" i="12"/>
  <c r="M30" i="7"/>
  <c r="N30" i="7" s="1"/>
  <c r="M29" i="7"/>
  <c r="N29" i="7" s="1"/>
  <c r="M27" i="7"/>
  <c r="N27" i="7" s="1"/>
  <c r="M28" i="7"/>
  <c r="N28" i="7" s="1"/>
  <c r="M26" i="7"/>
  <c r="N26" i="7" s="1"/>
  <c r="M25" i="7"/>
  <c r="N25" i="7" s="1"/>
  <c r="M24" i="7"/>
  <c r="N24" i="7" s="1"/>
  <c r="M23" i="7"/>
  <c r="N23" i="7" s="1"/>
  <c r="M10" i="7"/>
  <c r="N10" i="7" s="1"/>
  <c r="M9" i="7"/>
  <c r="N9" i="7" s="1"/>
  <c r="M8" i="7"/>
  <c r="N8" i="7" s="1"/>
  <c r="M7" i="7"/>
  <c r="N7" i="7" s="1"/>
  <c r="M6" i="7"/>
  <c r="N6" i="7" s="1"/>
  <c r="M5" i="7"/>
  <c r="N5" i="7" s="1"/>
  <c r="N4" i="7"/>
  <c r="G3" i="4"/>
  <c r="P33" i="4"/>
  <c r="P42" i="4"/>
  <c r="G9" i="4"/>
  <c r="G19" i="4"/>
  <c r="G6" i="4"/>
  <c r="G11" i="4"/>
  <c r="G10" i="4"/>
  <c r="G4" i="4"/>
  <c r="G12" i="4"/>
  <c r="G17" i="4"/>
  <c r="G16" i="4"/>
  <c r="G7" i="4"/>
  <c r="G8" i="4"/>
  <c r="P22" i="4"/>
  <c r="P6" i="4"/>
  <c r="P16" i="4"/>
  <c r="P26" i="4"/>
  <c r="P35" i="4"/>
  <c r="P9" i="4"/>
  <c r="P36" i="4"/>
  <c r="P15" i="4"/>
  <c r="P8" i="4"/>
  <c r="P28" i="4"/>
  <c r="P18" i="4"/>
  <c r="P14" i="4"/>
  <c r="P34" i="4"/>
  <c r="P3" i="4"/>
  <c r="P23" i="4"/>
  <c r="P11" i="4"/>
  <c r="P27" i="4"/>
  <c r="P29" i="4"/>
  <c r="P20" i="4"/>
  <c r="P32" i="4"/>
  <c r="P37" i="4"/>
  <c r="P17" i="4"/>
  <c r="P12" i="4"/>
  <c r="P24" i="4"/>
  <c r="P25" i="4"/>
  <c r="P13" i="4"/>
  <c r="P30" i="4"/>
  <c r="P31" i="4"/>
  <c r="P38" i="4"/>
  <c r="W124" i="14"/>
  <c r="W69" i="14"/>
  <c r="W113" i="14"/>
  <c r="W47" i="14"/>
  <c r="W80" i="14"/>
  <c r="W91" i="14"/>
  <c r="W58" i="14"/>
  <c r="W3" i="14"/>
  <c r="W25" i="14"/>
  <c r="W36" i="14"/>
  <c r="W102" i="14"/>
  <c r="P44" i="4"/>
  <c r="P45" i="4"/>
  <c r="P7" i="4"/>
  <c r="P40" i="4"/>
  <c r="P19" i="4"/>
  <c r="P10" i="4"/>
  <c r="P39" i="4"/>
  <c r="P43" i="4"/>
  <c r="P5" i="4"/>
  <c r="P4" i="4"/>
  <c r="P41" i="4"/>
  <c r="M9" i="2"/>
  <c r="M15" i="2"/>
  <c r="M24" i="2"/>
  <c r="M30" i="2"/>
  <c r="M38" i="2"/>
  <c r="M11" i="2"/>
  <c r="M17" i="2"/>
  <c r="M28" i="2"/>
  <c r="M34" i="2"/>
  <c r="M6" i="2"/>
  <c r="M10" i="2"/>
  <c r="M14" i="2"/>
  <c r="M18" i="2"/>
  <c r="M25" i="2"/>
  <c r="M27" i="2"/>
  <c r="M29" i="2"/>
  <c r="M31" i="2"/>
  <c r="M35" i="2"/>
  <c r="M37" i="2"/>
  <c r="M7" i="2"/>
  <c r="M13" i="2"/>
  <c r="M19" i="2"/>
  <c r="M26" i="2"/>
  <c r="M32" i="2"/>
  <c r="M4" i="2"/>
  <c r="M8" i="2"/>
  <c r="M12" i="2"/>
  <c r="M16" i="2"/>
  <c r="M23" i="2"/>
  <c r="M33" i="2"/>
  <c r="L6" i="13"/>
  <c r="L10" i="13"/>
  <c r="L14" i="13"/>
  <c r="L18" i="13"/>
  <c r="L25" i="13"/>
  <c r="L29" i="13"/>
  <c r="L33" i="13"/>
  <c r="L37" i="13"/>
  <c r="L5" i="13"/>
  <c r="L9" i="13"/>
  <c r="L13" i="13"/>
  <c r="L17" i="13"/>
  <c r="L24" i="13"/>
  <c r="L28" i="13"/>
  <c r="L32" i="13"/>
  <c r="L36" i="13"/>
  <c r="L4" i="13"/>
  <c r="L8" i="13"/>
  <c r="L12" i="13"/>
  <c r="L16" i="13"/>
  <c r="M16" i="13" s="1"/>
  <c r="L23" i="13"/>
  <c r="M26" i="13" s="1"/>
  <c r="L27" i="13"/>
  <c r="L31" i="13"/>
  <c r="L35" i="13"/>
  <c r="M35" i="13" s="1"/>
  <c r="W14" i="14"/>
  <c r="M17" i="13" l="1"/>
  <c r="M18" i="13"/>
  <c r="M30" i="13"/>
  <c r="M12" i="13"/>
  <c r="M13" i="13"/>
  <c r="M14" i="13"/>
  <c r="M19" i="13"/>
  <c r="M11" i="13"/>
  <c r="M27" i="13"/>
  <c r="M8" i="13"/>
  <c r="M28" i="13"/>
  <c r="M9" i="13"/>
  <c r="M29" i="13"/>
  <c r="M10" i="13"/>
  <c r="M34" i="13"/>
  <c r="M36" i="13"/>
  <c r="M37" i="13"/>
  <c r="M38" i="13"/>
  <c r="M7" i="13"/>
  <c r="M31" i="13"/>
  <c r="M32" i="13"/>
  <c r="M33" i="13"/>
  <c r="M23" i="13"/>
  <c r="M4" i="13"/>
  <c r="M24" i="13"/>
  <c r="M5" i="13"/>
  <c r="M25" i="13"/>
  <c r="M6" i="13"/>
  <c r="M15" i="13"/>
</calcChain>
</file>

<file path=xl/sharedStrings.xml><?xml version="1.0" encoding="utf-8"?>
<sst xmlns="http://schemas.openxmlformats.org/spreadsheetml/2006/main" count="1958" uniqueCount="223">
  <si>
    <t>Women's Axe Throw</t>
  </si>
  <si>
    <t>Dendro</t>
  </si>
  <si>
    <t>Pulp Toss</t>
  </si>
  <si>
    <t>Jack and Jill</t>
  </si>
  <si>
    <t>F</t>
  </si>
  <si>
    <t>Men's Axe Throw</t>
  </si>
  <si>
    <t>M</t>
  </si>
  <si>
    <t>Men's Pole Climb</t>
  </si>
  <si>
    <t>Contestant</t>
  </si>
  <si>
    <t>School</t>
  </si>
  <si>
    <t>Heat</t>
  </si>
  <si>
    <t>Team</t>
  </si>
  <si>
    <t>Throw 1</t>
  </si>
  <si>
    <t>Throw 2</t>
  </si>
  <si>
    <t>Throw 3</t>
  </si>
  <si>
    <t>Total</t>
  </si>
  <si>
    <t>Place</t>
  </si>
  <si>
    <t>Side</t>
  </si>
  <si>
    <t>Pole 1 time</t>
  </si>
  <si>
    <t>Average P1</t>
  </si>
  <si>
    <t>CPL</t>
  </si>
  <si>
    <t>A</t>
  </si>
  <si>
    <t>Pole 2 time</t>
  </si>
  <si>
    <t>Average P2</t>
  </si>
  <si>
    <t>Best</t>
  </si>
  <si>
    <t>M/F</t>
  </si>
  <si>
    <t>OP</t>
  </si>
  <si>
    <t>Traverse</t>
  </si>
  <si>
    <t>HSU</t>
  </si>
  <si>
    <t>SHA</t>
  </si>
  <si>
    <t>UCB</t>
  </si>
  <si>
    <t>B</t>
  </si>
  <si>
    <t>Women's Caber</t>
  </si>
  <si>
    <t>Men's Caber</t>
  </si>
  <si>
    <t>Women's Pole Climb</t>
  </si>
  <si>
    <t>Judge 1</t>
  </si>
  <si>
    <t>Judge 2</t>
  </si>
  <si>
    <t>Average</t>
  </si>
  <si>
    <t>Men's Hard Hit</t>
  </si>
  <si>
    <t>Men's Choker</t>
  </si>
  <si>
    <t>Points</t>
  </si>
  <si>
    <t>Run 1 Judge 1</t>
  </si>
  <si>
    <t>Run 1 Judge 2</t>
  </si>
  <si>
    <t>Run 2 Judge 1</t>
  </si>
  <si>
    <t>-</t>
  </si>
  <si>
    <t>Run 2 Judge 2</t>
  </si>
  <si>
    <t>Women's Hard Hit</t>
  </si>
  <si>
    <t>Women's Choker</t>
  </si>
  <si>
    <t>Men's Double Buck</t>
  </si>
  <si>
    <t>Men's Single Buck</t>
  </si>
  <si>
    <t>Men's Power Saw</t>
  </si>
  <si>
    <t>Women's Double Buck</t>
  </si>
  <si>
    <t>Women's Single Buck</t>
  </si>
  <si>
    <t>Women's Power Saw</t>
  </si>
  <si>
    <t>Name</t>
  </si>
  <si>
    <t>Climb</t>
  </si>
  <si>
    <t>Throw</t>
  </si>
  <si>
    <t>Caber</t>
  </si>
  <si>
    <t>Pulp</t>
  </si>
  <si>
    <t>Speed</t>
  </si>
  <si>
    <t>Choker</t>
  </si>
  <si>
    <t>Hard</t>
  </si>
  <si>
    <t>Double</t>
  </si>
  <si>
    <t>Single</t>
  </si>
  <si>
    <t>JackJill</t>
  </si>
  <si>
    <t>TOT</t>
  </si>
  <si>
    <t>TT</t>
  </si>
  <si>
    <t>CPLA</t>
  </si>
  <si>
    <t>10 each</t>
  </si>
  <si>
    <t>7 each</t>
  </si>
  <si>
    <t>5 each</t>
  </si>
  <si>
    <t>3 each</t>
  </si>
  <si>
    <t>2 each</t>
  </si>
  <si>
    <t>6th</t>
  </si>
  <si>
    <t>1 each</t>
  </si>
  <si>
    <t>OVERALL TEAM</t>
  </si>
  <si>
    <t>CPLB</t>
  </si>
  <si>
    <t>team</t>
  </si>
  <si>
    <t>total</t>
  </si>
  <si>
    <t>HSU A</t>
  </si>
  <si>
    <t>HSU B</t>
  </si>
  <si>
    <t>SHA A</t>
  </si>
  <si>
    <t>SHA B</t>
  </si>
  <si>
    <t>UCB A</t>
  </si>
  <si>
    <t>UCB B</t>
  </si>
  <si>
    <t>Bull/Bell</t>
  </si>
  <si>
    <t>Brian D</t>
  </si>
  <si>
    <t>Garrett</t>
  </si>
  <si>
    <t>Will</t>
  </si>
  <si>
    <t>Katelyn</t>
  </si>
  <si>
    <t>Dana</t>
  </si>
  <si>
    <t>Kayla</t>
  </si>
  <si>
    <t>Alegra Garcia</t>
  </si>
  <si>
    <t>Kathie Pauloski</t>
  </si>
  <si>
    <t>Hannah Lopez</t>
  </si>
  <si>
    <t>Molly West</t>
  </si>
  <si>
    <t>Taylor Schobel</t>
  </si>
  <si>
    <t>Giselle Vandrick</t>
  </si>
  <si>
    <t>Katie Low</t>
  </si>
  <si>
    <t>Camila Quintana</t>
  </si>
  <si>
    <t>Kyla</t>
  </si>
  <si>
    <t>Lewis Campbell</t>
  </si>
  <si>
    <t>Kyle Rozell</t>
  </si>
  <si>
    <t>Will Kraemer</t>
  </si>
  <si>
    <t>Rachel Werhman</t>
  </si>
  <si>
    <t>Vanessa Shevlin</t>
  </si>
  <si>
    <t>Renny Winter</t>
  </si>
  <si>
    <t>Ian Wilson</t>
  </si>
  <si>
    <t>Rory MacNeill</t>
  </si>
  <si>
    <t>Clark Hunter</t>
  </si>
  <si>
    <t>Anna Sackman</t>
  </si>
  <si>
    <t>Clint Doucette</t>
  </si>
  <si>
    <t>Scott Romuk</t>
  </si>
  <si>
    <t>Erin Sheridan</t>
  </si>
  <si>
    <t>Charlie Watkins</t>
  </si>
  <si>
    <t>Sheridan DeMars</t>
  </si>
  <si>
    <t>Jillian zuck</t>
  </si>
  <si>
    <t>Mike Johnson</t>
  </si>
  <si>
    <t>x Renny Winter</t>
  </si>
  <si>
    <t>x Ian Wilson</t>
  </si>
  <si>
    <t>Contestant A</t>
  </si>
  <si>
    <t>Contestant B</t>
  </si>
  <si>
    <t>x Mike Johnson</t>
  </si>
  <si>
    <t>x Jillian Zuck</t>
  </si>
  <si>
    <t>Spencer Adams</t>
  </si>
  <si>
    <t>Douglas Wickham</t>
  </si>
  <si>
    <t>Chris McSmashter</t>
  </si>
  <si>
    <t>X TESS</t>
  </si>
  <si>
    <t>sierra</t>
  </si>
  <si>
    <t>BRIAN d</t>
  </si>
  <si>
    <t>naya</t>
  </si>
  <si>
    <t>becca</t>
  </si>
  <si>
    <t>XWILL</t>
  </si>
  <si>
    <t>Men's Speed Hit</t>
  </si>
  <si>
    <t>Women's Speed Hit</t>
  </si>
  <si>
    <t>Sean</t>
  </si>
  <si>
    <t>B Wall</t>
  </si>
  <si>
    <t>Dana G</t>
  </si>
  <si>
    <t>scott</t>
  </si>
  <si>
    <t>garrett</t>
  </si>
  <si>
    <t>b wall</t>
  </si>
  <si>
    <t>Alex</t>
  </si>
  <si>
    <t>cece</t>
  </si>
  <si>
    <t>Amanda Ma</t>
  </si>
  <si>
    <t>Tess</t>
  </si>
  <si>
    <t>Naya</t>
  </si>
  <si>
    <t>Becca</t>
  </si>
  <si>
    <t>Rachel Wehman</t>
  </si>
  <si>
    <t>Jillian Zuck</t>
  </si>
  <si>
    <t>Will Kaemer</t>
  </si>
  <si>
    <t>Jacob Levine</t>
  </si>
  <si>
    <t>Scott</t>
  </si>
  <si>
    <t>Chris</t>
  </si>
  <si>
    <t>Garett</t>
  </si>
  <si>
    <t>Brian Wall</t>
  </si>
  <si>
    <t>Sierra</t>
  </si>
  <si>
    <t>Cece</t>
  </si>
  <si>
    <t>Camilla Quintana</t>
  </si>
  <si>
    <t>Rachel Weham</t>
  </si>
  <si>
    <t>Event</t>
  </si>
  <si>
    <t>PoleSaw</t>
  </si>
  <si>
    <t>PowerSaw</t>
  </si>
  <si>
    <t xml:space="preserve">sean </t>
  </si>
  <si>
    <t>tess</t>
  </si>
  <si>
    <t>katelyn</t>
  </si>
  <si>
    <t>brian D</t>
  </si>
  <si>
    <t>kayla</t>
  </si>
  <si>
    <t>will</t>
  </si>
  <si>
    <t>alex</t>
  </si>
  <si>
    <t>Distance Off</t>
  </si>
  <si>
    <t>Power Saw</t>
  </si>
  <si>
    <t>Womesn</t>
  </si>
  <si>
    <t>Mens</t>
  </si>
  <si>
    <t>Total Block Length</t>
  </si>
  <si>
    <t>Stand Allowance</t>
  </si>
  <si>
    <t>Inches Per Stand</t>
  </si>
  <si>
    <t>Cuts Per Stand</t>
  </si>
  <si>
    <t>Stands</t>
  </si>
  <si>
    <t>Total Inches of Wood</t>
  </si>
  <si>
    <t>Cut Allowance</t>
  </si>
  <si>
    <t>Cuts</t>
  </si>
  <si>
    <t>Total Blocks</t>
  </si>
  <si>
    <t>Womens Cuts/J&amp;J</t>
  </si>
  <si>
    <t>Mens Cuts</t>
  </si>
  <si>
    <t>15"</t>
  </si>
  <si>
    <t>17"&gt;</t>
  </si>
  <si>
    <t>9"</t>
  </si>
  <si>
    <t>10"</t>
  </si>
  <si>
    <t>10-11"</t>
  </si>
  <si>
    <t>11"</t>
  </si>
  <si>
    <t>12"</t>
  </si>
  <si>
    <t>Size Wanted</t>
  </si>
  <si>
    <t>2 runs</t>
  </si>
  <si>
    <t>Total Needed</t>
  </si>
  <si>
    <t>NAU</t>
  </si>
  <si>
    <t>Jack &amp; Jill</t>
  </si>
  <si>
    <t xml:space="preserve">Womens Double </t>
  </si>
  <si>
    <t xml:space="preserve">Mens Double </t>
  </si>
  <si>
    <t>Womens Single</t>
  </si>
  <si>
    <t>Mens Single</t>
  </si>
  <si>
    <t>Womens VH</t>
  </si>
  <si>
    <t>Womens HS</t>
  </si>
  <si>
    <t>Womens HH</t>
  </si>
  <si>
    <t>Mens VH</t>
  </si>
  <si>
    <t>Mens HS</t>
  </si>
  <si>
    <t>Mens HH</t>
  </si>
  <si>
    <t>Men</t>
  </si>
  <si>
    <t>Women</t>
  </si>
  <si>
    <t>Rabbit</t>
  </si>
  <si>
    <t>Brian W</t>
  </si>
  <si>
    <t>Giselle</t>
  </si>
  <si>
    <t>Kateyln Sunderman</t>
  </si>
  <si>
    <t>Kathie</t>
  </si>
  <si>
    <t xml:space="preserve">Brian D. </t>
  </si>
  <si>
    <t>Sherdan</t>
  </si>
  <si>
    <t>Mike</t>
  </si>
  <si>
    <t>Brain D</t>
  </si>
  <si>
    <t>Molly</t>
  </si>
  <si>
    <t>Dean</t>
  </si>
  <si>
    <t>Jacob</t>
  </si>
  <si>
    <t>Allegra</t>
  </si>
  <si>
    <t>Men's Obstacle Pole</t>
  </si>
  <si>
    <t>Women's Obstacle Pole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</si>
</sst>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>
    <font>
      <sz val="10"/>
      <color rgb="FF000000"/>
      <name val="Arial"/>
    </font>
    <font>
      <sz val="10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rgb="FF000000"/>
      <name val="'Arial'"/>
    </font>
    <font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FF9900"/>
        <bgColor rgb="FFFF9900"/>
      </patternFill>
    </fill>
    <fill>
      <patternFill patternType="solid">
        <fgColor rgb="FF93C47D"/>
        <bgColor rgb="FF93C47D"/>
      </patternFill>
    </fill>
    <fill>
      <patternFill patternType="solid">
        <fgColor rgb="FFD9D9D9"/>
        <bgColor rgb="FFD9D9D9"/>
      </patternFill>
    </fill>
    <fill>
      <patternFill patternType="solid">
        <fgColor rgb="FFB6D7A8"/>
        <bgColor rgb="FFB6D7A8"/>
      </patternFill>
    </fill>
    <fill>
      <patternFill patternType="solid">
        <fgColor rgb="FFFCF305"/>
        <bgColor rgb="FFFCF305"/>
      </patternFill>
    </fill>
    <fill>
      <patternFill patternType="solid">
        <fgColor indexed="65"/>
        <bgColor auto="1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5">
    <xf numFmtId="0" fontId="0" fillId="0" borderId="0" xfId="0" applyFont="1" applyAlignment="1"/>
    <xf numFmtId="0" fontId="1" fillId="0" borderId="1" xfId="0" applyFont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right"/>
    </xf>
    <xf numFmtId="2" fontId="1" fillId="4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/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1" fillId="0" borderId="1" xfId="0" applyFont="1" applyBorder="1"/>
    <xf numFmtId="0" fontId="3" fillId="0" borderId="1" xfId="0" applyFont="1" applyBorder="1"/>
    <xf numFmtId="0" fontId="1" fillId="3" borderId="1" xfId="0" applyFont="1" applyFill="1" applyBorder="1" applyAlignment="1">
      <alignment horizontal="center" vertical="center"/>
    </xf>
    <xf numFmtId="2" fontId="1" fillId="6" borderId="1" xfId="0" applyNumberFormat="1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/>
    <xf numFmtId="0" fontId="4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5" fillId="0" borderId="0" xfId="0" applyFont="1" applyAlignment="1"/>
    <xf numFmtId="0" fontId="1" fillId="4" borderId="1" xfId="0" applyFont="1" applyFill="1" applyBorder="1" applyAlignment="1">
      <alignment horizontal="center" vertical="center"/>
    </xf>
    <xf numFmtId="2" fontId="1" fillId="4" borderId="1" xfId="0" applyNumberFormat="1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/>
    </xf>
    <xf numFmtId="2" fontId="1" fillId="6" borderId="1" xfId="0" applyNumberFormat="1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7" borderId="1" xfId="0" applyFont="1" applyFill="1" applyBorder="1" applyAlignment="1">
      <alignment horizontal="left" vertical="center"/>
    </xf>
    <xf numFmtId="0" fontId="1" fillId="0" borderId="1" xfId="0" applyFont="1" applyBorder="1" applyAlignment="1"/>
    <xf numFmtId="0" fontId="4" fillId="0" borderId="0" xfId="0" applyFont="1" applyAlignment="1">
      <alignment horizontal="left" vertical="center"/>
    </xf>
    <xf numFmtId="0" fontId="1" fillId="0" borderId="9" xfId="0" applyFont="1" applyBorder="1"/>
    <xf numFmtId="0" fontId="1" fillId="0" borderId="0" xfId="0" applyFont="1"/>
    <xf numFmtId="0" fontId="7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left"/>
    </xf>
    <xf numFmtId="0" fontId="1" fillId="2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left" vertical="center"/>
    </xf>
    <xf numFmtId="0" fontId="4" fillId="0" borderId="0" xfId="0" applyFont="1"/>
    <xf numFmtId="0" fontId="1" fillId="0" borderId="9" xfId="0" applyFont="1" applyBorder="1" applyAlignment="1">
      <alignment horizontal="left"/>
    </xf>
    <xf numFmtId="0" fontId="1" fillId="0" borderId="0" xfId="0" applyFont="1" applyAlignment="1">
      <alignment horizontal="left" vertical="center"/>
    </xf>
    <xf numFmtId="0" fontId="1" fillId="7" borderId="1" xfId="0" applyFont="1" applyFill="1" applyBorder="1" applyAlignment="1">
      <alignment horizontal="left" vertical="center"/>
    </xf>
    <xf numFmtId="0" fontId="9" fillId="0" borderId="1" xfId="0" applyFont="1" applyBorder="1"/>
    <xf numFmtId="0" fontId="9" fillId="0" borderId="1" xfId="0" applyFont="1" applyBorder="1" applyAlignment="1">
      <alignment horizontal="left"/>
    </xf>
    <xf numFmtId="0" fontId="9" fillId="8" borderId="1" xfId="0" applyFont="1" applyFill="1" applyBorder="1"/>
    <xf numFmtId="0" fontId="9" fillId="8" borderId="1" xfId="0" applyFont="1" applyFill="1" applyBorder="1" applyAlignment="1">
      <alignment horizontal="left"/>
    </xf>
    <xf numFmtId="0" fontId="1" fillId="5" borderId="7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" xfId="0" applyFont="1" applyFill="1" applyBorder="1" applyAlignment="1"/>
    <xf numFmtId="0" fontId="1" fillId="0" borderId="1" xfId="0" applyFont="1" applyFill="1" applyBorder="1" applyAlignment="1">
      <alignment horizontal="left"/>
    </xf>
    <xf numFmtId="0" fontId="9" fillId="8" borderId="5" xfId="0" applyFont="1" applyFill="1" applyBorder="1"/>
    <xf numFmtId="0" fontId="1" fillId="0" borderId="1" xfId="0" applyFont="1" applyBorder="1" applyAlignment="1">
      <alignment wrapText="1"/>
    </xf>
    <xf numFmtId="0" fontId="1" fillId="0" borderId="1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11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2" fillId="0" borderId="0" xfId="0" applyFont="1" applyAlignment="1"/>
    <xf numFmtId="0" fontId="13" fillId="0" borderId="1" xfId="0" applyFont="1" applyBorder="1"/>
    <xf numFmtId="0" fontId="13" fillId="0" borderId="1" xfId="0" applyFont="1" applyBorder="1" applyAlignment="1"/>
    <xf numFmtId="0" fontId="13" fillId="0" borderId="0" xfId="0" applyFont="1" applyAlignment="1"/>
    <xf numFmtId="0" fontId="14" fillId="0" borderId="1" xfId="0" applyFont="1" applyBorder="1" applyAlignment="1"/>
    <xf numFmtId="0" fontId="14" fillId="0" borderId="1" xfId="0" applyFont="1" applyBorder="1"/>
    <xf numFmtId="0" fontId="14" fillId="0" borderId="0" xfId="0" applyFont="1" applyAlignment="1"/>
    <xf numFmtId="0" fontId="1" fillId="0" borderId="4" xfId="0" applyFont="1" applyBorder="1" applyAlignment="1">
      <alignment horizontal="center"/>
    </xf>
    <xf numFmtId="0" fontId="1" fillId="0" borderId="6" xfId="0" applyFont="1" applyBorder="1" applyAlignment="1">
      <alignment vertical="center"/>
    </xf>
    <xf numFmtId="0" fontId="1" fillId="0" borderId="6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0" xfId="0" applyFont="1" applyBorder="1" applyAlignment="1">
      <alignment vertical="center"/>
    </xf>
    <xf numFmtId="0" fontId="0" fillId="0" borderId="1" xfId="0" applyFont="1" applyBorder="1" applyAlignment="1"/>
    <xf numFmtId="0" fontId="9" fillId="0" borderId="5" xfId="0" applyFont="1" applyBorder="1"/>
    <xf numFmtId="0" fontId="9" fillId="0" borderId="10" xfId="0" applyFont="1" applyBorder="1"/>
    <xf numFmtId="0" fontId="9" fillId="0" borderId="10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1" fillId="0" borderId="5" xfId="0" applyFont="1" applyBorder="1" applyAlignment="1">
      <alignment horizontal="center"/>
    </xf>
    <xf numFmtId="0" fontId="1" fillId="0" borderId="0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8" borderId="1" xfId="0" applyFont="1" applyFill="1" applyBorder="1"/>
    <xf numFmtId="0" fontId="4" fillId="0" borderId="2" xfId="0" applyFont="1" applyBorder="1" applyAlignment="1">
      <alignment horizontal="center" vertical="center"/>
    </xf>
    <xf numFmtId="0" fontId="3" fillId="0" borderId="3" xfId="0" applyFont="1" applyBorder="1"/>
    <xf numFmtId="0" fontId="3" fillId="0" borderId="4" xfId="0" applyFont="1" applyBorder="1"/>
    <xf numFmtId="0" fontId="1" fillId="5" borderId="5" xfId="0" applyFont="1" applyFill="1" applyBorder="1" applyAlignment="1">
      <alignment horizontal="center" vertical="center"/>
    </xf>
    <xf numFmtId="0" fontId="3" fillId="0" borderId="6" xfId="0" applyFont="1" applyBorder="1"/>
    <xf numFmtId="0" fontId="1" fillId="0" borderId="5" xfId="0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9" fillId="0" borderId="3" xfId="0" applyFont="1" applyBorder="1"/>
    <xf numFmtId="0" fontId="9" fillId="0" borderId="4" xfId="0" applyFont="1" applyBorder="1"/>
    <xf numFmtId="0" fontId="6" fillId="0" borderId="5" xfId="0" applyFont="1" applyBorder="1" applyAlignment="1">
      <alignment horizontal="center" vertical="center"/>
    </xf>
    <xf numFmtId="0" fontId="3" fillId="0" borderId="8" xfId="0" applyFont="1" applyBorder="1"/>
    <xf numFmtId="0" fontId="6" fillId="5" borderId="5" xfId="0" applyFont="1" applyFill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8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5D288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O21"/>
  <sheetViews>
    <sheetView topLeftCell="A28" workbookViewId="0">
      <selection activeCell="D34" sqref="D34"/>
    </sheetView>
  </sheetViews>
  <sheetFormatPr defaultColWidth="14.42578125" defaultRowHeight="15.75" customHeight="1"/>
  <cols>
    <col min="1" max="1" width="12.28515625" style="97" bestFit="1" customWidth="1"/>
    <col min="2" max="2" width="8.42578125" style="97" bestFit="1" customWidth="1"/>
    <col min="3" max="3" width="12.28515625" style="97" bestFit="1" customWidth="1"/>
    <col min="4" max="4" width="18.140625" style="97" bestFit="1" customWidth="1"/>
    <col min="5" max="5" width="11.5703125" style="97" bestFit="1" customWidth="1"/>
    <col min="6" max="6" width="13.140625" style="97" bestFit="1" customWidth="1"/>
    <col min="7" max="7" width="14.7109375" style="97" bestFit="1" customWidth="1"/>
    <col min="8" max="8" width="14.28515625" style="97" bestFit="1" customWidth="1"/>
    <col min="9" max="9" width="15.85546875" style="97" bestFit="1" customWidth="1"/>
    <col min="10" max="10" width="12.5703125" style="97" bestFit="1" customWidth="1"/>
    <col min="11" max="11" width="15.85546875" style="97" bestFit="1" customWidth="1"/>
    <col min="12" max="12" width="9.7109375" style="97" bestFit="1" customWidth="1"/>
    <col min="13" max="13" width="10.28515625" style="97" bestFit="1" customWidth="1"/>
    <col min="14" max="14" width="3.28515625" style="97" bestFit="1" customWidth="1"/>
    <col min="15" max="15" width="5.85546875" style="97" bestFit="1" customWidth="1"/>
    <col min="16" max="16384" width="14.42578125" style="97"/>
  </cols>
  <sheetData>
    <row r="1" spans="1:15" ht="15.75" customHeight="1">
      <c r="A1" s="98"/>
      <c r="B1" s="101" t="s">
        <v>205</v>
      </c>
      <c r="C1" s="101" t="s">
        <v>204</v>
      </c>
      <c r="D1" s="101" t="s">
        <v>203</v>
      </c>
      <c r="E1" s="101" t="s">
        <v>202</v>
      </c>
      <c r="F1" s="101" t="s">
        <v>201</v>
      </c>
      <c r="G1" s="101" t="s">
        <v>200</v>
      </c>
      <c r="H1" s="101" t="s">
        <v>199</v>
      </c>
      <c r="I1" s="101" t="s">
        <v>198</v>
      </c>
      <c r="J1" s="101" t="s">
        <v>197</v>
      </c>
      <c r="K1" s="101" t="s">
        <v>196</v>
      </c>
      <c r="L1" s="101" t="s">
        <v>195</v>
      </c>
      <c r="M1" s="103" t="s">
        <v>170</v>
      </c>
      <c r="N1" s="103" t="s">
        <v>26</v>
      </c>
    </row>
    <row r="2" spans="1:15" ht="15.75" customHeight="1">
      <c r="A2" s="99" t="s">
        <v>20</v>
      </c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100"/>
      <c r="N2" s="100"/>
    </row>
    <row r="3" spans="1:15" ht="15.75" customHeight="1">
      <c r="A3" s="99" t="s">
        <v>194</v>
      </c>
      <c r="B3" s="99"/>
      <c r="C3" s="99"/>
      <c r="D3" s="99"/>
      <c r="E3" s="99"/>
      <c r="F3" s="99"/>
      <c r="G3" s="99"/>
      <c r="H3" s="99"/>
      <c r="I3" s="99"/>
      <c r="J3" s="99"/>
      <c r="K3" s="99"/>
      <c r="L3" s="99"/>
      <c r="M3" s="100"/>
      <c r="N3" s="100"/>
    </row>
    <row r="4" spans="1:15" ht="15.75" customHeight="1">
      <c r="A4" s="99" t="s">
        <v>28</v>
      </c>
      <c r="B4" s="99"/>
      <c r="C4" s="99"/>
      <c r="D4" s="99"/>
      <c r="E4" s="99"/>
      <c r="F4" s="99"/>
      <c r="G4" s="99"/>
      <c r="H4" s="99"/>
      <c r="I4" s="99"/>
      <c r="J4" s="99"/>
      <c r="K4" s="99"/>
      <c r="L4" s="99"/>
      <c r="M4" s="100"/>
      <c r="N4" s="100"/>
    </row>
    <row r="5" spans="1:15" ht="15.75" customHeight="1">
      <c r="A5" s="99" t="s">
        <v>30</v>
      </c>
      <c r="B5" s="99"/>
      <c r="C5" s="99"/>
      <c r="D5" s="99"/>
      <c r="E5" s="99"/>
      <c r="F5" s="99"/>
      <c r="G5" s="99"/>
      <c r="H5" s="99"/>
      <c r="I5" s="99"/>
      <c r="J5" s="99"/>
      <c r="K5" s="99"/>
      <c r="L5" s="99"/>
      <c r="M5" s="100"/>
      <c r="N5" s="100"/>
    </row>
    <row r="6" spans="1:15" ht="15.75" customHeight="1">
      <c r="A6" s="99" t="s">
        <v>29</v>
      </c>
      <c r="B6" s="99"/>
      <c r="C6" s="99"/>
      <c r="D6" s="99"/>
      <c r="E6" s="99"/>
      <c r="F6" s="99"/>
      <c r="G6" s="99"/>
      <c r="H6" s="99"/>
      <c r="I6" s="99"/>
      <c r="J6" s="99"/>
      <c r="K6" s="99"/>
      <c r="L6" s="99"/>
      <c r="M6" s="100"/>
      <c r="N6" s="100"/>
    </row>
    <row r="7" spans="1:15" ht="15.75" customHeight="1">
      <c r="A7" s="101" t="s">
        <v>193</v>
      </c>
      <c r="B7" s="102">
        <f t="shared" ref="B7:M7" si="0">SUM(B2:B6)</f>
        <v>0</v>
      </c>
      <c r="C7" s="102">
        <f t="shared" si="0"/>
        <v>0</v>
      </c>
      <c r="D7" s="102">
        <f t="shared" si="0"/>
        <v>0</v>
      </c>
      <c r="E7" s="102">
        <f t="shared" si="0"/>
        <v>0</v>
      </c>
      <c r="F7" s="102">
        <f t="shared" si="0"/>
        <v>0</v>
      </c>
      <c r="G7" s="102">
        <f t="shared" si="0"/>
        <v>0</v>
      </c>
      <c r="H7" s="102">
        <f t="shared" si="0"/>
        <v>0</v>
      </c>
      <c r="I7" s="102">
        <f t="shared" si="0"/>
        <v>0</v>
      </c>
      <c r="J7" s="102">
        <f t="shared" si="0"/>
        <v>0</v>
      </c>
      <c r="K7" s="102">
        <f t="shared" si="0"/>
        <v>0</v>
      </c>
      <c r="L7" s="102">
        <f t="shared" si="0"/>
        <v>0</v>
      </c>
      <c r="M7" s="97">
        <f t="shared" si="0"/>
        <v>0</v>
      </c>
      <c r="N7" s="97">
        <f>2*SUM(N2:N6)</f>
        <v>0</v>
      </c>
      <c r="O7" s="100" t="s">
        <v>192</v>
      </c>
    </row>
    <row r="8" spans="1:15" ht="15.75" customHeight="1">
      <c r="A8" s="101" t="s">
        <v>191</v>
      </c>
      <c r="B8" s="99" t="s">
        <v>190</v>
      </c>
      <c r="C8" s="99" t="s">
        <v>189</v>
      </c>
      <c r="D8" s="99" t="s">
        <v>188</v>
      </c>
      <c r="E8" s="99" t="s">
        <v>187</v>
      </c>
      <c r="F8" s="99" t="s">
        <v>187</v>
      </c>
      <c r="G8" s="99" t="s">
        <v>186</v>
      </c>
      <c r="H8" s="99" t="s">
        <v>185</v>
      </c>
      <c r="I8" s="99" t="s">
        <v>184</v>
      </c>
      <c r="J8" s="99" t="s">
        <v>185</v>
      </c>
      <c r="K8" s="99" t="s">
        <v>184</v>
      </c>
      <c r="L8" s="99" t="s">
        <v>184</v>
      </c>
    </row>
    <row r="10" spans="1:15" ht="15.75" customHeight="1">
      <c r="A10" s="99" t="s">
        <v>206</v>
      </c>
      <c r="B10" s="98">
        <f>SUM(B7:D7)</f>
        <v>0</v>
      </c>
      <c r="D10" s="99" t="s">
        <v>183</v>
      </c>
      <c r="E10" s="98">
        <f>SUM(H7,J7)</f>
        <v>0</v>
      </c>
    </row>
    <row r="11" spans="1:15" ht="15.75" customHeight="1">
      <c r="A11" s="99" t="s">
        <v>207</v>
      </c>
      <c r="B11" s="98">
        <f>SUM(E7:G7)</f>
        <v>0</v>
      </c>
      <c r="D11" s="99" t="s">
        <v>182</v>
      </c>
      <c r="E11" s="98">
        <f>SUM(I7,K7,L7)</f>
        <v>0</v>
      </c>
    </row>
    <row r="12" spans="1:15" ht="15.75" customHeight="1">
      <c r="A12" s="99" t="s">
        <v>181</v>
      </c>
      <c r="B12" s="98">
        <f>SUM(B10:B11)</f>
        <v>0</v>
      </c>
    </row>
    <row r="13" spans="1:15" ht="15.75" customHeight="1">
      <c r="J13" s="100"/>
    </row>
    <row r="17" spans="1:9" ht="15.75" customHeight="1">
      <c r="A17" s="98"/>
      <c r="B17" s="99" t="s">
        <v>180</v>
      </c>
      <c r="C17" s="99" t="s">
        <v>179</v>
      </c>
      <c r="D17" s="99" t="s">
        <v>178</v>
      </c>
      <c r="E17" s="99" t="s">
        <v>177</v>
      </c>
      <c r="F17" s="99" t="s">
        <v>176</v>
      </c>
      <c r="G17" s="99" t="s">
        <v>175</v>
      </c>
      <c r="H17" s="99" t="s">
        <v>174</v>
      </c>
      <c r="I17" s="99" t="s">
        <v>173</v>
      </c>
    </row>
    <row r="18" spans="1:9" ht="15.75" customHeight="1">
      <c r="A18" s="99" t="s">
        <v>172</v>
      </c>
      <c r="B18" s="98">
        <f>E10</f>
        <v>0</v>
      </c>
      <c r="C18" s="99">
        <v>2.5</v>
      </c>
      <c r="D18" s="98">
        <f>B18*C18</f>
        <v>0</v>
      </c>
      <c r="E18" s="99">
        <v>4</v>
      </c>
      <c r="F18" s="98">
        <f>B18/E18</f>
        <v>0</v>
      </c>
      <c r="G18" s="98">
        <f>D18/E18</f>
        <v>0</v>
      </c>
      <c r="H18" s="99">
        <v>10</v>
      </c>
      <c r="I18" s="98">
        <f>G18+H18</f>
        <v>10</v>
      </c>
    </row>
    <row r="19" spans="1:9" ht="15.75" customHeight="1">
      <c r="A19" s="99" t="s">
        <v>171</v>
      </c>
      <c r="B19" s="98">
        <f>E11</f>
        <v>0</v>
      </c>
      <c r="C19" s="99">
        <v>2.5</v>
      </c>
      <c r="D19" s="98">
        <f>B19*C19</f>
        <v>0</v>
      </c>
      <c r="E19" s="99">
        <v>4</v>
      </c>
      <c r="F19" s="98">
        <f>B19/E19</f>
        <v>0</v>
      </c>
      <c r="G19" s="98">
        <f>D19/E19</f>
        <v>0</v>
      </c>
      <c r="H19" s="99">
        <v>10</v>
      </c>
      <c r="I19" s="98">
        <f>G19+H19</f>
        <v>10</v>
      </c>
    </row>
    <row r="20" spans="1:9" ht="15.75" customHeight="1">
      <c r="A20" s="99" t="s">
        <v>170</v>
      </c>
      <c r="B20" s="98">
        <f>M7</f>
        <v>0</v>
      </c>
      <c r="C20" s="99">
        <v>3</v>
      </c>
      <c r="D20" s="98">
        <f>B20*C20</f>
        <v>0</v>
      </c>
      <c r="E20" s="99">
        <v>2</v>
      </c>
      <c r="F20" s="98">
        <f>B20/E20</f>
        <v>0</v>
      </c>
      <c r="G20" s="98">
        <f>D20/E20</f>
        <v>0</v>
      </c>
      <c r="H20" s="98">
        <f>10</f>
        <v>10</v>
      </c>
      <c r="I20" s="98"/>
    </row>
    <row r="21" spans="1:9" ht="15.75" customHeight="1">
      <c r="A21" s="99" t="s">
        <v>26</v>
      </c>
      <c r="B21" s="98">
        <f>N7</f>
        <v>0</v>
      </c>
      <c r="C21" s="99">
        <v>2</v>
      </c>
      <c r="D21" s="98">
        <f>B21*C21</f>
        <v>0</v>
      </c>
      <c r="E21" s="99">
        <v>2</v>
      </c>
      <c r="F21" s="98">
        <f>B21/E21</f>
        <v>0</v>
      </c>
      <c r="G21" s="98">
        <f>D21/E21</f>
        <v>0</v>
      </c>
      <c r="H21" s="99">
        <v>5</v>
      </c>
      <c r="I21" s="98"/>
    </row>
  </sheetData>
  <pageMargins left="0.7" right="0.7" top="0.75" bottom="0.75" header="0.3" footer="0.3"/>
  <pageSetup orientation="landscape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79646"/>
    <pageSetUpPr fitToPage="1"/>
  </sheetPr>
  <dimension ref="A1:K27"/>
  <sheetViews>
    <sheetView workbookViewId="0">
      <selection activeCell="I23" sqref="I23"/>
    </sheetView>
  </sheetViews>
  <sheetFormatPr defaultColWidth="17.28515625" defaultRowHeight="15" customHeight="1"/>
  <cols>
    <col min="1" max="1" width="8.85546875" customWidth="1"/>
    <col min="2" max="3" width="21.7109375" customWidth="1"/>
    <col min="4" max="5" width="9.5703125" customWidth="1"/>
    <col min="6" max="6" width="8.85546875" customWidth="1"/>
    <col min="7" max="8" width="11.28515625" customWidth="1"/>
    <col min="9" max="9" width="11.42578125" customWidth="1"/>
    <col min="10" max="11" width="8.85546875" customWidth="1"/>
  </cols>
  <sheetData>
    <row r="1" spans="1:11" ht="15" customHeight="1">
      <c r="A1" s="2"/>
      <c r="B1" s="2"/>
      <c r="C1" s="2"/>
      <c r="D1" s="2"/>
      <c r="E1" s="2"/>
      <c r="F1" s="2"/>
      <c r="G1" s="2"/>
      <c r="H1" s="2"/>
      <c r="I1" s="2"/>
      <c r="J1" s="2"/>
      <c r="K1" s="2"/>
    </row>
    <row r="2" spans="1:11" ht="15" customHeight="1">
      <c r="A2" s="118" t="s">
        <v>48</v>
      </c>
      <c r="B2" s="119"/>
      <c r="C2" s="119"/>
      <c r="D2" s="119"/>
      <c r="E2" s="119"/>
      <c r="F2" s="119"/>
      <c r="G2" s="119"/>
      <c r="H2" s="119"/>
      <c r="I2" s="119"/>
      <c r="J2" s="120"/>
      <c r="K2" s="4"/>
    </row>
    <row r="3" spans="1:11" ht="15" customHeight="1">
      <c r="A3" s="30" t="s">
        <v>10</v>
      </c>
      <c r="B3" s="30" t="s">
        <v>120</v>
      </c>
      <c r="C3" s="31" t="s">
        <v>121</v>
      </c>
      <c r="D3" s="31" t="s">
        <v>9</v>
      </c>
      <c r="E3" s="30" t="s">
        <v>11</v>
      </c>
      <c r="F3" s="30" t="s">
        <v>17</v>
      </c>
      <c r="G3" s="31" t="s">
        <v>35</v>
      </c>
      <c r="H3" s="31" t="s">
        <v>36</v>
      </c>
      <c r="I3" s="32" t="s">
        <v>19</v>
      </c>
      <c r="J3" s="43" t="s">
        <v>16</v>
      </c>
      <c r="K3" s="43" t="s">
        <v>40</v>
      </c>
    </row>
    <row r="4" spans="1:11" ht="15" customHeight="1">
      <c r="A4" s="123">
        <v>1</v>
      </c>
      <c r="B4" s="8" t="s">
        <v>102</v>
      </c>
      <c r="C4" s="40" t="s">
        <v>149</v>
      </c>
      <c r="D4" s="8" t="s">
        <v>20</v>
      </c>
      <c r="E4" s="8" t="s">
        <v>21</v>
      </c>
      <c r="F4" s="11">
        <v>1</v>
      </c>
      <c r="G4" s="8">
        <v>21.18</v>
      </c>
      <c r="H4" s="8">
        <v>20.25</v>
      </c>
      <c r="I4" s="36">
        <f t="shared" ref="I4:I10" si="0">(G4+H4)/2</f>
        <v>20.715</v>
      </c>
      <c r="J4" s="45">
        <f t="shared" ref="J4:J11" si="1">RANK(I4,$I$4:$I$11,1)</f>
        <v>2</v>
      </c>
      <c r="K4" s="45">
        <f t="shared" ref="K4:K11" si="2">IF(J4=1,10, IF(J4=2,7,IF(J4=3,5,IF(J4=4,3,IF(J4=5,2,IF(J4=6,1,0))))))</f>
        <v>7</v>
      </c>
    </row>
    <row r="5" spans="1:11" ht="15" customHeight="1">
      <c r="A5" s="130"/>
      <c r="B5" s="11" t="s">
        <v>151</v>
      </c>
      <c r="C5" s="40" t="s">
        <v>152</v>
      </c>
      <c r="D5" s="8" t="s">
        <v>28</v>
      </c>
      <c r="E5" s="8" t="s">
        <v>21</v>
      </c>
      <c r="F5" s="11">
        <v>2</v>
      </c>
      <c r="G5" s="8">
        <v>18.899999999999999</v>
      </c>
      <c r="H5" s="8">
        <v>18.63</v>
      </c>
      <c r="I5" s="36">
        <f t="shared" si="0"/>
        <v>18.765000000000001</v>
      </c>
      <c r="J5" s="45">
        <f t="shared" si="1"/>
        <v>1</v>
      </c>
      <c r="K5" s="45">
        <f t="shared" si="2"/>
        <v>10</v>
      </c>
    </row>
    <row r="6" spans="1:11" ht="15" customHeight="1">
      <c r="A6" s="121">
        <v>2</v>
      </c>
      <c r="B6" s="25" t="s">
        <v>112</v>
      </c>
      <c r="C6" s="60" t="s">
        <v>117</v>
      </c>
      <c r="D6" s="20" t="s">
        <v>20</v>
      </c>
      <c r="E6" s="20" t="s">
        <v>31</v>
      </c>
      <c r="F6" s="25">
        <v>1</v>
      </c>
      <c r="G6" s="20">
        <v>25.25</v>
      </c>
      <c r="H6" s="20">
        <v>25.12</v>
      </c>
      <c r="I6" s="36">
        <f t="shared" si="0"/>
        <v>25.185000000000002</v>
      </c>
      <c r="J6" s="45">
        <f t="shared" si="1"/>
        <v>4</v>
      </c>
      <c r="K6" s="45">
        <f t="shared" si="2"/>
        <v>3</v>
      </c>
    </row>
    <row r="7" spans="1:11" ht="15" customHeight="1">
      <c r="A7" s="130"/>
      <c r="B7" s="25" t="s">
        <v>153</v>
      </c>
      <c r="C7" s="60" t="s">
        <v>88</v>
      </c>
      <c r="D7" s="20" t="s">
        <v>28</v>
      </c>
      <c r="E7" s="20" t="s">
        <v>31</v>
      </c>
      <c r="F7" s="25">
        <v>2</v>
      </c>
      <c r="G7" s="20">
        <v>41.84</v>
      </c>
      <c r="H7" s="20">
        <v>42.04</v>
      </c>
      <c r="I7" s="36">
        <f t="shared" si="0"/>
        <v>41.94</v>
      </c>
      <c r="J7" s="45">
        <f t="shared" si="1"/>
        <v>8</v>
      </c>
      <c r="K7" s="45">
        <f t="shared" si="2"/>
        <v>0</v>
      </c>
    </row>
    <row r="8" spans="1:11" ht="15" customHeight="1">
      <c r="A8" s="123">
        <v>3</v>
      </c>
      <c r="B8" s="11" t="s">
        <v>106</v>
      </c>
      <c r="C8" s="40" t="s">
        <v>107</v>
      </c>
      <c r="D8" s="8" t="s">
        <v>20</v>
      </c>
      <c r="E8" s="8" t="s">
        <v>21</v>
      </c>
      <c r="F8" s="11">
        <v>1</v>
      </c>
      <c r="G8" s="8">
        <v>32.06</v>
      </c>
      <c r="H8" s="8">
        <v>32.18</v>
      </c>
      <c r="I8" s="36">
        <f t="shared" si="0"/>
        <v>32.120000000000005</v>
      </c>
      <c r="J8" s="45">
        <f t="shared" si="1"/>
        <v>6</v>
      </c>
      <c r="K8" s="45">
        <f t="shared" si="2"/>
        <v>1</v>
      </c>
    </row>
    <row r="9" spans="1:11" ht="15" customHeight="1">
      <c r="A9" s="130"/>
      <c r="B9" s="11" t="s">
        <v>141</v>
      </c>
      <c r="C9" s="40" t="s">
        <v>154</v>
      </c>
      <c r="D9" s="8" t="s">
        <v>28</v>
      </c>
      <c r="E9" s="8" t="s">
        <v>31</v>
      </c>
      <c r="F9" s="11">
        <v>2</v>
      </c>
      <c r="G9" s="8">
        <v>28.79</v>
      </c>
      <c r="H9" s="8">
        <v>28.68</v>
      </c>
      <c r="I9" s="36">
        <f t="shared" si="0"/>
        <v>28.734999999999999</v>
      </c>
      <c r="J9" s="45">
        <f t="shared" si="1"/>
        <v>5</v>
      </c>
      <c r="K9" s="45">
        <f t="shared" si="2"/>
        <v>2</v>
      </c>
    </row>
    <row r="10" spans="1:11" ht="15" customHeight="1">
      <c r="A10" s="131">
        <v>4</v>
      </c>
      <c r="B10" s="84" t="s">
        <v>115</v>
      </c>
      <c r="C10" s="84" t="s">
        <v>114</v>
      </c>
      <c r="D10" s="20" t="s">
        <v>20</v>
      </c>
      <c r="E10" s="20" t="s">
        <v>31</v>
      </c>
      <c r="F10" s="48">
        <v>1</v>
      </c>
      <c r="G10" s="116">
        <v>37.619999999999997</v>
      </c>
      <c r="H10" s="20">
        <v>37.619999999999997</v>
      </c>
      <c r="I10" s="36">
        <f t="shared" si="0"/>
        <v>37.619999999999997</v>
      </c>
      <c r="J10" s="45">
        <f t="shared" si="1"/>
        <v>7</v>
      </c>
      <c r="K10" s="45">
        <f t="shared" si="2"/>
        <v>0</v>
      </c>
    </row>
    <row r="11" spans="1:11" ht="15" customHeight="1">
      <c r="A11" s="130"/>
      <c r="B11" s="82" t="s">
        <v>216</v>
      </c>
      <c r="C11" s="82" t="s">
        <v>135</v>
      </c>
      <c r="D11" s="20" t="s">
        <v>28</v>
      </c>
      <c r="E11" s="20" t="s">
        <v>21</v>
      </c>
      <c r="F11" s="51">
        <v>2</v>
      </c>
      <c r="G11" s="20">
        <v>21.15</v>
      </c>
      <c r="H11" s="20">
        <v>21.22</v>
      </c>
      <c r="I11" s="52">
        <f t="shared" ref="I11" si="3">(G11+H11)/2</f>
        <v>21.184999999999999</v>
      </c>
      <c r="J11" s="45">
        <f t="shared" si="1"/>
        <v>3</v>
      </c>
      <c r="K11" s="45">
        <f t="shared" si="2"/>
        <v>5</v>
      </c>
    </row>
    <row r="12" spans="1:11" ht="15" customHeight="1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4"/>
    </row>
    <row r="13" spans="1:11" ht="15" customHeight="1">
      <c r="A13" s="54"/>
      <c r="B13" s="54"/>
      <c r="C13" s="64"/>
      <c r="D13" s="54"/>
      <c r="E13" s="54"/>
      <c r="F13" s="54"/>
      <c r="G13" s="54"/>
      <c r="H13" s="54"/>
      <c r="I13" s="54"/>
      <c r="J13" s="54"/>
      <c r="K13" s="4"/>
    </row>
    <row r="14" spans="1:11" ht="15" customHeight="1">
      <c r="A14" s="118" t="s">
        <v>51</v>
      </c>
      <c r="B14" s="119"/>
      <c r="C14" s="119"/>
      <c r="D14" s="119"/>
      <c r="E14" s="119"/>
      <c r="F14" s="119"/>
      <c r="G14" s="119"/>
      <c r="H14" s="119"/>
      <c r="I14" s="119"/>
      <c r="J14" s="120"/>
    </row>
    <row r="15" spans="1:11" ht="15" customHeight="1">
      <c r="A15" s="30" t="s">
        <v>10</v>
      </c>
      <c r="B15" s="31" t="s">
        <v>120</v>
      </c>
      <c r="C15" s="31" t="s">
        <v>121</v>
      </c>
      <c r="D15" s="31" t="s">
        <v>9</v>
      </c>
      <c r="E15" s="30" t="s">
        <v>11</v>
      </c>
      <c r="F15" s="30" t="s">
        <v>17</v>
      </c>
      <c r="G15" s="31" t="s">
        <v>35</v>
      </c>
      <c r="H15" s="31" t="s">
        <v>36</v>
      </c>
      <c r="I15" s="32" t="s">
        <v>19</v>
      </c>
      <c r="J15" s="33" t="s">
        <v>16</v>
      </c>
      <c r="K15" s="43" t="s">
        <v>40</v>
      </c>
    </row>
    <row r="16" spans="1:11" ht="15" customHeight="1">
      <c r="A16" s="129">
        <v>1</v>
      </c>
      <c r="B16" s="86" t="s">
        <v>105</v>
      </c>
      <c r="C16" s="86" t="s">
        <v>147</v>
      </c>
      <c r="D16" s="8" t="s">
        <v>20</v>
      </c>
      <c r="E16" s="8" t="s">
        <v>21</v>
      </c>
      <c r="F16" s="11">
        <v>1</v>
      </c>
      <c r="G16" s="8">
        <v>42.5</v>
      </c>
      <c r="H16" s="8">
        <v>39.840000000000003</v>
      </c>
      <c r="I16" s="49">
        <f t="shared" ref="I16:I22" si="4">(G16+H16)/2</f>
        <v>41.17</v>
      </c>
      <c r="J16" s="38">
        <f t="shared" ref="J16:J23" si="5">RANK(I16,$I$16:$I$23,1)</f>
        <v>3</v>
      </c>
      <c r="K16" s="45">
        <f t="shared" ref="K16:K23" si="6">IF(J16=1,10, IF(J16=2,7,IF(J16=3,5,IF(J16=4,3,IF(J16=5,2,IF(J16=6,1,0))))))</f>
        <v>5</v>
      </c>
    </row>
    <row r="17" spans="1:11" ht="15" customHeight="1">
      <c r="A17" s="130"/>
      <c r="B17" s="85" t="s">
        <v>93</v>
      </c>
      <c r="C17" s="85" t="s">
        <v>95</v>
      </c>
      <c r="D17" s="8" t="s">
        <v>30</v>
      </c>
      <c r="E17" s="8" t="s">
        <v>21</v>
      </c>
      <c r="F17" s="11">
        <v>2</v>
      </c>
      <c r="G17" s="8">
        <v>83.09</v>
      </c>
      <c r="H17" s="8">
        <v>82.94</v>
      </c>
      <c r="I17" s="52">
        <f t="shared" si="4"/>
        <v>83.015000000000001</v>
      </c>
      <c r="J17" s="38">
        <f t="shared" si="5"/>
        <v>5</v>
      </c>
      <c r="K17" s="45">
        <f t="shared" si="6"/>
        <v>2</v>
      </c>
    </row>
    <row r="18" spans="1:11" ht="15" customHeight="1">
      <c r="A18" s="131">
        <v>2</v>
      </c>
      <c r="B18" s="84" t="s">
        <v>113</v>
      </c>
      <c r="C18" s="84" t="s">
        <v>110</v>
      </c>
      <c r="D18" s="20" t="s">
        <v>20</v>
      </c>
      <c r="E18" s="20" t="s">
        <v>31</v>
      </c>
      <c r="F18" s="25">
        <v>1</v>
      </c>
      <c r="G18" s="20">
        <v>51.25</v>
      </c>
      <c r="H18" s="20">
        <v>51.91</v>
      </c>
      <c r="I18" s="49">
        <f t="shared" si="4"/>
        <v>51.58</v>
      </c>
      <c r="J18" s="38">
        <f t="shared" si="5"/>
        <v>4</v>
      </c>
      <c r="K18" s="45">
        <f t="shared" si="6"/>
        <v>3</v>
      </c>
    </row>
    <row r="19" spans="1:11" ht="15" customHeight="1">
      <c r="A19" s="130"/>
      <c r="B19" s="82" t="s">
        <v>98</v>
      </c>
      <c r="C19" s="82" t="s">
        <v>97</v>
      </c>
      <c r="D19" s="20" t="s">
        <v>30</v>
      </c>
      <c r="E19" s="20" t="s">
        <v>31</v>
      </c>
      <c r="F19" s="25">
        <v>2</v>
      </c>
      <c r="G19" s="20">
        <v>0</v>
      </c>
      <c r="H19" s="20">
        <v>0</v>
      </c>
      <c r="I19" s="52"/>
      <c r="J19" s="38" t="e">
        <f t="shared" si="5"/>
        <v>#N/A</v>
      </c>
      <c r="K19" s="45" t="e">
        <f t="shared" si="6"/>
        <v>#N/A</v>
      </c>
    </row>
    <row r="20" spans="1:11" ht="15" customHeight="1">
      <c r="A20" s="129">
        <v>3</v>
      </c>
      <c r="B20" s="85" t="s">
        <v>89</v>
      </c>
      <c r="C20" s="85" t="s">
        <v>155</v>
      </c>
      <c r="D20" s="8" t="s">
        <v>28</v>
      </c>
      <c r="E20" s="8" t="s">
        <v>21</v>
      </c>
      <c r="F20" s="11">
        <v>1</v>
      </c>
      <c r="G20" s="8">
        <v>38.44</v>
      </c>
      <c r="H20" s="8">
        <v>38.19</v>
      </c>
      <c r="I20" s="49">
        <f t="shared" si="4"/>
        <v>38.314999999999998</v>
      </c>
      <c r="J20" s="38">
        <f t="shared" si="5"/>
        <v>2</v>
      </c>
      <c r="K20" s="45">
        <f t="shared" si="6"/>
        <v>7</v>
      </c>
    </row>
    <row r="21" spans="1:11" ht="15" customHeight="1">
      <c r="A21" s="130"/>
      <c r="B21" s="85" t="s">
        <v>94</v>
      </c>
      <c r="C21" s="85" t="s">
        <v>143</v>
      </c>
      <c r="D21" s="8" t="s">
        <v>30</v>
      </c>
      <c r="E21" s="8" t="s">
        <v>21</v>
      </c>
      <c r="F21" s="11">
        <v>2</v>
      </c>
      <c r="G21" s="8">
        <v>84.62</v>
      </c>
      <c r="H21" s="8">
        <v>84.18</v>
      </c>
      <c r="I21" s="52">
        <f t="shared" si="4"/>
        <v>84.4</v>
      </c>
      <c r="J21" s="38">
        <f t="shared" si="5"/>
        <v>6</v>
      </c>
      <c r="K21" s="45">
        <f t="shared" si="6"/>
        <v>1</v>
      </c>
    </row>
    <row r="22" spans="1:11" ht="15" customHeight="1">
      <c r="A22" s="131">
        <v>4</v>
      </c>
      <c r="B22" s="82" t="s">
        <v>91</v>
      </c>
      <c r="C22" s="82" t="s">
        <v>156</v>
      </c>
      <c r="D22" s="20" t="s">
        <v>28</v>
      </c>
      <c r="E22" s="20" t="s">
        <v>31</v>
      </c>
      <c r="F22" s="48">
        <v>1</v>
      </c>
      <c r="G22" s="20">
        <v>37.32</v>
      </c>
      <c r="H22" s="20">
        <v>37.380000000000003</v>
      </c>
      <c r="I22" s="49">
        <f t="shared" si="4"/>
        <v>37.35</v>
      </c>
      <c r="J22" s="38">
        <f t="shared" si="5"/>
        <v>1</v>
      </c>
      <c r="K22" s="45">
        <f t="shared" si="6"/>
        <v>10</v>
      </c>
    </row>
    <row r="23" spans="1:11" ht="15" customHeight="1">
      <c r="A23" s="130"/>
      <c r="B23" s="82" t="s">
        <v>100</v>
      </c>
      <c r="C23" s="82" t="s">
        <v>157</v>
      </c>
      <c r="D23" s="20" t="s">
        <v>30</v>
      </c>
      <c r="E23" s="20" t="s">
        <v>31</v>
      </c>
      <c r="F23" s="51">
        <v>2</v>
      </c>
      <c r="G23" s="20">
        <v>0</v>
      </c>
      <c r="H23" s="20">
        <v>0</v>
      </c>
      <c r="I23" s="52"/>
      <c r="J23" s="38" t="e">
        <f t="shared" si="5"/>
        <v>#N/A</v>
      </c>
      <c r="K23" s="45" t="e">
        <f t="shared" si="6"/>
        <v>#N/A</v>
      </c>
    </row>
    <row r="24" spans="1:11" ht="15" customHeight="1">
      <c r="A24" s="5"/>
      <c r="B24" s="28"/>
      <c r="C24" s="28"/>
      <c r="D24" s="28"/>
      <c r="E24" s="28"/>
      <c r="F24" s="28"/>
      <c r="G24" s="28"/>
      <c r="H24" s="28"/>
      <c r="I24" s="28"/>
      <c r="J24" s="28"/>
      <c r="K24" s="5"/>
    </row>
    <row r="25" spans="1:11" ht="15" customHeight="1">
      <c r="A25" s="5"/>
      <c r="B25" s="28"/>
      <c r="C25" s="28"/>
      <c r="D25" s="28"/>
      <c r="E25" s="28"/>
      <c r="F25" s="28"/>
      <c r="G25" s="28"/>
      <c r="H25" s="28"/>
      <c r="I25" s="28"/>
      <c r="J25" s="28"/>
      <c r="K25" s="5"/>
    </row>
    <row r="26" spans="1:11" ht="15" customHeight="1">
      <c r="A26" s="5"/>
      <c r="B26" s="28"/>
      <c r="C26" s="28"/>
      <c r="D26" s="28"/>
      <c r="E26" s="28"/>
      <c r="F26" s="28"/>
      <c r="G26" s="28"/>
      <c r="H26" s="28"/>
      <c r="I26" s="28"/>
      <c r="J26" s="28"/>
      <c r="K26" s="5"/>
    </row>
    <row r="27" spans="1:11" ht="15" customHeight="1">
      <c r="A27" s="5"/>
      <c r="B27" s="28"/>
      <c r="C27" s="28"/>
      <c r="D27" s="28"/>
      <c r="E27" s="28"/>
      <c r="F27" s="28"/>
      <c r="G27" s="28"/>
      <c r="H27" s="28"/>
      <c r="I27" s="28"/>
      <c r="J27" s="28"/>
      <c r="K27" s="5"/>
    </row>
  </sheetData>
  <mergeCells count="10">
    <mergeCell ref="A4:A5"/>
    <mergeCell ref="A2:J2"/>
    <mergeCell ref="A14:J14"/>
    <mergeCell ref="A22:A23"/>
    <mergeCell ref="A16:A17"/>
    <mergeCell ref="A8:A9"/>
    <mergeCell ref="A10:A11"/>
    <mergeCell ref="A6:A7"/>
    <mergeCell ref="A20:A21"/>
    <mergeCell ref="A18:A19"/>
  </mergeCells>
  <pageMargins left="0.7" right="0.7" top="0.75" bottom="0.75" header="0.3" footer="0.3"/>
  <pageSetup scale="93" orientation="landscape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79646"/>
    <pageSetUpPr fitToPage="1"/>
  </sheetPr>
  <dimension ref="A1:J29"/>
  <sheetViews>
    <sheetView workbookViewId="0">
      <selection activeCell="L22" sqref="L22"/>
    </sheetView>
  </sheetViews>
  <sheetFormatPr defaultColWidth="17.28515625" defaultRowHeight="15" customHeight="1"/>
  <cols>
    <col min="1" max="1" width="8.85546875" customWidth="1"/>
    <col min="2" max="2" width="21.7109375" customWidth="1"/>
    <col min="3" max="4" width="9.5703125" customWidth="1"/>
    <col min="5" max="5" width="8.85546875" customWidth="1"/>
    <col min="6" max="7" width="11.28515625" customWidth="1"/>
    <col min="8" max="8" width="11.42578125" customWidth="1"/>
    <col min="9" max="10" width="8.85546875" customWidth="1"/>
  </cols>
  <sheetData>
    <row r="1" spans="1:10" ht="15" customHeight="1">
      <c r="A1" s="2"/>
      <c r="B1" s="2"/>
      <c r="C1" s="2"/>
      <c r="D1" s="2"/>
      <c r="E1" s="2"/>
      <c r="F1" s="2"/>
      <c r="G1" s="2"/>
      <c r="H1" s="2"/>
      <c r="I1" s="2"/>
      <c r="J1" s="2"/>
    </row>
    <row r="2" spans="1:10" ht="15" customHeight="1">
      <c r="A2" s="118" t="s">
        <v>49</v>
      </c>
      <c r="B2" s="119"/>
      <c r="C2" s="119"/>
      <c r="D2" s="119"/>
      <c r="E2" s="119"/>
      <c r="F2" s="119"/>
      <c r="G2" s="119"/>
      <c r="H2" s="119"/>
      <c r="I2" s="120"/>
      <c r="J2" s="4"/>
    </row>
    <row r="3" spans="1:10" ht="15" customHeight="1">
      <c r="A3" s="30" t="s">
        <v>10</v>
      </c>
      <c r="B3" s="30" t="s">
        <v>8</v>
      </c>
      <c r="C3" s="31" t="s">
        <v>9</v>
      </c>
      <c r="D3" s="30" t="s">
        <v>11</v>
      </c>
      <c r="E3" s="30" t="s">
        <v>17</v>
      </c>
      <c r="F3" s="31" t="s">
        <v>35</v>
      </c>
      <c r="G3" s="31" t="s">
        <v>36</v>
      </c>
      <c r="H3" s="32" t="s">
        <v>19</v>
      </c>
      <c r="I3" s="43" t="s">
        <v>16</v>
      </c>
      <c r="J3" s="43" t="s">
        <v>40</v>
      </c>
    </row>
    <row r="4" spans="1:10" ht="15" customHeight="1">
      <c r="A4" s="123">
        <v>1</v>
      </c>
      <c r="B4" s="8" t="s">
        <v>103</v>
      </c>
      <c r="C4" s="8" t="s">
        <v>20</v>
      </c>
      <c r="D4" s="8" t="s">
        <v>21</v>
      </c>
      <c r="E4" s="11">
        <v>1</v>
      </c>
      <c r="F4" s="8">
        <v>25.56</v>
      </c>
      <c r="G4" s="8">
        <v>25.71</v>
      </c>
      <c r="H4" s="36">
        <f t="shared" ref="H4:H9" si="0">(F4+G4)/2</f>
        <v>25.634999999999998</v>
      </c>
      <c r="I4" s="45">
        <f>RANK(H4,$H$4:$H$13,1)</f>
        <v>1</v>
      </c>
      <c r="J4" s="45">
        <f t="shared" ref="J4:J11" si="1">IF(I4=1,10, IF(I4=2,7,IF(I4=3,5,IF(I4=4,3,IF(I4=5,2,IF(I4=6,1,0))))))</f>
        <v>10</v>
      </c>
    </row>
    <row r="5" spans="1:10" ht="15" customHeight="1">
      <c r="A5" s="130"/>
      <c r="B5" s="11" t="s">
        <v>86</v>
      </c>
      <c r="C5" s="8" t="s">
        <v>28</v>
      </c>
      <c r="D5" s="8" t="s">
        <v>21</v>
      </c>
      <c r="E5" s="11">
        <v>2</v>
      </c>
      <c r="F5" s="8">
        <v>34.299999999999997</v>
      </c>
      <c r="G5" s="8">
        <v>34</v>
      </c>
      <c r="H5" s="36">
        <f t="shared" si="0"/>
        <v>34.15</v>
      </c>
      <c r="I5" s="45">
        <f t="shared" ref="I5:I13" si="2">RANK(H5,$H$4:$H$13,1)</f>
        <v>2</v>
      </c>
      <c r="J5" s="45">
        <f t="shared" si="1"/>
        <v>7</v>
      </c>
    </row>
    <row r="6" spans="1:10" ht="15" customHeight="1">
      <c r="A6" s="121">
        <v>2</v>
      </c>
      <c r="B6" s="25" t="s">
        <v>114</v>
      </c>
      <c r="C6" s="20" t="s">
        <v>20</v>
      </c>
      <c r="D6" s="20" t="s">
        <v>31</v>
      </c>
      <c r="E6" s="25">
        <v>1</v>
      </c>
      <c r="F6" s="20">
        <v>51</v>
      </c>
      <c r="G6" s="20">
        <v>51</v>
      </c>
      <c r="H6" s="36">
        <f t="shared" si="0"/>
        <v>51</v>
      </c>
      <c r="I6" s="45">
        <f t="shared" si="2"/>
        <v>6</v>
      </c>
      <c r="J6" s="45">
        <f t="shared" si="1"/>
        <v>1</v>
      </c>
    </row>
    <row r="7" spans="1:10" ht="15" customHeight="1">
      <c r="A7" s="130"/>
      <c r="B7" s="25" t="s">
        <v>153</v>
      </c>
      <c r="C7" s="20" t="s">
        <v>28</v>
      </c>
      <c r="D7" s="20" t="s">
        <v>31</v>
      </c>
      <c r="E7" s="25">
        <v>2</v>
      </c>
      <c r="F7" s="20">
        <v>53.56</v>
      </c>
      <c r="G7" s="20">
        <v>53.62</v>
      </c>
      <c r="H7" s="36">
        <f t="shared" si="0"/>
        <v>53.59</v>
      </c>
      <c r="I7" s="45">
        <f t="shared" si="2"/>
        <v>7</v>
      </c>
      <c r="J7" s="45">
        <f t="shared" si="1"/>
        <v>0</v>
      </c>
    </row>
    <row r="8" spans="1:10" ht="15" customHeight="1">
      <c r="A8" s="123">
        <v>3</v>
      </c>
      <c r="B8" s="11" t="s">
        <v>107</v>
      </c>
      <c r="C8" s="8" t="s">
        <v>20</v>
      </c>
      <c r="D8" s="8" t="s">
        <v>21</v>
      </c>
      <c r="E8" s="11">
        <v>1</v>
      </c>
      <c r="F8" s="8">
        <v>45.82</v>
      </c>
      <c r="G8" s="8">
        <v>45.16</v>
      </c>
      <c r="H8" s="36">
        <f t="shared" si="0"/>
        <v>45.489999999999995</v>
      </c>
      <c r="I8" s="45">
        <f t="shared" si="2"/>
        <v>4</v>
      </c>
      <c r="J8" s="45">
        <f t="shared" si="1"/>
        <v>3</v>
      </c>
    </row>
    <row r="9" spans="1:10" ht="15" customHeight="1">
      <c r="A9" s="130"/>
      <c r="B9" s="11" t="s">
        <v>101</v>
      </c>
      <c r="C9" s="8" t="s">
        <v>30</v>
      </c>
      <c r="D9" s="8" t="s">
        <v>21</v>
      </c>
      <c r="E9" s="8">
        <v>3</v>
      </c>
      <c r="F9" s="8">
        <v>57.78</v>
      </c>
      <c r="G9" s="8">
        <v>58.31</v>
      </c>
      <c r="H9" s="36">
        <f t="shared" si="0"/>
        <v>58.045000000000002</v>
      </c>
      <c r="I9" s="45">
        <f t="shared" si="2"/>
        <v>8</v>
      </c>
      <c r="J9" s="45">
        <f t="shared" si="1"/>
        <v>0</v>
      </c>
    </row>
    <row r="10" spans="1:10" ht="15" customHeight="1">
      <c r="A10" s="131">
        <v>4</v>
      </c>
      <c r="B10" s="84" t="s">
        <v>115</v>
      </c>
      <c r="C10" s="20" t="s">
        <v>20</v>
      </c>
      <c r="D10" s="20" t="s">
        <v>31</v>
      </c>
      <c r="E10" s="48">
        <v>1</v>
      </c>
      <c r="F10" s="20">
        <v>66.03</v>
      </c>
      <c r="G10" s="20">
        <v>65.87</v>
      </c>
      <c r="H10" s="49">
        <f t="shared" ref="H10:H11" si="3">(F10+G10)/2</f>
        <v>65.95</v>
      </c>
      <c r="I10" s="45">
        <f t="shared" si="2"/>
        <v>9</v>
      </c>
      <c r="J10" s="45">
        <f t="shared" si="1"/>
        <v>0</v>
      </c>
    </row>
    <row r="11" spans="1:10" ht="15" customHeight="1">
      <c r="A11" s="130"/>
      <c r="B11" s="82" t="s">
        <v>125</v>
      </c>
      <c r="C11" s="20" t="s">
        <v>30</v>
      </c>
      <c r="D11" s="20" t="s">
        <v>31</v>
      </c>
      <c r="E11" s="53">
        <v>3</v>
      </c>
      <c r="F11" s="20">
        <v>82.53</v>
      </c>
      <c r="G11" s="20">
        <v>81.8</v>
      </c>
      <c r="H11" s="52">
        <f t="shared" si="3"/>
        <v>82.164999999999992</v>
      </c>
      <c r="I11" s="45">
        <f t="shared" si="2"/>
        <v>10</v>
      </c>
      <c r="J11" s="45">
        <f t="shared" si="1"/>
        <v>0</v>
      </c>
    </row>
    <row r="12" spans="1:10" ht="15" customHeight="1">
      <c r="A12">
        <v>5</v>
      </c>
      <c r="B12" s="40" t="s">
        <v>150</v>
      </c>
      <c r="C12" s="40" t="s">
        <v>30</v>
      </c>
      <c r="D12" s="40" t="s">
        <v>21</v>
      </c>
      <c r="E12" s="40">
        <v>3</v>
      </c>
      <c r="F12" s="40">
        <v>48.31</v>
      </c>
      <c r="G12" s="40">
        <v>48.22</v>
      </c>
      <c r="H12" s="36">
        <f t="shared" ref="H12:H13" si="4">(F12+G12)/2</f>
        <v>48.265000000000001</v>
      </c>
      <c r="I12" s="45">
        <f t="shared" si="2"/>
        <v>5</v>
      </c>
      <c r="J12" s="45">
        <f t="shared" ref="J12:J13" si="5">IF(I12=1,10, IF(I12=2,7,IF(I12=3,5,IF(I12=4,3,IF(I12=5,2,IF(I12=6,1,0))))))</f>
        <v>2</v>
      </c>
    </row>
    <row r="13" spans="1:10" ht="15" customHeight="1">
      <c r="B13" s="40" t="s">
        <v>135</v>
      </c>
      <c r="C13" s="40" t="s">
        <v>28</v>
      </c>
      <c r="D13" s="40" t="s">
        <v>21</v>
      </c>
      <c r="E13" s="40">
        <v>4</v>
      </c>
      <c r="F13" s="40">
        <v>39.25</v>
      </c>
      <c r="G13" s="40">
        <v>39.25</v>
      </c>
      <c r="H13" s="36">
        <f t="shared" si="4"/>
        <v>39.25</v>
      </c>
      <c r="I13" s="45">
        <f t="shared" si="2"/>
        <v>3</v>
      </c>
      <c r="J13" s="45">
        <f t="shared" si="5"/>
        <v>5</v>
      </c>
    </row>
    <row r="14" spans="1:10" ht="15" customHeight="1">
      <c r="A14" s="28"/>
      <c r="B14" s="28"/>
      <c r="C14" s="28"/>
      <c r="D14" s="28"/>
      <c r="E14" s="28"/>
      <c r="F14" s="28"/>
      <c r="G14" s="28"/>
      <c r="H14" s="28"/>
      <c r="I14" s="28"/>
      <c r="J14" s="115"/>
    </row>
    <row r="15" spans="1:10" ht="15" customHeight="1">
      <c r="A15" s="54"/>
      <c r="B15" s="54"/>
      <c r="C15" s="54"/>
      <c r="D15" s="54"/>
      <c r="E15" s="54"/>
      <c r="F15" s="54"/>
      <c r="G15" s="54"/>
      <c r="H15" s="54"/>
      <c r="I15" s="54"/>
      <c r="J15" s="115"/>
    </row>
    <row r="16" spans="1:10" ht="15" customHeight="1">
      <c r="A16" s="118" t="s">
        <v>52</v>
      </c>
      <c r="B16" s="119"/>
      <c r="C16" s="119"/>
      <c r="D16" s="119"/>
      <c r="E16" s="119"/>
      <c r="F16" s="119"/>
      <c r="G16" s="119"/>
      <c r="H16" s="119"/>
      <c r="I16" s="120"/>
    </row>
    <row r="17" spans="1:10" ht="15" customHeight="1">
      <c r="A17" s="30" t="s">
        <v>10</v>
      </c>
      <c r="B17" s="30" t="s">
        <v>8</v>
      </c>
      <c r="C17" s="31" t="s">
        <v>9</v>
      </c>
      <c r="D17" s="30" t="s">
        <v>11</v>
      </c>
      <c r="E17" s="30" t="s">
        <v>17</v>
      </c>
      <c r="F17" s="31" t="s">
        <v>35</v>
      </c>
      <c r="G17" s="31" t="s">
        <v>36</v>
      </c>
      <c r="H17" s="32" t="s">
        <v>19</v>
      </c>
      <c r="I17" s="33" t="s">
        <v>16</v>
      </c>
      <c r="J17" s="43" t="s">
        <v>40</v>
      </c>
    </row>
    <row r="18" spans="1:10" ht="15" customHeight="1">
      <c r="A18" s="129">
        <v>1</v>
      </c>
      <c r="B18" s="86" t="s">
        <v>105</v>
      </c>
      <c r="C18" s="8" t="s">
        <v>28</v>
      </c>
      <c r="D18" s="8" t="s">
        <v>31</v>
      </c>
      <c r="E18" s="11">
        <v>1</v>
      </c>
      <c r="F18" s="8">
        <v>94.09</v>
      </c>
      <c r="G18" s="8">
        <v>93.6</v>
      </c>
      <c r="H18" s="49">
        <f t="shared" ref="H18:H25" si="6">(F18+G18)/2</f>
        <v>93.844999999999999</v>
      </c>
      <c r="I18" s="38">
        <f>RANK(H18,$H$18:$H$29,1)</f>
        <v>5</v>
      </c>
      <c r="J18" s="45">
        <f t="shared" ref="J18:J25" si="7">IF(I18=1,10, IF(I18=2,7,IF(I18=3,5,IF(I18=4,3,IF(I18=5,2,IF(I18=6,1,0))))))</f>
        <v>2</v>
      </c>
    </row>
    <row r="19" spans="1:10" ht="15" customHeight="1">
      <c r="A19" s="130"/>
      <c r="B19" s="85"/>
      <c r="C19" s="8"/>
      <c r="D19" s="8" t="s">
        <v>21</v>
      </c>
      <c r="E19" s="11">
        <v>2</v>
      </c>
      <c r="F19" s="8" t="s">
        <v>44</v>
      </c>
      <c r="G19" s="8" t="s">
        <v>44</v>
      </c>
      <c r="H19" s="52"/>
      <c r="I19" s="38" t="e">
        <f t="shared" ref="I19:I29" si="8">RANK(H19,$H$18:$H$29,1)</f>
        <v>#N/A</v>
      </c>
      <c r="J19" s="45" t="e">
        <f t="shared" si="7"/>
        <v>#N/A</v>
      </c>
    </row>
    <row r="20" spans="1:10" ht="15" customHeight="1">
      <c r="A20" s="131">
        <v>2</v>
      </c>
      <c r="B20" s="84" t="s">
        <v>158</v>
      </c>
      <c r="C20" s="20" t="s">
        <v>20</v>
      </c>
      <c r="D20" s="20" t="s">
        <v>21</v>
      </c>
      <c r="E20" s="25">
        <v>1</v>
      </c>
      <c r="F20" s="20">
        <v>87.53</v>
      </c>
      <c r="G20" s="20">
        <v>87.59</v>
      </c>
      <c r="H20" s="49">
        <f t="shared" si="6"/>
        <v>87.56</v>
      </c>
      <c r="I20" s="38">
        <f t="shared" si="8"/>
        <v>4</v>
      </c>
      <c r="J20" s="45">
        <f t="shared" si="7"/>
        <v>3</v>
      </c>
    </row>
    <row r="21" spans="1:10" ht="15" customHeight="1">
      <c r="A21" s="130"/>
      <c r="B21" s="82" t="s">
        <v>144</v>
      </c>
      <c r="C21" s="20" t="s">
        <v>28</v>
      </c>
      <c r="D21" s="20" t="s">
        <v>21</v>
      </c>
      <c r="E21" s="25">
        <v>2</v>
      </c>
      <c r="F21" s="20">
        <v>57.97</v>
      </c>
      <c r="G21" s="20">
        <v>58.06</v>
      </c>
      <c r="H21" s="52">
        <f t="shared" si="6"/>
        <v>58.015000000000001</v>
      </c>
      <c r="I21" s="38">
        <f t="shared" si="8"/>
        <v>1</v>
      </c>
      <c r="J21" s="45">
        <f t="shared" si="7"/>
        <v>10</v>
      </c>
    </row>
    <row r="22" spans="1:10" ht="15" customHeight="1">
      <c r="A22" s="129">
        <v>3</v>
      </c>
      <c r="B22" s="86" t="s">
        <v>145</v>
      </c>
      <c r="C22" s="8" t="s">
        <v>20</v>
      </c>
      <c r="D22" s="8" t="s">
        <v>21</v>
      </c>
      <c r="E22" s="11">
        <v>1</v>
      </c>
      <c r="F22" s="8">
        <v>0</v>
      </c>
      <c r="G22" s="8">
        <v>0</v>
      </c>
      <c r="H22" s="49"/>
      <c r="I22" s="38" t="e">
        <f t="shared" si="8"/>
        <v>#N/A</v>
      </c>
      <c r="J22" s="45" t="e">
        <f t="shared" si="7"/>
        <v>#N/A</v>
      </c>
    </row>
    <row r="23" spans="1:10" ht="15" customHeight="1">
      <c r="A23" s="130"/>
      <c r="B23" s="85" t="s">
        <v>212</v>
      </c>
      <c r="C23" s="8" t="s">
        <v>30</v>
      </c>
      <c r="D23" s="8" t="s">
        <v>21</v>
      </c>
      <c r="E23" s="8">
        <v>3</v>
      </c>
      <c r="F23" s="8">
        <v>112.13</v>
      </c>
      <c r="G23" s="8">
        <v>111.59</v>
      </c>
      <c r="H23" s="52">
        <f t="shared" si="6"/>
        <v>111.86</v>
      </c>
      <c r="I23" s="38">
        <f t="shared" si="8"/>
        <v>9</v>
      </c>
      <c r="J23" s="45">
        <f t="shared" si="7"/>
        <v>0</v>
      </c>
    </row>
    <row r="24" spans="1:10" ht="15" customHeight="1">
      <c r="A24" s="131">
        <v>4</v>
      </c>
      <c r="B24" s="84" t="s">
        <v>148</v>
      </c>
      <c r="C24" s="20" t="s">
        <v>20</v>
      </c>
      <c r="D24" s="20" t="s">
        <v>31</v>
      </c>
      <c r="E24" s="48">
        <v>1</v>
      </c>
      <c r="F24" s="20">
        <v>94.53</v>
      </c>
      <c r="G24" s="20">
        <v>94.34</v>
      </c>
      <c r="H24" s="49">
        <f t="shared" si="6"/>
        <v>94.435000000000002</v>
      </c>
      <c r="I24" s="38">
        <f t="shared" si="8"/>
        <v>6</v>
      </c>
      <c r="J24" s="45">
        <f t="shared" si="7"/>
        <v>1</v>
      </c>
    </row>
    <row r="25" spans="1:10" ht="15" customHeight="1">
      <c r="A25" s="130"/>
      <c r="B25" s="82" t="s">
        <v>146</v>
      </c>
      <c r="C25" s="20" t="s">
        <v>28</v>
      </c>
      <c r="D25" s="20" t="s">
        <v>31</v>
      </c>
      <c r="E25" s="51">
        <v>2</v>
      </c>
      <c r="F25" s="20">
        <v>75.47</v>
      </c>
      <c r="G25" s="20">
        <v>74.97</v>
      </c>
      <c r="H25" s="52">
        <f t="shared" si="6"/>
        <v>75.22</v>
      </c>
      <c r="I25" s="38">
        <f t="shared" si="8"/>
        <v>3</v>
      </c>
      <c r="J25" s="45">
        <f t="shared" si="7"/>
        <v>5</v>
      </c>
    </row>
    <row r="26" spans="1:10" ht="15" customHeight="1">
      <c r="A26" s="129">
        <v>11</v>
      </c>
      <c r="B26" s="85" t="s">
        <v>92</v>
      </c>
      <c r="C26" s="8" t="s">
        <v>30</v>
      </c>
      <c r="D26" s="8" t="s">
        <v>21</v>
      </c>
      <c r="E26" s="8">
        <v>3</v>
      </c>
      <c r="F26" s="40">
        <v>110.54</v>
      </c>
      <c r="G26" s="40">
        <v>110.22</v>
      </c>
      <c r="H26" s="49">
        <f t="shared" ref="H26:H29" si="9">(F26+G26)/2</f>
        <v>110.38</v>
      </c>
      <c r="I26" s="38">
        <f t="shared" si="8"/>
        <v>7</v>
      </c>
      <c r="J26" s="45">
        <f t="shared" ref="J26:J29" si="10">IF(I26=1,10, IF(I26=2,7,IF(I26=3,5,IF(I26=4,3,IF(I26=5,2,IF(I26=6,1,0))))))</f>
        <v>0</v>
      </c>
    </row>
    <row r="27" spans="1:10" ht="15" customHeight="1">
      <c r="A27" s="130"/>
      <c r="B27" s="85" t="s">
        <v>89</v>
      </c>
      <c r="C27" s="8" t="s">
        <v>28</v>
      </c>
      <c r="D27" s="8" t="s">
        <v>21</v>
      </c>
      <c r="E27" s="11">
        <v>2</v>
      </c>
      <c r="F27" s="40">
        <v>70.16</v>
      </c>
      <c r="G27" s="40">
        <v>69.430000000000007</v>
      </c>
      <c r="H27" s="52">
        <f t="shared" si="9"/>
        <v>69.795000000000002</v>
      </c>
      <c r="I27" s="38">
        <f t="shared" si="8"/>
        <v>2</v>
      </c>
      <c r="J27" s="45">
        <f t="shared" si="10"/>
        <v>7</v>
      </c>
    </row>
    <row r="28" spans="1:10" ht="15" customHeight="1">
      <c r="A28" s="131">
        <v>2</v>
      </c>
      <c r="B28" s="82" t="s">
        <v>98</v>
      </c>
      <c r="C28" s="20" t="s">
        <v>30</v>
      </c>
      <c r="D28" s="20" t="s">
        <v>31</v>
      </c>
      <c r="E28" s="20">
        <v>3</v>
      </c>
      <c r="F28" s="60">
        <v>140.88</v>
      </c>
      <c r="G28" s="60">
        <v>147.37</v>
      </c>
      <c r="H28" s="49">
        <f t="shared" si="9"/>
        <v>144.125</v>
      </c>
      <c r="I28" s="38">
        <f t="shared" si="8"/>
        <v>10</v>
      </c>
      <c r="J28" s="45">
        <f t="shared" si="10"/>
        <v>0</v>
      </c>
    </row>
    <row r="29" spans="1:10" ht="15" customHeight="1">
      <c r="A29" s="130"/>
      <c r="B29" s="84" t="s">
        <v>113</v>
      </c>
      <c r="C29" s="60" t="s">
        <v>20</v>
      </c>
      <c r="D29" s="60" t="s">
        <v>31</v>
      </c>
      <c r="E29" s="60">
        <v>2</v>
      </c>
      <c r="F29" s="60">
        <v>110.35</v>
      </c>
      <c r="G29" s="60">
        <v>110.84</v>
      </c>
      <c r="H29" s="52">
        <f t="shared" si="9"/>
        <v>110.595</v>
      </c>
      <c r="I29" s="38">
        <f t="shared" si="8"/>
        <v>8</v>
      </c>
      <c r="J29" s="45">
        <f t="shared" si="10"/>
        <v>0</v>
      </c>
    </row>
  </sheetData>
  <mergeCells count="12">
    <mergeCell ref="A26:A27"/>
    <mergeCell ref="A28:A29"/>
    <mergeCell ref="A24:A25"/>
    <mergeCell ref="A8:A9"/>
    <mergeCell ref="A10:A11"/>
    <mergeCell ref="A22:A23"/>
    <mergeCell ref="A6:A7"/>
    <mergeCell ref="A20:A21"/>
    <mergeCell ref="A4:A5"/>
    <mergeCell ref="A2:I2"/>
    <mergeCell ref="A16:I16"/>
    <mergeCell ref="A18:A19"/>
  </mergeCells>
  <pageMargins left="0.7" right="0.7" top="0.75" bottom="0.75" header="0.3" footer="0.3"/>
  <pageSetup fitToHeight="0" orientation="landscape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79646"/>
    <pageSetUpPr fitToPage="1"/>
  </sheetPr>
  <dimension ref="A1:N39"/>
  <sheetViews>
    <sheetView topLeftCell="A3" workbookViewId="0">
      <selection activeCell="L8" sqref="L8"/>
    </sheetView>
  </sheetViews>
  <sheetFormatPr defaultColWidth="17.28515625" defaultRowHeight="15" customHeight="1"/>
  <cols>
    <col min="1" max="1" width="8.85546875" customWidth="1"/>
    <col min="2" max="2" width="21.7109375" customWidth="1"/>
    <col min="3" max="4" width="9.5703125" customWidth="1"/>
    <col min="5" max="5" width="8.85546875" customWidth="1"/>
    <col min="6" max="7" width="11.28515625" customWidth="1"/>
    <col min="8" max="8" width="11.42578125" customWidth="1"/>
    <col min="9" max="10" width="11.28515625" customWidth="1"/>
    <col min="11" max="11" width="11.42578125" customWidth="1"/>
    <col min="12" max="14" width="8.85546875" customWidth="1"/>
  </cols>
  <sheetData>
    <row r="1" spans="1:14" ht="15" customHeigh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14" ht="15" customHeight="1">
      <c r="A2" s="118" t="s">
        <v>50</v>
      </c>
      <c r="B2" s="119"/>
      <c r="C2" s="119"/>
      <c r="D2" s="119"/>
      <c r="E2" s="119"/>
      <c r="F2" s="119"/>
      <c r="G2" s="119"/>
      <c r="H2" s="119"/>
      <c r="I2" s="119"/>
      <c r="J2" s="119"/>
      <c r="K2" s="119"/>
      <c r="L2" s="119"/>
      <c r="M2" s="120"/>
      <c r="N2" s="4"/>
    </row>
    <row r="3" spans="1:14" ht="15" customHeight="1">
      <c r="A3" s="30" t="s">
        <v>10</v>
      </c>
      <c r="B3" s="30" t="s">
        <v>8</v>
      </c>
      <c r="C3" s="31" t="s">
        <v>9</v>
      </c>
      <c r="D3" s="30" t="s">
        <v>11</v>
      </c>
      <c r="E3" s="30" t="s">
        <v>17</v>
      </c>
      <c r="F3" s="31" t="s">
        <v>41</v>
      </c>
      <c r="G3" s="31" t="s">
        <v>42</v>
      </c>
      <c r="H3" s="32" t="s">
        <v>19</v>
      </c>
      <c r="I3" s="44" t="s">
        <v>43</v>
      </c>
      <c r="J3" s="31" t="s">
        <v>45</v>
      </c>
      <c r="K3" s="32" t="s">
        <v>23</v>
      </c>
      <c r="L3" s="43" t="s">
        <v>24</v>
      </c>
      <c r="M3" s="43" t="s">
        <v>16</v>
      </c>
      <c r="N3" s="43" t="s">
        <v>40</v>
      </c>
    </row>
    <row r="4" spans="1:14" ht="15" customHeight="1">
      <c r="A4" s="123">
        <v>1</v>
      </c>
      <c r="B4" s="8" t="s">
        <v>106</v>
      </c>
      <c r="C4" s="8" t="s">
        <v>20</v>
      </c>
      <c r="D4" s="8" t="s">
        <v>21</v>
      </c>
      <c r="E4" s="11">
        <v>1</v>
      </c>
      <c r="F4" s="13">
        <v>22.78</v>
      </c>
      <c r="G4" s="13">
        <v>22.68</v>
      </c>
      <c r="H4" s="36">
        <f t="shared" ref="H4:H19" si="0">(F4+G4)/2</f>
        <v>22.73</v>
      </c>
      <c r="I4" s="13" t="s">
        <v>44</v>
      </c>
      <c r="J4" s="13" t="s">
        <v>44</v>
      </c>
      <c r="K4" s="36"/>
      <c r="L4" s="46">
        <f>MIN(K4,H4)</f>
        <v>22.73</v>
      </c>
      <c r="M4" s="45">
        <f t="shared" ref="M4:M19" si="1">RANK(L4,$L$4:$L$19,1)</f>
        <v>1</v>
      </c>
      <c r="N4" s="45">
        <f t="shared" ref="N4:N19" si="2">IF(M4=1,10, IF(M4=2,7,IF(M4=3,5,IF(M4=4,3,IF(M4=5,2,IF(M4=6,1,0))))))</f>
        <v>10</v>
      </c>
    </row>
    <row r="5" spans="1:14" ht="15" customHeight="1">
      <c r="A5" s="122"/>
      <c r="B5" s="8" t="s">
        <v>126</v>
      </c>
      <c r="C5" s="8" t="s">
        <v>28</v>
      </c>
      <c r="D5" s="8" t="s">
        <v>21</v>
      </c>
      <c r="E5" s="8">
        <v>2</v>
      </c>
      <c r="F5" s="13">
        <v>29.6</v>
      </c>
      <c r="G5" s="13">
        <v>30.72</v>
      </c>
      <c r="H5" s="36">
        <f t="shared" si="0"/>
        <v>30.16</v>
      </c>
      <c r="I5" s="13" t="s">
        <v>44</v>
      </c>
      <c r="J5" s="13" t="s">
        <v>44</v>
      </c>
      <c r="K5" s="36"/>
      <c r="L5" s="46">
        <f>MIN(K5,H5)</f>
        <v>30.16</v>
      </c>
      <c r="M5" s="45">
        <f t="shared" si="1"/>
        <v>3</v>
      </c>
      <c r="N5" s="45">
        <f t="shared" si="2"/>
        <v>5</v>
      </c>
    </row>
    <row r="6" spans="1:14" ht="15" customHeight="1">
      <c r="A6" s="121">
        <v>2</v>
      </c>
      <c r="B6" s="20"/>
      <c r="C6" s="20" t="s">
        <v>29</v>
      </c>
      <c r="D6" s="20" t="s">
        <v>21</v>
      </c>
      <c r="E6" s="20">
        <v>1</v>
      </c>
      <c r="F6" s="22">
        <v>0</v>
      </c>
      <c r="G6" s="22">
        <v>0</v>
      </c>
      <c r="H6" s="36">
        <f t="shared" si="0"/>
        <v>0</v>
      </c>
      <c r="I6" s="22" t="s">
        <v>44</v>
      </c>
      <c r="J6" s="22" t="s">
        <v>44</v>
      </c>
      <c r="K6" s="36"/>
      <c r="L6" s="46"/>
      <c r="M6" s="45" t="e">
        <f t="shared" si="1"/>
        <v>#N/A</v>
      </c>
      <c r="N6" s="45" t="e">
        <f t="shared" si="2"/>
        <v>#N/A</v>
      </c>
    </row>
    <row r="7" spans="1:14" ht="15" customHeight="1">
      <c r="A7" s="122"/>
      <c r="B7" s="20" t="s">
        <v>150</v>
      </c>
      <c r="C7" s="20" t="s">
        <v>30</v>
      </c>
      <c r="D7" s="20" t="s">
        <v>21</v>
      </c>
      <c r="E7" s="20">
        <v>2</v>
      </c>
      <c r="F7" s="22">
        <v>0</v>
      </c>
      <c r="G7" s="22">
        <v>0</v>
      </c>
      <c r="H7" s="36">
        <f t="shared" si="0"/>
        <v>0</v>
      </c>
      <c r="I7" s="22" t="s">
        <v>44</v>
      </c>
      <c r="J7" s="22" t="s">
        <v>44</v>
      </c>
      <c r="K7" s="36"/>
      <c r="L7" s="46"/>
      <c r="M7" s="45" t="e">
        <f t="shared" si="1"/>
        <v>#N/A</v>
      </c>
      <c r="N7" s="45" t="e">
        <f t="shared" si="2"/>
        <v>#N/A</v>
      </c>
    </row>
    <row r="8" spans="1:14" ht="15" customHeight="1">
      <c r="A8" s="123">
        <v>3</v>
      </c>
      <c r="B8" s="8" t="s">
        <v>108</v>
      </c>
      <c r="C8" s="8" t="s">
        <v>20</v>
      </c>
      <c r="D8" s="8" t="s">
        <v>21</v>
      </c>
      <c r="E8" s="11">
        <v>1</v>
      </c>
      <c r="F8" s="13">
        <v>0</v>
      </c>
      <c r="G8" s="13">
        <v>0</v>
      </c>
      <c r="H8" s="36">
        <f t="shared" si="0"/>
        <v>0</v>
      </c>
      <c r="I8" s="13" t="s">
        <v>44</v>
      </c>
      <c r="J8" s="13" t="s">
        <v>44</v>
      </c>
      <c r="K8" s="36"/>
      <c r="L8" s="46"/>
      <c r="M8" s="45" t="e">
        <f t="shared" si="1"/>
        <v>#N/A</v>
      </c>
      <c r="N8" s="45" t="e">
        <f t="shared" si="2"/>
        <v>#N/A</v>
      </c>
    </row>
    <row r="9" spans="1:14" ht="15" customHeight="1">
      <c r="A9" s="122"/>
      <c r="B9" s="8" t="s">
        <v>151</v>
      </c>
      <c r="C9" s="8" t="s">
        <v>28</v>
      </c>
      <c r="D9" s="8" t="s">
        <v>21</v>
      </c>
      <c r="E9" s="8">
        <v>2</v>
      </c>
      <c r="F9" s="13">
        <v>23.69</v>
      </c>
      <c r="G9" s="13">
        <v>25.07</v>
      </c>
      <c r="H9" s="36">
        <f t="shared" si="0"/>
        <v>24.380000000000003</v>
      </c>
      <c r="I9" s="13" t="s">
        <v>44</v>
      </c>
      <c r="J9" s="13" t="s">
        <v>44</v>
      </c>
      <c r="K9" s="36"/>
      <c r="L9" s="46">
        <f>MIN(K9,H9)</f>
        <v>24.380000000000003</v>
      </c>
      <c r="M9" s="45">
        <f t="shared" si="1"/>
        <v>2</v>
      </c>
      <c r="N9" s="45">
        <f t="shared" si="2"/>
        <v>7</v>
      </c>
    </row>
    <row r="10" spans="1:14" ht="15" customHeight="1">
      <c r="A10" s="121">
        <v>4</v>
      </c>
      <c r="B10" s="20" t="s">
        <v>114</v>
      </c>
      <c r="C10" s="20" t="s">
        <v>20</v>
      </c>
      <c r="D10" s="20" t="s">
        <v>31</v>
      </c>
      <c r="E10" s="20">
        <v>1</v>
      </c>
      <c r="F10" s="22">
        <v>0</v>
      </c>
      <c r="G10" s="22">
        <v>0</v>
      </c>
      <c r="H10" s="36">
        <f t="shared" si="0"/>
        <v>0</v>
      </c>
      <c r="I10" s="22" t="s">
        <v>44</v>
      </c>
      <c r="J10" s="22" t="s">
        <v>44</v>
      </c>
      <c r="K10" s="36"/>
      <c r="L10" s="46"/>
      <c r="M10" s="45" t="e">
        <f t="shared" si="1"/>
        <v>#N/A</v>
      </c>
      <c r="N10" s="45" t="e">
        <f t="shared" si="2"/>
        <v>#N/A</v>
      </c>
    </row>
    <row r="11" spans="1:14" ht="15" customHeight="1">
      <c r="A11" s="122"/>
      <c r="B11" s="25" t="s">
        <v>154</v>
      </c>
      <c r="C11" s="20" t="s">
        <v>28</v>
      </c>
      <c r="D11" s="20" t="s">
        <v>31</v>
      </c>
      <c r="E11" s="20">
        <v>2</v>
      </c>
      <c r="F11" s="22">
        <v>0</v>
      </c>
      <c r="G11" s="22">
        <v>0</v>
      </c>
      <c r="H11" s="36">
        <f t="shared" si="0"/>
        <v>0</v>
      </c>
      <c r="I11" s="22" t="s">
        <v>44</v>
      </c>
      <c r="J11" s="22" t="s">
        <v>44</v>
      </c>
      <c r="K11" s="36"/>
      <c r="L11" s="46"/>
      <c r="M11" s="45" t="e">
        <f t="shared" si="1"/>
        <v>#N/A</v>
      </c>
      <c r="N11" s="45" t="e">
        <f t="shared" si="2"/>
        <v>#N/A</v>
      </c>
    </row>
    <row r="12" spans="1:14" ht="15" customHeight="1">
      <c r="A12" s="123">
        <v>5</v>
      </c>
      <c r="B12" s="11" t="s">
        <v>111</v>
      </c>
      <c r="C12" s="8" t="s">
        <v>20</v>
      </c>
      <c r="D12" s="8" t="s">
        <v>31</v>
      </c>
      <c r="E12" s="11">
        <v>1</v>
      </c>
      <c r="F12" s="13">
        <v>0</v>
      </c>
      <c r="G12" s="13">
        <v>0</v>
      </c>
      <c r="H12" s="36">
        <f t="shared" si="0"/>
        <v>0</v>
      </c>
      <c r="I12" s="13" t="s">
        <v>44</v>
      </c>
      <c r="J12" s="13" t="s">
        <v>44</v>
      </c>
      <c r="K12" s="36"/>
      <c r="L12" s="46"/>
      <c r="M12" s="45" t="e">
        <f t="shared" si="1"/>
        <v>#N/A</v>
      </c>
      <c r="N12" s="45" t="e">
        <f t="shared" si="2"/>
        <v>#N/A</v>
      </c>
    </row>
    <row r="13" spans="1:14" ht="15" customHeight="1">
      <c r="A13" s="122"/>
      <c r="B13" s="11" t="s">
        <v>88</v>
      </c>
      <c r="C13" s="8" t="s">
        <v>28</v>
      </c>
      <c r="D13" s="8" t="s">
        <v>31</v>
      </c>
      <c r="E13" s="8">
        <v>2</v>
      </c>
      <c r="F13" s="13">
        <v>0</v>
      </c>
      <c r="G13" s="13">
        <v>0</v>
      </c>
      <c r="H13" s="36">
        <f t="shared" si="0"/>
        <v>0</v>
      </c>
      <c r="I13" s="13" t="s">
        <v>44</v>
      </c>
      <c r="J13" s="13" t="s">
        <v>44</v>
      </c>
      <c r="K13" s="36"/>
      <c r="L13" s="46"/>
      <c r="M13" s="45" t="e">
        <f t="shared" si="1"/>
        <v>#N/A</v>
      </c>
      <c r="N13" s="45" t="e">
        <f t="shared" si="2"/>
        <v>#N/A</v>
      </c>
    </row>
    <row r="14" spans="1:14" ht="15" customHeight="1">
      <c r="A14" s="121">
        <v>6</v>
      </c>
      <c r="B14" s="39"/>
      <c r="C14" s="20" t="s">
        <v>29</v>
      </c>
      <c r="D14" s="27" t="s">
        <v>31</v>
      </c>
      <c r="E14" s="20">
        <v>1</v>
      </c>
      <c r="F14" s="22" t="s">
        <v>44</v>
      </c>
      <c r="G14" s="22" t="s">
        <v>44</v>
      </c>
      <c r="H14" s="36" t="e">
        <f t="shared" si="0"/>
        <v>#VALUE!</v>
      </c>
      <c r="I14" s="22" t="s">
        <v>44</v>
      </c>
      <c r="J14" s="22" t="s">
        <v>44</v>
      </c>
      <c r="K14" s="36"/>
      <c r="L14" s="46"/>
      <c r="M14" s="45" t="e">
        <f t="shared" si="1"/>
        <v>#N/A</v>
      </c>
      <c r="N14" s="45" t="e">
        <f t="shared" si="2"/>
        <v>#N/A</v>
      </c>
    </row>
    <row r="15" spans="1:14" ht="15" customHeight="1">
      <c r="A15" s="122"/>
      <c r="B15" s="25"/>
      <c r="C15" s="20" t="s">
        <v>30</v>
      </c>
      <c r="D15" s="20" t="s">
        <v>31</v>
      </c>
      <c r="E15" s="20">
        <v>2</v>
      </c>
      <c r="F15" s="22" t="s">
        <v>44</v>
      </c>
      <c r="G15" s="22" t="s">
        <v>44</v>
      </c>
      <c r="H15" s="36" t="e">
        <f t="shared" si="0"/>
        <v>#VALUE!</v>
      </c>
      <c r="I15" s="22" t="s">
        <v>44</v>
      </c>
      <c r="J15" s="22" t="s">
        <v>44</v>
      </c>
      <c r="K15" s="36"/>
      <c r="L15" s="46"/>
      <c r="M15" s="45" t="e">
        <f t="shared" si="1"/>
        <v>#N/A</v>
      </c>
      <c r="N15" s="45" t="e">
        <f t="shared" si="2"/>
        <v>#N/A</v>
      </c>
    </row>
    <row r="16" spans="1:14" ht="15" customHeight="1">
      <c r="A16" s="123">
        <v>7</v>
      </c>
      <c r="B16" s="40"/>
      <c r="C16" s="8" t="s">
        <v>20</v>
      </c>
      <c r="D16" s="3" t="s">
        <v>31</v>
      </c>
      <c r="E16" s="11">
        <v>1</v>
      </c>
      <c r="F16" s="13" t="s">
        <v>44</v>
      </c>
      <c r="G16" s="13" t="s">
        <v>44</v>
      </c>
      <c r="H16" s="36" t="e">
        <f t="shared" si="0"/>
        <v>#VALUE!</v>
      </c>
      <c r="I16" s="13" t="s">
        <v>44</v>
      </c>
      <c r="J16" s="13" t="s">
        <v>44</v>
      </c>
      <c r="K16" s="36"/>
      <c r="L16" s="46"/>
      <c r="M16" s="45" t="e">
        <f t="shared" si="1"/>
        <v>#N/A</v>
      </c>
      <c r="N16" s="45" t="e">
        <f t="shared" si="2"/>
        <v>#N/A</v>
      </c>
    </row>
    <row r="17" spans="1:14" ht="15" customHeight="1">
      <c r="A17" s="122"/>
      <c r="B17" s="11"/>
      <c r="C17" s="8" t="s">
        <v>28</v>
      </c>
      <c r="D17" s="8" t="s">
        <v>31</v>
      </c>
      <c r="E17" s="8">
        <v>2</v>
      </c>
      <c r="F17" s="13" t="s">
        <v>44</v>
      </c>
      <c r="G17" s="13" t="s">
        <v>44</v>
      </c>
      <c r="H17" s="36" t="e">
        <f t="shared" si="0"/>
        <v>#VALUE!</v>
      </c>
      <c r="I17" s="13" t="s">
        <v>44</v>
      </c>
      <c r="J17" s="13" t="s">
        <v>44</v>
      </c>
      <c r="K17" s="36"/>
      <c r="L17" s="46"/>
      <c r="M17" s="45" t="e">
        <f t="shared" si="1"/>
        <v>#N/A</v>
      </c>
      <c r="N17" s="45" t="e">
        <f t="shared" si="2"/>
        <v>#N/A</v>
      </c>
    </row>
    <row r="18" spans="1:14" ht="15" customHeight="1">
      <c r="A18" s="121">
        <v>8</v>
      </c>
      <c r="B18" s="39"/>
      <c r="C18" s="20" t="s">
        <v>29</v>
      </c>
      <c r="D18" s="27" t="s">
        <v>31</v>
      </c>
      <c r="E18" s="20">
        <v>1</v>
      </c>
      <c r="F18" s="22" t="s">
        <v>44</v>
      </c>
      <c r="G18" s="22" t="s">
        <v>44</v>
      </c>
      <c r="H18" s="36" t="e">
        <f t="shared" si="0"/>
        <v>#VALUE!</v>
      </c>
      <c r="I18" s="22" t="s">
        <v>44</v>
      </c>
      <c r="J18" s="22" t="s">
        <v>44</v>
      </c>
      <c r="K18" s="36"/>
      <c r="L18" s="46"/>
      <c r="M18" s="45" t="e">
        <f t="shared" si="1"/>
        <v>#N/A</v>
      </c>
      <c r="N18" s="45" t="e">
        <f t="shared" si="2"/>
        <v>#N/A</v>
      </c>
    </row>
    <row r="19" spans="1:14" ht="15" customHeight="1">
      <c r="A19" s="122"/>
      <c r="B19" s="25"/>
      <c r="C19" s="20" t="s">
        <v>30</v>
      </c>
      <c r="D19" s="20" t="s">
        <v>31</v>
      </c>
      <c r="E19" s="20">
        <v>2</v>
      </c>
      <c r="F19" s="22" t="s">
        <v>44</v>
      </c>
      <c r="G19" s="22" t="s">
        <v>44</v>
      </c>
      <c r="H19" s="36" t="e">
        <f t="shared" si="0"/>
        <v>#VALUE!</v>
      </c>
      <c r="I19" s="22" t="s">
        <v>44</v>
      </c>
      <c r="J19" s="22" t="s">
        <v>44</v>
      </c>
      <c r="K19" s="36"/>
      <c r="L19" s="46"/>
      <c r="M19" s="45" t="e">
        <f t="shared" si="1"/>
        <v>#N/A</v>
      </c>
      <c r="N19" s="45" t="e">
        <f t="shared" si="2"/>
        <v>#N/A</v>
      </c>
    </row>
    <row r="20" spans="1:14" ht="15" customHeight="1">
      <c r="A20" s="28"/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4"/>
    </row>
    <row r="21" spans="1:14" ht="15" customHeight="1">
      <c r="A21" s="118" t="s">
        <v>53</v>
      </c>
      <c r="B21" s="119"/>
      <c r="C21" s="119"/>
      <c r="D21" s="119"/>
      <c r="E21" s="119"/>
      <c r="F21" s="119"/>
      <c r="G21" s="119"/>
      <c r="H21" s="119"/>
      <c r="I21" s="119"/>
      <c r="J21" s="119"/>
      <c r="K21" s="119"/>
      <c r="L21" s="119"/>
      <c r="M21" s="120"/>
      <c r="N21" s="4"/>
    </row>
    <row r="22" spans="1:14" ht="15" customHeight="1">
      <c r="A22" s="6" t="s">
        <v>10</v>
      </c>
      <c r="B22" s="6" t="s">
        <v>8</v>
      </c>
      <c r="C22" s="7" t="s">
        <v>9</v>
      </c>
      <c r="D22" s="6" t="s">
        <v>11</v>
      </c>
      <c r="E22" s="6" t="s">
        <v>17</v>
      </c>
      <c r="F22" s="31" t="s">
        <v>41</v>
      </c>
      <c r="G22" s="31" t="s">
        <v>42</v>
      </c>
      <c r="H22" s="32" t="s">
        <v>19</v>
      </c>
      <c r="I22" s="44" t="s">
        <v>43</v>
      </c>
      <c r="J22" s="31" t="s">
        <v>45</v>
      </c>
      <c r="K22" s="9" t="s">
        <v>23</v>
      </c>
      <c r="L22" s="57" t="s">
        <v>24</v>
      </c>
      <c r="M22" s="57" t="s">
        <v>16</v>
      </c>
      <c r="N22" s="43" t="s">
        <v>40</v>
      </c>
    </row>
    <row r="23" spans="1:14" ht="15" customHeight="1">
      <c r="A23" s="123">
        <v>1</v>
      </c>
      <c r="B23" s="11"/>
      <c r="C23" s="8" t="s">
        <v>20</v>
      </c>
      <c r="D23" s="8" t="s">
        <v>21</v>
      </c>
      <c r="E23" s="11">
        <v>1</v>
      </c>
      <c r="F23" s="13">
        <v>0</v>
      </c>
      <c r="G23" s="13">
        <v>0</v>
      </c>
      <c r="H23" s="14">
        <f t="shared" ref="H23:H38" si="3">(F23+G23)/2</f>
        <v>0</v>
      </c>
      <c r="I23" s="13" t="s">
        <v>44</v>
      </c>
      <c r="J23" s="13" t="s">
        <v>44</v>
      </c>
      <c r="K23" s="14"/>
      <c r="L23" s="58"/>
      <c r="M23" s="59" t="e">
        <f t="shared" ref="M23:M38" si="4">RANK(L23,$L$23:$L$38,1)</f>
        <v>#N/A</v>
      </c>
      <c r="N23" s="45" t="e">
        <f t="shared" ref="N23:N38" si="5">IF(M23=1,10, IF(M23=2,7,IF(M23=3,5,IF(M23=4,3,IF(M23=5,2,IF(M23=6,1,0))))))</f>
        <v>#N/A</v>
      </c>
    </row>
    <row r="24" spans="1:14" ht="15" customHeight="1">
      <c r="A24" s="122"/>
      <c r="B24" s="11" t="s">
        <v>144</v>
      </c>
      <c r="C24" s="8" t="s">
        <v>28</v>
      </c>
      <c r="D24" s="8" t="s">
        <v>21</v>
      </c>
      <c r="E24" s="8">
        <v>2</v>
      </c>
      <c r="F24" s="13">
        <v>0</v>
      </c>
      <c r="G24" s="13">
        <v>0</v>
      </c>
      <c r="H24" s="14">
        <f t="shared" si="3"/>
        <v>0</v>
      </c>
      <c r="I24" s="13" t="s">
        <v>44</v>
      </c>
      <c r="J24" s="13" t="s">
        <v>44</v>
      </c>
      <c r="K24" s="14"/>
      <c r="L24" s="58"/>
      <c r="M24" s="59" t="e">
        <f t="shared" si="4"/>
        <v>#N/A</v>
      </c>
      <c r="N24" s="45" t="e">
        <f t="shared" si="5"/>
        <v>#N/A</v>
      </c>
    </row>
    <row r="25" spans="1:14" ht="15" customHeight="1">
      <c r="A25" s="121">
        <v>2</v>
      </c>
      <c r="B25" s="25" t="s">
        <v>148</v>
      </c>
      <c r="C25" s="20" t="s">
        <v>20</v>
      </c>
      <c r="D25" s="20" t="s">
        <v>31</v>
      </c>
      <c r="E25" s="20">
        <v>1</v>
      </c>
      <c r="F25" s="22">
        <v>0</v>
      </c>
      <c r="G25" s="22">
        <v>0</v>
      </c>
      <c r="H25" s="14">
        <f t="shared" si="3"/>
        <v>0</v>
      </c>
      <c r="I25" s="22" t="s">
        <v>44</v>
      </c>
      <c r="J25" s="22" t="s">
        <v>44</v>
      </c>
      <c r="K25" s="14"/>
      <c r="L25" s="58"/>
      <c r="M25" s="59" t="e">
        <f t="shared" si="4"/>
        <v>#N/A</v>
      </c>
      <c r="N25" s="45" t="e">
        <f t="shared" si="5"/>
        <v>#N/A</v>
      </c>
    </row>
    <row r="26" spans="1:14" ht="15" customHeight="1">
      <c r="A26" s="122"/>
      <c r="B26" s="25" t="s">
        <v>156</v>
      </c>
      <c r="C26" s="20" t="s">
        <v>28</v>
      </c>
      <c r="D26" s="20" t="s">
        <v>31</v>
      </c>
      <c r="E26" s="20">
        <v>2</v>
      </c>
      <c r="F26" s="22">
        <v>0</v>
      </c>
      <c r="G26" s="22">
        <v>0</v>
      </c>
      <c r="H26" s="14">
        <f t="shared" si="3"/>
        <v>0</v>
      </c>
      <c r="I26" s="22" t="s">
        <v>44</v>
      </c>
      <c r="J26" s="22" t="s">
        <v>44</v>
      </c>
      <c r="K26" s="14"/>
      <c r="L26" s="58"/>
      <c r="M26" s="59" t="e">
        <f t="shared" si="4"/>
        <v>#N/A</v>
      </c>
      <c r="N26" s="45" t="e">
        <f t="shared" si="5"/>
        <v>#N/A</v>
      </c>
    </row>
    <row r="27" spans="1:14" ht="15" customHeight="1">
      <c r="A27" s="123">
        <v>3</v>
      </c>
      <c r="B27" s="40" t="s">
        <v>110</v>
      </c>
      <c r="C27" s="8" t="s">
        <v>20</v>
      </c>
      <c r="D27" s="8" t="s">
        <v>31</v>
      </c>
      <c r="E27" s="11">
        <v>1</v>
      </c>
      <c r="F27" s="13">
        <v>34.590000000000003</v>
      </c>
      <c r="G27" s="13">
        <v>34.659999999999997</v>
      </c>
      <c r="H27" s="14">
        <f t="shared" si="3"/>
        <v>34.625</v>
      </c>
      <c r="I27" s="13" t="s">
        <v>44</v>
      </c>
      <c r="J27" s="13" t="s">
        <v>44</v>
      </c>
      <c r="K27" s="14"/>
      <c r="L27" s="58">
        <f>MIN(K27,H27)</f>
        <v>34.625</v>
      </c>
      <c r="M27" s="59">
        <f t="shared" si="4"/>
        <v>1</v>
      </c>
      <c r="N27" s="45">
        <f t="shared" si="5"/>
        <v>10</v>
      </c>
    </row>
    <row r="28" spans="1:14" ht="15" customHeight="1">
      <c r="A28" s="122"/>
      <c r="B28" s="11" t="s">
        <v>155</v>
      </c>
      <c r="C28" s="8" t="s">
        <v>28</v>
      </c>
      <c r="D28" s="8" t="s">
        <v>21</v>
      </c>
      <c r="E28" s="8">
        <v>2</v>
      </c>
      <c r="F28" s="13">
        <v>41.26</v>
      </c>
      <c r="G28" s="13">
        <v>41.53</v>
      </c>
      <c r="H28" s="14">
        <f t="shared" si="3"/>
        <v>41.394999999999996</v>
      </c>
      <c r="I28" s="13" t="s">
        <v>44</v>
      </c>
      <c r="J28" s="13" t="s">
        <v>44</v>
      </c>
      <c r="K28" s="14"/>
      <c r="L28" s="58">
        <f>MIN(K28,H28)</f>
        <v>41.394999999999996</v>
      </c>
      <c r="M28" s="59">
        <f t="shared" si="4"/>
        <v>2</v>
      </c>
      <c r="N28" s="45">
        <f t="shared" si="5"/>
        <v>7</v>
      </c>
    </row>
    <row r="29" spans="1:14" ht="15" customHeight="1">
      <c r="A29" s="121">
        <v>4</v>
      </c>
      <c r="B29" s="25" t="s">
        <v>145</v>
      </c>
      <c r="C29" s="20" t="s">
        <v>28</v>
      </c>
      <c r="D29" s="20" t="s">
        <v>31</v>
      </c>
      <c r="E29" s="20">
        <v>1</v>
      </c>
      <c r="F29" s="22">
        <v>0</v>
      </c>
      <c r="G29" s="22">
        <v>0</v>
      </c>
      <c r="H29" s="14">
        <f t="shared" si="3"/>
        <v>0</v>
      </c>
      <c r="I29" s="22" t="s">
        <v>44</v>
      </c>
      <c r="J29" s="22" t="s">
        <v>44</v>
      </c>
      <c r="K29" s="14"/>
      <c r="L29" s="58"/>
      <c r="M29" s="59" t="e">
        <f t="shared" si="4"/>
        <v>#N/A</v>
      </c>
      <c r="N29" s="45" t="e">
        <f t="shared" si="5"/>
        <v>#N/A</v>
      </c>
    </row>
    <row r="30" spans="1:14" ht="15" customHeight="1">
      <c r="A30" s="122"/>
      <c r="B30" s="25" t="s">
        <v>104</v>
      </c>
      <c r="C30" s="20" t="s">
        <v>20</v>
      </c>
      <c r="D30" s="20" t="s">
        <v>21</v>
      </c>
      <c r="E30" s="20">
        <v>2</v>
      </c>
      <c r="F30" s="22">
        <v>0</v>
      </c>
      <c r="G30" s="22">
        <v>0</v>
      </c>
      <c r="H30" s="14">
        <f t="shared" si="3"/>
        <v>0</v>
      </c>
      <c r="I30" s="22" t="s">
        <v>44</v>
      </c>
      <c r="J30" s="22" t="s">
        <v>44</v>
      </c>
      <c r="K30" s="14"/>
      <c r="L30" s="58"/>
      <c r="M30" s="59" t="e">
        <f t="shared" si="4"/>
        <v>#N/A</v>
      </c>
      <c r="N30" s="45" t="e">
        <f t="shared" si="5"/>
        <v>#N/A</v>
      </c>
    </row>
    <row r="31" spans="1:14" ht="15" customHeight="1">
      <c r="A31" s="123">
        <v>5</v>
      </c>
      <c r="B31" s="11"/>
      <c r="C31" s="8" t="s">
        <v>20</v>
      </c>
      <c r="D31" s="8" t="s">
        <v>31</v>
      </c>
      <c r="E31" s="11">
        <v>1</v>
      </c>
      <c r="F31" s="13" t="s">
        <v>44</v>
      </c>
      <c r="G31" s="13" t="s">
        <v>44</v>
      </c>
      <c r="H31" s="14" t="e">
        <f t="shared" si="3"/>
        <v>#VALUE!</v>
      </c>
      <c r="I31" s="13" t="s">
        <v>44</v>
      </c>
      <c r="J31" s="13" t="s">
        <v>44</v>
      </c>
      <c r="K31" s="14"/>
      <c r="L31" s="58"/>
      <c r="M31" s="59" t="e">
        <f t="shared" si="4"/>
        <v>#N/A</v>
      </c>
      <c r="N31" s="45" t="e">
        <f t="shared" si="5"/>
        <v>#N/A</v>
      </c>
    </row>
    <row r="32" spans="1:14" ht="15" customHeight="1">
      <c r="A32" s="122"/>
      <c r="B32" s="12"/>
      <c r="C32" s="8" t="s">
        <v>28</v>
      </c>
      <c r="D32" s="8" t="s">
        <v>31</v>
      </c>
      <c r="E32" s="8">
        <v>2</v>
      </c>
      <c r="F32" s="13" t="s">
        <v>44</v>
      </c>
      <c r="G32" s="13" t="s">
        <v>44</v>
      </c>
      <c r="H32" s="14" t="e">
        <f t="shared" si="3"/>
        <v>#VALUE!</v>
      </c>
      <c r="I32" s="13" t="s">
        <v>44</v>
      </c>
      <c r="J32" s="13" t="s">
        <v>44</v>
      </c>
      <c r="K32" s="14"/>
      <c r="L32" s="58"/>
      <c r="M32" s="59" t="e">
        <f t="shared" si="4"/>
        <v>#N/A</v>
      </c>
      <c r="N32" s="45" t="e">
        <f t="shared" si="5"/>
        <v>#N/A</v>
      </c>
    </row>
    <row r="33" spans="1:14" ht="15" customHeight="1">
      <c r="A33" s="121">
        <v>6</v>
      </c>
      <c r="B33" s="26"/>
      <c r="C33" s="20" t="s">
        <v>29</v>
      </c>
      <c r="D33" s="27" t="s">
        <v>31</v>
      </c>
      <c r="E33" s="20">
        <v>1</v>
      </c>
      <c r="F33" s="22" t="s">
        <v>44</v>
      </c>
      <c r="G33" s="22" t="s">
        <v>44</v>
      </c>
      <c r="H33" s="14" t="e">
        <f t="shared" si="3"/>
        <v>#VALUE!</v>
      </c>
      <c r="I33" s="22" t="s">
        <v>44</v>
      </c>
      <c r="J33" s="22" t="s">
        <v>44</v>
      </c>
      <c r="K33" s="14"/>
      <c r="L33" s="58"/>
      <c r="M33" s="59" t="e">
        <f t="shared" si="4"/>
        <v>#N/A</v>
      </c>
      <c r="N33" s="45" t="e">
        <f t="shared" si="5"/>
        <v>#N/A</v>
      </c>
    </row>
    <row r="34" spans="1:14" ht="15" customHeight="1">
      <c r="A34" s="122"/>
      <c r="B34" s="21"/>
      <c r="C34" s="20" t="s">
        <v>30</v>
      </c>
      <c r="D34" s="20" t="s">
        <v>31</v>
      </c>
      <c r="E34" s="20">
        <v>2</v>
      </c>
      <c r="F34" s="22" t="s">
        <v>44</v>
      </c>
      <c r="G34" s="22" t="s">
        <v>44</v>
      </c>
      <c r="H34" s="14" t="e">
        <f t="shared" si="3"/>
        <v>#VALUE!</v>
      </c>
      <c r="I34" s="22" t="s">
        <v>44</v>
      </c>
      <c r="J34" s="22" t="s">
        <v>44</v>
      </c>
      <c r="K34" s="14"/>
      <c r="L34" s="58"/>
      <c r="M34" s="59" t="e">
        <f t="shared" si="4"/>
        <v>#N/A</v>
      </c>
      <c r="N34" s="45" t="e">
        <f t="shared" si="5"/>
        <v>#N/A</v>
      </c>
    </row>
    <row r="35" spans="1:14" ht="15" customHeight="1">
      <c r="A35" s="123">
        <v>7</v>
      </c>
      <c r="B35" s="23"/>
      <c r="C35" s="8" t="s">
        <v>20</v>
      </c>
      <c r="D35" s="3" t="s">
        <v>31</v>
      </c>
      <c r="E35" s="11">
        <v>1</v>
      </c>
      <c r="F35" s="13" t="s">
        <v>44</v>
      </c>
      <c r="G35" s="13" t="s">
        <v>44</v>
      </c>
      <c r="H35" s="14" t="e">
        <f t="shared" si="3"/>
        <v>#VALUE!</v>
      </c>
      <c r="I35" s="13" t="s">
        <v>44</v>
      </c>
      <c r="J35" s="13" t="s">
        <v>44</v>
      </c>
      <c r="K35" s="14"/>
      <c r="L35" s="58"/>
      <c r="M35" s="59" t="e">
        <f t="shared" si="4"/>
        <v>#N/A</v>
      </c>
      <c r="N35" s="45" t="e">
        <f t="shared" si="5"/>
        <v>#N/A</v>
      </c>
    </row>
    <row r="36" spans="1:14" ht="15" customHeight="1">
      <c r="A36" s="122"/>
      <c r="B36" s="12"/>
      <c r="C36" s="8" t="s">
        <v>28</v>
      </c>
      <c r="D36" s="8" t="s">
        <v>31</v>
      </c>
      <c r="E36" s="8">
        <v>2</v>
      </c>
      <c r="F36" s="13" t="s">
        <v>44</v>
      </c>
      <c r="G36" s="13" t="s">
        <v>44</v>
      </c>
      <c r="H36" s="14" t="e">
        <f t="shared" si="3"/>
        <v>#VALUE!</v>
      </c>
      <c r="I36" s="13" t="s">
        <v>44</v>
      </c>
      <c r="J36" s="13" t="s">
        <v>44</v>
      </c>
      <c r="K36" s="14"/>
      <c r="L36" s="58"/>
      <c r="M36" s="59" t="e">
        <f t="shared" si="4"/>
        <v>#N/A</v>
      </c>
      <c r="N36" s="45" t="e">
        <f t="shared" si="5"/>
        <v>#N/A</v>
      </c>
    </row>
    <row r="37" spans="1:14" ht="15" customHeight="1">
      <c r="A37" s="121">
        <v>6</v>
      </c>
      <c r="B37" s="26"/>
      <c r="C37" s="20" t="s">
        <v>29</v>
      </c>
      <c r="D37" s="27" t="s">
        <v>31</v>
      </c>
      <c r="E37" s="20">
        <v>1</v>
      </c>
      <c r="F37" s="22" t="s">
        <v>44</v>
      </c>
      <c r="G37" s="22" t="s">
        <v>44</v>
      </c>
      <c r="H37" s="14" t="e">
        <f t="shared" si="3"/>
        <v>#VALUE!</v>
      </c>
      <c r="I37" s="22" t="s">
        <v>44</v>
      </c>
      <c r="J37" s="22" t="s">
        <v>44</v>
      </c>
      <c r="K37" s="14"/>
      <c r="L37" s="58"/>
      <c r="M37" s="59" t="e">
        <f t="shared" si="4"/>
        <v>#N/A</v>
      </c>
      <c r="N37" s="45" t="e">
        <f t="shared" si="5"/>
        <v>#N/A</v>
      </c>
    </row>
    <row r="38" spans="1:14" ht="15" customHeight="1">
      <c r="A38" s="122"/>
      <c r="B38" s="21"/>
      <c r="C38" s="20" t="s">
        <v>30</v>
      </c>
      <c r="D38" s="20" t="s">
        <v>31</v>
      </c>
      <c r="E38" s="20">
        <v>2</v>
      </c>
      <c r="F38" s="22" t="s">
        <v>44</v>
      </c>
      <c r="G38" s="22" t="s">
        <v>44</v>
      </c>
      <c r="H38" s="14" t="e">
        <f t="shared" si="3"/>
        <v>#VALUE!</v>
      </c>
      <c r="I38" s="22" t="s">
        <v>44</v>
      </c>
      <c r="J38" s="22" t="s">
        <v>44</v>
      </c>
      <c r="K38" s="14"/>
      <c r="L38" s="58"/>
      <c r="M38" s="59" t="e">
        <f t="shared" si="4"/>
        <v>#N/A</v>
      </c>
      <c r="N38" s="45" t="e">
        <f t="shared" si="5"/>
        <v>#N/A</v>
      </c>
    </row>
    <row r="39" spans="1:14" ht="15" customHeight="1">
      <c r="A39" s="4"/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4"/>
    </row>
  </sheetData>
  <mergeCells count="18">
    <mergeCell ref="A2:M2"/>
    <mergeCell ref="A21:M21"/>
    <mergeCell ref="A18:A19"/>
    <mergeCell ref="A33:A34"/>
    <mergeCell ref="A35:A36"/>
    <mergeCell ref="A10:A11"/>
    <mergeCell ref="A12:A13"/>
    <mergeCell ref="A4:A5"/>
    <mergeCell ref="A6:A7"/>
    <mergeCell ref="A8:A9"/>
    <mergeCell ref="A37:A38"/>
    <mergeCell ref="A14:A15"/>
    <mergeCell ref="A27:A28"/>
    <mergeCell ref="A23:A24"/>
    <mergeCell ref="A25:A26"/>
    <mergeCell ref="A29:A30"/>
    <mergeCell ref="A31:A32"/>
    <mergeCell ref="A16:A17"/>
  </mergeCells>
  <pageMargins left="0.7" right="0.7" top="0.75" bottom="0.75" header="0.3" footer="0.3"/>
  <pageSetup scale="90" fitToWidth="0" orientation="landscape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79646"/>
    <pageSetUpPr fitToPage="1"/>
  </sheetPr>
  <dimension ref="A1:K13"/>
  <sheetViews>
    <sheetView workbookViewId="0">
      <selection activeCell="J18" sqref="J18"/>
    </sheetView>
  </sheetViews>
  <sheetFormatPr defaultColWidth="17.28515625" defaultRowHeight="15" customHeight="1"/>
  <cols>
    <col min="1" max="1" width="8.85546875" customWidth="1"/>
    <col min="2" max="3" width="21.7109375" customWidth="1"/>
    <col min="4" max="5" width="9.5703125" customWidth="1"/>
    <col min="6" max="6" width="8.85546875" customWidth="1"/>
    <col min="7" max="8" width="11.28515625" customWidth="1"/>
    <col min="9" max="9" width="11.42578125" customWidth="1"/>
    <col min="10" max="11" width="8.85546875" customWidth="1"/>
  </cols>
  <sheetData>
    <row r="1" spans="1:11" ht="15" customHeight="1">
      <c r="A1" s="2"/>
      <c r="B1" s="2"/>
      <c r="C1" s="2"/>
      <c r="D1" s="2"/>
      <c r="E1" s="2"/>
      <c r="F1" s="2"/>
      <c r="G1" s="2"/>
      <c r="H1" s="2"/>
      <c r="I1" s="2"/>
      <c r="J1" s="2"/>
      <c r="K1" s="2"/>
    </row>
    <row r="2" spans="1:11" ht="15" customHeight="1">
      <c r="A2" s="118" t="s">
        <v>3</v>
      </c>
      <c r="B2" s="119"/>
      <c r="C2" s="119"/>
      <c r="D2" s="119"/>
      <c r="E2" s="119"/>
      <c r="F2" s="119"/>
      <c r="G2" s="119"/>
      <c r="H2" s="119"/>
      <c r="I2" s="119"/>
      <c r="J2" s="120"/>
      <c r="K2" s="4"/>
    </row>
    <row r="3" spans="1:11" ht="15" customHeight="1">
      <c r="A3" s="30" t="s">
        <v>10</v>
      </c>
      <c r="B3" s="30" t="s">
        <v>120</v>
      </c>
      <c r="C3" s="31" t="s">
        <v>121</v>
      </c>
      <c r="D3" s="31" t="s">
        <v>9</v>
      </c>
      <c r="E3" s="30" t="s">
        <v>11</v>
      </c>
      <c r="F3" s="30" t="s">
        <v>17</v>
      </c>
      <c r="G3" s="31" t="s">
        <v>35</v>
      </c>
      <c r="H3" s="31" t="s">
        <v>36</v>
      </c>
      <c r="I3" s="32" t="s">
        <v>19</v>
      </c>
      <c r="J3" s="43" t="s">
        <v>16</v>
      </c>
      <c r="K3" s="43" t="s">
        <v>40</v>
      </c>
    </row>
    <row r="4" spans="1:11" ht="15" customHeight="1">
      <c r="A4" s="123">
        <v>1</v>
      </c>
      <c r="B4" s="8" t="s">
        <v>105</v>
      </c>
      <c r="C4" s="40" t="s">
        <v>102</v>
      </c>
      <c r="D4" s="8" t="s">
        <v>20</v>
      </c>
      <c r="E4" s="8" t="s">
        <v>21</v>
      </c>
      <c r="F4" s="11">
        <v>1</v>
      </c>
      <c r="G4" s="8">
        <v>24.87</v>
      </c>
      <c r="H4" s="8">
        <v>25.1</v>
      </c>
      <c r="I4" s="36">
        <f t="shared" ref="I4:I9" si="0">(G4+H4)/2</f>
        <v>24.984999999999999</v>
      </c>
      <c r="J4" s="45">
        <f>RANK(I4,$I$4:$I$13,1)</f>
        <v>4</v>
      </c>
      <c r="K4" s="45">
        <f t="shared" ref="K4:K11" si="1">IF(J4=1,10, IF(J4=2,7,IF(J4=3,5,IF(J4=4,3,IF(J4=5,2,IF(J4=6,1,0))))))</f>
        <v>3</v>
      </c>
    </row>
    <row r="5" spans="1:11" ht="15" customHeight="1">
      <c r="A5" s="130"/>
      <c r="B5" s="11" t="s">
        <v>150</v>
      </c>
      <c r="C5" s="40" t="s">
        <v>92</v>
      </c>
      <c r="D5" s="8" t="s">
        <v>30</v>
      </c>
      <c r="E5" s="8" t="s">
        <v>21</v>
      </c>
      <c r="F5" s="8">
        <v>3</v>
      </c>
      <c r="G5" s="8">
        <v>35.619999999999997</v>
      </c>
      <c r="H5" s="8">
        <v>35.5</v>
      </c>
      <c r="I5" s="36">
        <f t="shared" si="0"/>
        <v>35.56</v>
      </c>
      <c r="J5" s="45">
        <f t="shared" ref="J5:J13" si="2">RANK(I5,$I$4:$I$13,1)</f>
        <v>6</v>
      </c>
      <c r="K5" s="45">
        <f t="shared" si="1"/>
        <v>1</v>
      </c>
    </row>
    <row r="6" spans="1:11" ht="15" customHeight="1">
      <c r="A6" s="121">
        <v>2</v>
      </c>
      <c r="B6" s="25" t="s">
        <v>148</v>
      </c>
      <c r="C6" s="60" t="s">
        <v>111</v>
      </c>
      <c r="D6" s="20" t="s">
        <v>20</v>
      </c>
      <c r="E6" s="20" t="s">
        <v>31</v>
      </c>
      <c r="F6" s="25">
        <v>1</v>
      </c>
      <c r="G6" s="20">
        <v>53.53</v>
      </c>
      <c r="H6" s="20">
        <v>53.47</v>
      </c>
      <c r="I6" s="36">
        <f t="shared" si="0"/>
        <v>53.5</v>
      </c>
      <c r="J6" s="45">
        <f t="shared" si="2"/>
        <v>8</v>
      </c>
      <c r="K6" s="45">
        <f t="shared" si="1"/>
        <v>0</v>
      </c>
    </row>
    <row r="7" spans="1:11" ht="15" customHeight="1">
      <c r="A7" s="130"/>
      <c r="B7" s="25" t="s">
        <v>141</v>
      </c>
      <c r="C7" s="60" t="s">
        <v>91</v>
      </c>
      <c r="D7" s="20" t="s">
        <v>28</v>
      </c>
      <c r="E7" s="20" t="s">
        <v>31</v>
      </c>
      <c r="F7" s="25">
        <v>2</v>
      </c>
      <c r="G7" s="20">
        <v>29.97</v>
      </c>
      <c r="H7" s="20">
        <v>29.97</v>
      </c>
      <c r="I7" s="36">
        <f t="shared" si="0"/>
        <v>29.97</v>
      </c>
      <c r="J7" s="45">
        <f t="shared" si="2"/>
        <v>5</v>
      </c>
      <c r="K7" s="45">
        <f t="shared" si="1"/>
        <v>2</v>
      </c>
    </row>
    <row r="8" spans="1:11" ht="15" customHeight="1">
      <c r="A8" s="123">
        <v>3</v>
      </c>
      <c r="B8" s="11" t="s">
        <v>104</v>
      </c>
      <c r="C8" s="40" t="s">
        <v>103</v>
      </c>
      <c r="D8" s="8" t="s">
        <v>20</v>
      </c>
      <c r="E8" s="8" t="s">
        <v>21</v>
      </c>
      <c r="F8" s="11">
        <v>1</v>
      </c>
      <c r="G8" s="8">
        <v>21.69</v>
      </c>
      <c r="H8" s="8">
        <v>22</v>
      </c>
      <c r="I8" s="36">
        <f t="shared" si="0"/>
        <v>21.844999999999999</v>
      </c>
      <c r="J8" s="45">
        <f t="shared" si="2"/>
        <v>2</v>
      </c>
      <c r="K8" s="45">
        <f t="shared" si="1"/>
        <v>7</v>
      </c>
    </row>
    <row r="9" spans="1:11" ht="15" customHeight="1">
      <c r="A9" s="130"/>
      <c r="B9" s="11" t="s">
        <v>151</v>
      </c>
      <c r="C9" s="40" t="s">
        <v>89</v>
      </c>
      <c r="D9" s="8" t="s">
        <v>28</v>
      </c>
      <c r="E9" s="8" t="s">
        <v>21</v>
      </c>
      <c r="F9" s="11">
        <v>2</v>
      </c>
      <c r="G9" s="8">
        <v>21.78</v>
      </c>
      <c r="H9" s="8">
        <v>21.81</v>
      </c>
      <c r="I9" s="36">
        <f t="shared" si="0"/>
        <v>21.795000000000002</v>
      </c>
      <c r="J9" s="45">
        <f t="shared" si="2"/>
        <v>1</v>
      </c>
      <c r="K9" s="45">
        <f t="shared" si="1"/>
        <v>10</v>
      </c>
    </row>
    <row r="10" spans="1:11" ht="15" customHeight="1">
      <c r="A10" s="131">
        <v>4</v>
      </c>
      <c r="B10" s="84" t="s">
        <v>112</v>
      </c>
      <c r="C10" s="84" t="s">
        <v>113</v>
      </c>
      <c r="D10" s="20" t="s">
        <v>20</v>
      </c>
      <c r="E10" s="20" t="s">
        <v>31</v>
      </c>
      <c r="F10" s="48">
        <v>1</v>
      </c>
      <c r="G10" s="20">
        <v>38.44</v>
      </c>
      <c r="H10" s="20">
        <v>38.409999999999997</v>
      </c>
      <c r="I10" s="49">
        <f t="shared" ref="I10:I13" si="3">(G10+H10)/2</f>
        <v>38.424999999999997</v>
      </c>
      <c r="J10" s="45">
        <f t="shared" si="2"/>
        <v>7</v>
      </c>
      <c r="K10" s="45">
        <f t="shared" si="1"/>
        <v>0</v>
      </c>
    </row>
    <row r="11" spans="1:11" ht="15" customHeight="1">
      <c r="A11" s="130"/>
      <c r="B11" s="25" t="s">
        <v>125</v>
      </c>
      <c r="C11" s="60" t="s">
        <v>98</v>
      </c>
      <c r="D11" s="20" t="s">
        <v>30</v>
      </c>
      <c r="E11" s="20" t="s">
        <v>31</v>
      </c>
      <c r="F11" s="51">
        <v>2</v>
      </c>
      <c r="G11" s="20">
        <v>75.3</v>
      </c>
      <c r="H11" s="20">
        <v>75.5</v>
      </c>
      <c r="I11" s="52">
        <f t="shared" si="3"/>
        <v>75.400000000000006</v>
      </c>
      <c r="J11" s="45">
        <f t="shared" si="2"/>
        <v>10</v>
      </c>
      <c r="K11" s="45">
        <f t="shared" si="1"/>
        <v>0</v>
      </c>
    </row>
    <row r="12" spans="1:11" ht="15" customHeight="1">
      <c r="A12" s="123">
        <v>5</v>
      </c>
      <c r="B12" s="11" t="s">
        <v>135</v>
      </c>
      <c r="C12" s="40" t="s">
        <v>90</v>
      </c>
      <c r="D12" s="8" t="s">
        <v>28</v>
      </c>
      <c r="E12" s="8" t="s">
        <v>21</v>
      </c>
      <c r="F12" s="40">
        <v>1</v>
      </c>
      <c r="G12" s="40">
        <v>23.82</v>
      </c>
      <c r="H12" s="40">
        <v>23.65</v>
      </c>
      <c r="I12" s="36">
        <f t="shared" si="3"/>
        <v>23.734999999999999</v>
      </c>
      <c r="J12" s="45">
        <f t="shared" si="2"/>
        <v>3</v>
      </c>
      <c r="K12" s="45">
        <f t="shared" ref="K12:K13" si="4">IF(J12=1,10, IF(J12=2,7,IF(J12=3,5,IF(J12=4,3,IF(J12=5,2,IF(J12=6,1,0))))))</f>
        <v>5</v>
      </c>
    </row>
    <row r="13" spans="1:11" ht="15" customHeight="1">
      <c r="A13" s="130"/>
      <c r="B13" s="11" t="s">
        <v>93</v>
      </c>
      <c r="C13" s="40" t="s">
        <v>101</v>
      </c>
      <c r="D13" s="8" t="s">
        <v>30</v>
      </c>
      <c r="E13" s="8" t="s">
        <v>21</v>
      </c>
      <c r="F13" s="40">
        <v>2</v>
      </c>
      <c r="G13" s="40">
        <v>68.66</v>
      </c>
      <c r="H13" s="40">
        <v>68.84</v>
      </c>
      <c r="I13" s="36">
        <f t="shared" si="3"/>
        <v>68.75</v>
      </c>
      <c r="J13" s="45">
        <f t="shared" si="2"/>
        <v>9</v>
      </c>
      <c r="K13" s="45">
        <f t="shared" si="4"/>
        <v>0</v>
      </c>
    </row>
  </sheetData>
  <mergeCells count="6">
    <mergeCell ref="A12:A13"/>
    <mergeCell ref="A4:A5"/>
    <mergeCell ref="A2:J2"/>
    <mergeCell ref="A8:A9"/>
    <mergeCell ref="A10:A11"/>
    <mergeCell ref="A6:A7"/>
  </mergeCells>
  <pageMargins left="0.7" right="0.7" top="0.75" bottom="0.75" header="0.3" footer="0.3"/>
  <pageSetup fitToWidth="0" orientation="landscape" horizontalDpi="1200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79646"/>
  </sheetPr>
  <dimension ref="A1:N39"/>
  <sheetViews>
    <sheetView tabSelected="1" workbookViewId="0">
      <selection activeCell="O4" sqref="O4"/>
    </sheetView>
  </sheetViews>
  <sheetFormatPr defaultColWidth="17.28515625" defaultRowHeight="15" customHeight="1"/>
  <cols>
    <col min="1" max="1" width="8.85546875" customWidth="1"/>
    <col min="2" max="2" width="21.7109375" customWidth="1"/>
    <col min="3" max="4" width="9.5703125" customWidth="1"/>
    <col min="5" max="5" width="8.85546875" customWidth="1"/>
    <col min="6" max="7" width="11.28515625" customWidth="1"/>
    <col min="8" max="8" width="11.42578125" customWidth="1"/>
    <col min="9" max="10" width="11.28515625" customWidth="1"/>
    <col min="11" max="11" width="11.42578125" customWidth="1"/>
    <col min="12" max="14" width="8.85546875" customWidth="1"/>
  </cols>
  <sheetData>
    <row r="1" spans="1:14" ht="15" customHeigh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5"/>
    </row>
    <row r="2" spans="1:14" ht="15" customHeight="1">
      <c r="A2" s="118" t="s">
        <v>221</v>
      </c>
      <c r="B2" s="119"/>
      <c r="C2" s="119"/>
      <c r="D2" s="119"/>
      <c r="E2" s="119"/>
      <c r="F2" s="119"/>
      <c r="G2" s="119"/>
      <c r="H2" s="119"/>
      <c r="I2" s="119"/>
      <c r="J2" s="119"/>
      <c r="K2" s="119"/>
      <c r="L2" s="119"/>
      <c r="M2" s="120"/>
      <c r="N2" s="5"/>
    </row>
    <row r="3" spans="1:14" ht="15" customHeight="1">
      <c r="A3" s="30" t="s">
        <v>10</v>
      </c>
      <c r="B3" s="30" t="s">
        <v>8</v>
      </c>
      <c r="C3" s="31" t="s">
        <v>9</v>
      </c>
      <c r="D3" s="30" t="s">
        <v>11</v>
      </c>
      <c r="E3" s="30" t="s">
        <v>17</v>
      </c>
      <c r="F3" s="31" t="s">
        <v>41</v>
      </c>
      <c r="G3" s="31" t="s">
        <v>42</v>
      </c>
      <c r="H3" s="32" t="s">
        <v>19</v>
      </c>
      <c r="I3" s="44" t="s">
        <v>43</v>
      </c>
      <c r="J3" s="31" t="s">
        <v>45</v>
      </c>
      <c r="K3" s="32" t="s">
        <v>23</v>
      </c>
      <c r="L3" s="43" t="s">
        <v>24</v>
      </c>
      <c r="M3" s="43" t="s">
        <v>16</v>
      </c>
      <c r="N3" s="5"/>
    </row>
    <row r="4" spans="1:14" ht="15" customHeight="1">
      <c r="A4" s="123">
        <v>1</v>
      </c>
      <c r="B4" s="8"/>
      <c r="C4" s="8" t="s">
        <v>20</v>
      </c>
      <c r="D4" s="8" t="s">
        <v>21</v>
      </c>
      <c r="E4" s="11">
        <v>1</v>
      </c>
      <c r="F4" s="8">
        <v>0</v>
      </c>
      <c r="G4" s="40">
        <v>0</v>
      </c>
      <c r="H4" s="36">
        <f t="shared" ref="H4:H19" si="0">(F4+G4)/2</f>
        <v>0</v>
      </c>
      <c r="I4" s="8">
        <v>300</v>
      </c>
      <c r="J4" s="8">
        <v>300</v>
      </c>
      <c r="K4" s="36">
        <f t="shared" ref="K4:K19" si="1">(I4+J4)/2</f>
        <v>300</v>
      </c>
      <c r="L4" s="46">
        <f t="shared" ref="L4:L19" si="2">MIN(K4,H4)</f>
        <v>0</v>
      </c>
      <c r="M4" s="45">
        <f t="shared" ref="M4:M19" si="3">RANK(L4,$L$4:$L$19,1)</f>
        <v>1</v>
      </c>
      <c r="N4" s="5"/>
    </row>
    <row r="5" spans="1:14" ht="15" customHeight="1">
      <c r="A5" s="122"/>
      <c r="B5" s="8"/>
      <c r="C5" s="8" t="s">
        <v>28</v>
      </c>
      <c r="D5" s="8" t="s">
        <v>21</v>
      </c>
      <c r="E5" s="11">
        <v>2</v>
      </c>
      <c r="F5" s="8">
        <v>300</v>
      </c>
      <c r="G5" s="40">
        <v>300</v>
      </c>
      <c r="H5" s="36">
        <f t="shared" si="0"/>
        <v>300</v>
      </c>
      <c r="I5" s="8">
        <v>300</v>
      </c>
      <c r="J5" s="8">
        <v>300</v>
      </c>
      <c r="K5" s="36">
        <f t="shared" si="1"/>
        <v>300</v>
      </c>
      <c r="L5" s="46">
        <f t="shared" si="2"/>
        <v>300</v>
      </c>
      <c r="M5" s="45">
        <f t="shared" si="3"/>
        <v>7</v>
      </c>
      <c r="N5" s="5"/>
    </row>
    <row r="6" spans="1:14" ht="15" customHeight="1">
      <c r="A6" s="121">
        <v>2</v>
      </c>
      <c r="B6" s="20"/>
      <c r="C6" s="20" t="s">
        <v>20</v>
      </c>
      <c r="D6" s="20" t="s">
        <v>21</v>
      </c>
      <c r="E6" s="25">
        <v>1</v>
      </c>
      <c r="F6" s="20">
        <v>300</v>
      </c>
      <c r="G6" s="60">
        <v>300</v>
      </c>
      <c r="H6" s="36">
        <f t="shared" si="0"/>
        <v>300</v>
      </c>
      <c r="I6" s="20">
        <v>300</v>
      </c>
      <c r="J6" s="20">
        <v>300</v>
      </c>
      <c r="K6" s="36">
        <f t="shared" si="1"/>
        <v>300</v>
      </c>
      <c r="L6" s="46">
        <f t="shared" si="2"/>
        <v>300</v>
      </c>
      <c r="M6" s="45">
        <f t="shared" si="3"/>
        <v>7</v>
      </c>
      <c r="N6" s="5"/>
    </row>
    <row r="7" spans="1:14" ht="15" customHeight="1">
      <c r="A7" s="122"/>
      <c r="B7" s="20"/>
      <c r="C7" s="20" t="s">
        <v>29</v>
      </c>
      <c r="D7" s="20" t="s">
        <v>21</v>
      </c>
      <c r="E7" s="25">
        <v>2</v>
      </c>
      <c r="F7" s="20">
        <v>300</v>
      </c>
      <c r="G7" s="60">
        <v>300</v>
      </c>
      <c r="H7" s="36">
        <f t="shared" si="0"/>
        <v>300</v>
      </c>
      <c r="I7" s="20">
        <v>300</v>
      </c>
      <c r="J7" s="20">
        <v>300</v>
      </c>
      <c r="K7" s="36">
        <f t="shared" si="1"/>
        <v>300</v>
      </c>
      <c r="L7" s="46">
        <f t="shared" si="2"/>
        <v>300</v>
      </c>
      <c r="M7" s="45">
        <f t="shared" si="3"/>
        <v>7</v>
      </c>
      <c r="N7" s="5"/>
    </row>
    <row r="8" spans="1:14" ht="15" customHeight="1">
      <c r="A8" s="123">
        <v>3</v>
      </c>
      <c r="B8" s="8"/>
      <c r="C8" s="8" t="s">
        <v>20</v>
      </c>
      <c r="D8" s="8" t="s">
        <v>31</v>
      </c>
      <c r="E8" s="11">
        <v>1</v>
      </c>
      <c r="F8" s="8">
        <v>300</v>
      </c>
      <c r="G8" s="40">
        <v>300</v>
      </c>
      <c r="H8" s="36">
        <f t="shared" si="0"/>
        <v>300</v>
      </c>
      <c r="I8" s="8">
        <v>300</v>
      </c>
      <c r="J8" s="8">
        <v>300</v>
      </c>
      <c r="K8" s="36">
        <f t="shared" si="1"/>
        <v>300</v>
      </c>
      <c r="L8" s="46">
        <f t="shared" si="2"/>
        <v>300</v>
      </c>
      <c r="M8" s="45">
        <f t="shared" si="3"/>
        <v>7</v>
      </c>
      <c r="N8" s="5"/>
    </row>
    <row r="9" spans="1:14" ht="15" customHeight="1">
      <c r="A9" s="122"/>
      <c r="B9" s="8"/>
      <c r="C9" s="8" t="s">
        <v>28</v>
      </c>
      <c r="D9" s="8" t="s">
        <v>31</v>
      </c>
      <c r="E9" s="11">
        <v>2</v>
      </c>
      <c r="F9" s="8">
        <v>300</v>
      </c>
      <c r="G9" s="40">
        <v>300</v>
      </c>
      <c r="H9" s="36">
        <f t="shared" si="0"/>
        <v>300</v>
      </c>
      <c r="I9" s="8">
        <v>300</v>
      </c>
      <c r="J9" s="8">
        <v>300</v>
      </c>
      <c r="K9" s="36">
        <f t="shared" si="1"/>
        <v>300</v>
      </c>
      <c r="L9" s="46">
        <f t="shared" si="2"/>
        <v>300</v>
      </c>
      <c r="M9" s="45">
        <f t="shared" si="3"/>
        <v>7</v>
      </c>
      <c r="N9" s="5"/>
    </row>
    <row r="10" spans="1:14" ht="15" customHeight="1">
      <c r="A10" s="121">
        <v>4</v>
      </c>
      <c r="B10" s="20"/>
      <c r="C10" s="20" t="s">
        <v>20</v>
      </c>
      <c r="D10" s="20" t="s">
        <v>31</v>
      </c>
      <c r="E10" s="25">
        <v>1</v>
      </c>
      <c r="F10" s="20">
        <v>300</v>
      </c>
      <c r="G10" s="60">
        <v>300</v>
      </c>
      <c r="H10" s="36">
        <f t="shared" si="0"/>
        <v>300</v>
      </c>
      <c r="I10" s="20">
        <v>300</v>
      </c>
      <c r="J10" s="20">
        <v>300</v>
      </c>
      <c r="K10" s="36">
        <f t="shared" si="1"/>
        <v>300</v>
      </c>
      <c r="L10" s="46">
        <f t="shared" si="2"/>
        <v>300</v>
      </c>
      <c r="M10" s="45">
        <f t="shared" si="3"/>
        <v>7</v>
      </c>
      <c r="N10" s="5"/>
    </row>
    <row r="11" spans="1:14" ht="15" customHeight="1">
      <c r="A11" s="122"/>
      <c r="B11" s="25"/>
      <c r="C11" s="20" t="s">
        <v>29</v>
      </c>
      <c r="D11" s="20" t="s">
        <v>31</v>
      </c>
      <c r="E11" s="25">
        <v>2</v>
      </c>
      <c r="F11" s="20">
        <v>300</v>
      </c>
      <c r="G11" s="60">
        <v>300</v>
      </c>
      <c r="H11" s="36">
        <f t="shared" si="0"/>
        <v>300</v>
      </c>
      <c r="I11" s="20">
        <v>300</v>
      </c>
      <c r="J11" s="20">
        <v>300</v>
      </c>
      <c r="K11" s="36">
        <f t="shared" si="1"/>
        <v>300</v>
      </c>
      <c r="L11" s="46">
        <f t="shared" si="2"/>
        <v>300</v>
      </c>
      <c r="M11" s="45">
        <f t="shared" si="3"/>
        <v>7</v>
      </c>
      <c r="N11" s="5"/>
    </row>
    <row r="12" spans="1:14" ht="15" customHeight="1">
      <c r="A12" s="123">
        <v>5</v>
      </c>
      <c r="B12" s="11"/>
      <c r="C12" s="8"/>
      <c r="D12" s="8"/>
      <c r="E12" s="11">
        <v>1</v>
      </c>
      <c r="F12" s="8">
        <v>300</v>
      </c>
      <c r="G12" s="40">
        <v>300</v>
      </c>
      <c r="H12" s="36">
        <f t="shared" si="0"/>
        <v>300</v>
      </c>
      <c r="I12" s="8">
        <v>300</v>
      </c>
      <c r="J12" s="8">
        <v>300</v>
      </c>
      <c r="K12" s="36">
        <f t="shared" si="1"/>
        <v>300</v>
      </c>
      <c r="L12" s="46">
        <f t="shared" si="2"/>
        <v>300</v>
      </c>
      <c r="M12" s="45">
        <f t="shared" si="3"/>
        <v>7</v>
      </c>
      <c r="N12" s="5"/>
    </row>
    <row r="13" spans="1:14" ht="15" customHeight="1">
      <c r="A13" s="122"/>
      <c r="B13" s="11"/>
      <c r="C13" s="8"/>
      <c r="D13" s="8"/>
      <c r="E13" s="11">
        <v>2</v>
      </c>
      <c r="F13" s="8">
        <v>300</v>
      </c>
      <c r="G13" s="40">
        <v>300</v>
      </c>
      <c r="H13" s="36">
        <f t="shared" si="0"/>
        <v>300</v>
      </c>
      <c r="I13" s="8">
        <v>300</v>
      </c>
      <c r="J13" s="8">
        <v>300</v>
      </c>
      <c r="K13" s="36">
        <f t="shared" si="1"/>
        <v>300</v>
      </c>
      <c r="L13" s="46">
        <f t="shared" si="2"/>
        <v>300</v>
      </c>
      <c r="M13" s="45">
        <f t="shared" si="3"/>
        <v>7</v>
      </c>
      <c r="N13" s="5"/>
    </row>
    <row r="14" spans="1:14" ht="15" customHeight="1">
      <c r="A14" s="121">
        <v>6</v>
      </c>
      <c r="B14" s="39"/>
      <c r="C14" s="20"/>
      <c r="D14" s="27"/>
      <c r="E14" s="20">
        <v>1</v>
      </c>
      <c r="F14" s="20">
        <v>300</v>
      </c>
      <c r="G14" s="60">
        <v>300</v>
      </c>
      <c r="H14" s="36">
        <f t="shared" si="0"/>
        <v>300</v>
      </c>
      <c r="I14" s="20">
        <v>300</v>
      </c>
      <c r="J14" s="20">
        <v>300</v>
      </c>
      <c r="K14" s="36">
        <f t="shared" si="1"/>
        <v>300</v>
      </c>
      <c r="L14" s="46">
        <f t="shared" si="2"/>
        <v>300</v>
      </c>
      <c r="M14" s="45">
        <f t="shared" si="3"/>
        <v>7</v>
      </c>
      <c r="N14" s="5"/>
    </row>
    <row r="15" spans="1:14" ht="15" customHeight="1">
      <c r="A15" s="122"/>
      <c r="B15" s="25"/>
      <c r="C15" s="20"/>
      <c r="D15" s="20"/>
      <c r="E15" s="20">
        <v>2</v>
      </c>
      <c r="F15" s="20">
        <v>300</v>
      </c>
      <c r="G15" s="25"/>
      <c r="H15" s="36">
        <f t="shared" si="0"/>
        <v>150</v>
      </c>
      <c r="I15" s="20">
        <v>300</v>
      </c>
      <c r="J15" s="20">
        <v>300</v>
      </c>
      <c r="K15" s="36">
        <f t="shared" si="1"/>
        <v>300</v>
      </c>
      <c r="L15" s="46">
        <f t="shared" si="2"/>
        <v>150</v>
      </c>
      <c r="M15" s="45">
        <f t="shared" si="3"/>
        <v>2</v>
      </c>
      <c r="N15" s="5"/>
    </row>
    <row r="16" spans="1:14" ht="15" customHeight="1">
      <c r="A16" s="123">
        <v>7</v>
      </c>
      <c r="B16" s="40"/>
      <c r="C16" s="1"/>
      <c r="D16" s="1"/>
      <c r="E16" s="8">
        <v>1</v>
      </c>
      <c r="F16" s="8">
        <v>300</v>
      </c>
      <c r="G16" s="11"/>
      <c r="H16" s="36">
        <f t="shared" si="0"/>
        <v>150</v>
      </c>
      <c r="I16" s="8">
        <v>300</v>
      </c>
      <c r="J16" s="8">
        <v>300</v>
      </c>
      <c r="K16" s="36">
        <f t="shared" si="1"/>
        <v>300</v>
      </c>
      <c r="L16" s="46">
        <f t="shared" si="2"/>
        <v>150</v>
      </c>
      <c r="M16" s="45">
        <f t="shared" si="3"/>
        <v>2</v>
      </c>
      <c r="N16" s="5"/>
    </row>
    <row r="17" spans="1:14" ht="15" customHeight="1">
      <c r="A17" s="122"/>
      <c r="B17" s="11"/>
      <c r="C17" s="11"/>
      <c r="D17" s="11"/>
      <c r="E17" s="8">
        <v>2</v>
      </c>
      <c r="F17" s="8">
        <v>300</v>
      </c>
      <c r="G17" s="11"/>
      <c r="H17" s="36">
        <f t="shared" si="0"/>
        <v>150</v>
      </c>
      <c r="I17" s="8">
        <v>300</v>
      </c>
      <c r="J17" s="8">
        <v>300</v>
      </c>
      <c r="K17" s="36">
        <f t="shared" si="1"/>
        <v>300</v>
      </c>
      <c r="L17" s="46">
        <f t="shared" si="2"/>
        <v>150</v>
      </c>
      <c r="M17" s="45">
        <f t="shared" si="3"/>
        <v>2</v>
      </c>
      <c r="N17" s="5"/>
    </row>
    <row r="18" spans="1:14" ht="15" customHeight="1">
      <c r="A18" s="121">
        <v>8</v>
      </c>
      <c r="B18" s="39"/>
      <c r="C18" s="60"/>
      <c r="D18" s="60"/>
      <c r="E18" s="20">
        <v>1</v>
      </c>
      <c r="F18" s="20">
        <v>300</v>
      </c>
      <c r="G18" s="25"/>
      <c r="H18" s="36">
        <f t="shared" si="0"/>
        <v>150</v>
      </c>
      <c r="I18" s="20">
        <v>300</v>
      </c>
      <c r="J18" s="20">
        <v>300</v>
      </c>
      <c r="K18" s="36">
        <f t="shared" si="1"/>
        <v>300</v>
      </c>
      <c r="L18" s="46">
        <f t="shared" si="2"/>
        <v>150</v>
      </c>
      <c r="M18" s="45">
        <f t="shared" si="3"/>
        <v>2</v>
      </c>
      <c r="N18" s="5"/>
    </row>
    <row r="19" spans="1:14" ht="15" customHeight="1">
      <c r="A19" s="122"/>
      <c r="B19" s="25"/>
      <c r="C19" s="25"/>
      <c r="D19" s="25"/>
      <c r="E19" s="20">
        <v>2</v>
      </c>
      <c r="F19" s="20">
        <v>300</v>
      </c>
      <c r="G19" s="25"/>
      <c r="H19" s="36">
        <f t="shared" si="0"/>
        <v>150</v>
      </c>
      <c r="I19" s="20">
        <v>300</v>
      </c>
      <c r="J19" s="20">
        <v>300</v>
      </c>
      <c r="K19" s="36">
        <f t="shared" si="1"/>
        <v>300</v>
      </c>
      <c r="L19" s="46">
        <f t="shared" si="2"/>
        <v>150</v>
      </c>
      <c r="M19" s="45">
        <f t="shared" si="3"/>
        <v>2</v>
      </c>
      <c r="N19" s="5"/>
    </row>
    <row r="20" spans="1:14" ht="15" customHeight="1">
      <c r="A20" s="28"/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5"/>
    </row>
    <row r="21" spans="1:14" ht="15" customHeight="1">
      <c r="A21" s="118" t="s">
        <v>222</v>
      </c>
      <c r="B21" s="119"/>
      <c r="C21" s="119"/>
      <c r="D21" s="119"/>
      <c r="E21" s="119"/>
      <c r="F21" s="119"/>
      <c r="G21" s="119"/>
      <c r="H21" s="119"/>
      <c r="I21" s="119"/>
      <c r="J21" s="119"/>
      <c r="K21" s="119"/>
      <c r="L21" s="119"/>
      <c r="M21" s="120"/>
      <c r="N21" s="5"/>
    </row>
    <row r="22" spans="1:14" ht="15" customHeight="1">
      <c r="A22" s="30" t="s">
        <v>10</v>
      </c>
      <c r="B22" s="30" t="s">
        <v>8</v>
      </c>
      <c r="C22" s="31" t="s">
        <v>9</v>
      </c>
      <c r="D22" s="30" t="s">
        <v>11</v>
      </c>
      <c r="E22" s="30" t="s">
        <v>17</v>
      </c>
      <c r="F22" s="31" t="s">
        <v>41</v>
      </c>
      <c r="G22" s="31" t="s">
        <v>42</v>
      </c>
      <c r="H22" s="32" t="s">
        <v>19</v>
      </c>
      <c r="I22" s="44" t="s">
        <v>43</v>
      </c>
      <c r="J22" s="31" t="s">
        <v>45</v>
      </c>
      <c r="K22" s="32" t="s">
        <v>23</v>
      </c>
      <c r="L22" s="33" t="s">
        <v>24</v>
      </c>
      <c r="M22" s="33" t="s">
        <v>16</v>
      </c>
      <c r="N22" s="5"/>
    </row>
    <row r="23" spans="1:14" ht="15" customHeight="1">
      <c r="A23" s="123">
        <v>1</v>
      </c>
      <c r="B23" s="11"/>
      <c r="C23" s="11"/>
      <c r="D23" s="11"/>
      <c r="E23" s="11">
        <v>1</v>
      </c>
      <c r="F23" s="40">
        <v>0</v>
      </c>
      <c r="G23" s="40">
        <v>0</v>
      </c>
      <c r="H23" s="36">
        <f t="shared" ref="H23:H38" si="4">(F23+G23)/2</f>
        <v>0</v>
      </c>
      <c r="I23" s="40">
        <v>0</v>
      </c>
      <c r="J23" s="40">
        <v>0</v>
      </c>
      <c r="K23" s="36">
        <f t="shared" ref="K23:K38" si="5">(I23+J23)/2</f>
        <v>0</v>
      </c>
      <c r="L23" s="37">
        <f t="shared" ref="L23:L38" si="6">MIN(K23,H23)</f>
        <v>0</v>
      </c>
      <c r="M23" s="38">
        <f t="shared" ref="M23:M38" si="7">RANK(L23,$L$23:$L$38,1)</f>
        <v>1</v>
      </c>
      <c r="N23" s="5"/>
    </row>
    <row r="24" spans="1:14" ht="15" customHeight="1">
      <c r="A24" s="122"/>
      <c r="B24" s="11"/>
      <c r="C24" s="11"/>
      <c r="D24" s="11"/>
      <c r="E24" s="11">
        <v>2</v>
      </c>
      <c r="F24" s="40">
        <v>300</v>
      </c>
      <c r="G24" s="40">
        <v>300</v>
      </c>
      <c r="H24" s="36">
        <f t="shared" si="4"/>
        <v>300</v>
      </c>
      <c r="I24" s="40">
        <v>300</v>
      </c>
      <c r="J24" s="40">
        <v>300</v>
      </c>
      <c r="K24" s="36">
        <f t="shared" si="5"/>
        <v>300</v>
      </c>
      <c r="L24" s="37">
        <f t="shared" si="6"/>
        <v>300</v>
      </c>
      <c r="M24" s="38">
        <f t="shared" si="7"/>
        <v>7</v>
      </c>
      <c r="N24" s="5"/>
    </row>
    <row r="25" spans="1:14" ht="15" customHeight="1">
      <c r="A25" s="121">
        <v>2</v>
      </c>
      <c r="B25" s="25"/>
      <c r="C25" s="25"/>
      <c r="D25" s="25"/>
      <c r="E25" s="25">
        <v>1</v>
      </c>
      <c r="F25" s="60">
        <v>300</v>
      </c>
      <c r="G25" s="60">
        <v>300</v>
      </c>
      <c r="H25" s="36">
        <f t="shared" si="4"/>
        <v>300</v>
      </c>
      <c r="I25" s="60">
        <v>300</v>
      </c>
      <c r="J25" s="60">
        <v>300</v>
      </c>
      <c r="K25" s="36">
        <f t="shared" si="5"/>
        <v>300</v>
      </c>
      <c r="L25" s="37">
        <f t="shared" si="6"/>
        <v>300</v>
      </c>
      <c r="M25" s="38">
        <f t="shared" si="7"/>
        <v>7</v>
      </c>
      <c r="N25" s="5"/>
    </row>
    <row r="26" spans="1:14" ht="15" customHeight="1">
      <c r="A26" s="122"/>
      <c r="B26" s="25"/>
      <c r="C26" s="25"/>
      <c r="D26" s="25"/>
      <c r="E26" s="25">
        <v>2</v>
      </c>
      <c r="F26" s="60">
        <v>300</v>
      </c>
      <c r="G26" s="60">
        <v>300</v>
      </c>
      <c r="H26" s="36">
        <f t="shared" si="4"/>
        <v>300</v>
      </c>
      <c r="I26" s="60">
        <v>300</v>
      </c>
      <c r="J26" s="60">
        <v>300</v>
      </c>
      <c r="K26" s="36">
        <f t="shared" si="5"/>
        <v>300</v>
      </c>
      <c r="L26" s="37">
        <f t="shared" si="6"/>
        <v>300</v>
      </c>
      <c r="M26" s="38">
        <f t="shared" si="7"/>
        <v>7</v>
      </c>
      <c r="N26" s="5"/>
    </row>
    <row r="27" spans="1:14" ht="15" customHeight="1">
      <c r="A27" s="123">
        <v>3</v>
      </c>
      <c r="B27" s="11"/>
      <c r="C27" s="11"/>
      <c r="D27" s="11"/>
      <c r="E27" s="11">
        <v>1</v>
      </c>
      <c r="F27" s="40">
        <v>300</v>
      </c>
      <c r="G27" s="40">
        <v>300</v>
      </c>
      <c r="H27" s="36">
        <f t="shared" si="4"/>
        <v>300</v>
      </c>
      <c r="I27" s="40">
        <v>300</v>
      </c>
      <c r="J27" s="40">
        <v>300</v>
      </c>
      <c r="K27" s="36">
        <f t="shared" si="5"/>
        <v>300</v>
      </c>
      <c r="L27" s="37">
        <f t="shared" si="6"/>
        <v>300</v>
      </c>
      <c r="M27" s="38">
        <f t="shared" si="7"/>
        <v>7</v>
      </c>
      <c r="N27" s="5"/>
    </row>
    <row r="28" spans="1:14" ht="15" customHeight="1">
      <c r="A28" s="122"/>
      <c r="B28" s="11"/>
      <c r="C28" s="11"/>
      <c r="D28" s="11"/>
      <c r="E28" s="11">
        <v>2</v>
      </c>
      <c r="F28" s="40">
        <v>300</v>
      </c>
      <c r="G28" s="40">
        <v>300</v>
      </c>
      <c r="H28" s="36">
        <f t="shared" si="4"/>
        <v>300</v>
      </c>
      <c r="I28" s="40">
        <v>300</v>
      </c>
      <c r="J28" s="40">
        <v>300</v>
      </c>
      <c r="K28" s="36">
        <f t="shared" si="5"/>
        <v>300</v>
      </c>
      <c r="L28" s="37">
        <f t="shared" si="6"/>
        <v>300</v>
      </c>
      <c r="M28" s="38">
        <f t="shared" si="7"/>
        <v>7</v>
      </c>
      <c r="N28" s="5"/>
    </row>
    <row r="29" spans="1:14" ht="15" customHeight="1">
      <c r="A29" s="121">
        <v>4</v>
      </c>
      <c r="B29" s="25"/>
      <c r="C29" s="25"/>
      <c r="D29" s="25"/>
      <c r="E29" s="25">
        <v>1</v>
      </c>
      <c r="F29" s="60">
        <v>300</v>
      </c>
      <c r="G29" s="60">
        <v>300</v>
      </c>
      <c r="H29" s="36">
        <f t="shared" si="4"/>
        <v>300</v>
      </c>
      <c r="I29" s="60">
        <v>300</v>
      </c>
      <c r="J29" s="60">
        <v>300</v>
      </c>
      <c r="K29" s="36">
        <f t="shared" si="5"/>
        <v>300</v>
      </c>
      <c r="L29" s="37">
        <f t="shared" si="6"/>
        <v>300</v>
      </c>
      <c r="M29" s="38">
        <f t="shared" si="7"/>
        <v>7</v>
      </c>
      <c r="N29" s="5"/>
    </row>
    <row r="30" spans="1:14" ht="15" customHeight="1">
      <c r="A30" s="122"/>
      <c r="B30" s="25"/>
      <c r="C30" s="25"/>
      <c r="D30" s="25"/>
      <c r="E30" s="25">
        <v>2</v>
      </c>
      <c r="F30" s="60">
        <v>300</v>
      </c>
      <c r="G30" s="60">
        <v>300</v>
      </c>
      <c r="H30" s="36">
        <f t="shared" si="4"/>
        <v>300</v>
      </c>
      <c r="I30" s="60">
        <v>300</v>
      </c>
      <c r="J30" s="60">
        <v>300</v>
      </c>
      <c r="K30" s="36">
        <f t="shared" si="5"/>
        <v>300</v>
      </c>
      <c r="L30" s="37">
        <f t="shared" si="6"/>
        <v>300</v>
      </c>
      <c r="M30" s="38">
        <f t="shared" si="7"/>
        <v>7</v>
      </c>
      <c r="N30" s="5"/>
    </row>
    <row r="31" spans="1:14" ht="15" customHeight="1">
      <c r="A31" s="123">
        <v>5</v>
      </c>
      <c r="B31" s="11"/>
      <c r="C31" s="11"/>
      <c r="D31" s="11"/>
      <c r="E31" s="11">
        <v>1</v>
      </c>
      <c r="F31" s="40">
        <v>300</v>
      </c>
      <c r="G31" s="40">
        <v>300</v>
      </c>
      <c r="H31" s="36">
        <f t="shared" si="4"/>
        <v>300</v>
      </c>
      <c r="I31" s="40">
        <v>300</v>
      </c>
      <c r="J31" s="40">
        <v>300</v>
      </c>
      <c r="K31" s="36">
        <f t="shared" si="5"/>
        <v>300</v>
      </c>
      <c r="L31" s="37">
        <f t="shared" si="6"/>
        <v>300</v>
      </c>
      <c r="M31" s="38">
        <f t="shared" si="7"/>
        <v>7</v>
      </c>
      <c r="N31" s="5"/>
    </row>
    <row r="32" spans="1:14" ht="15" customHeight="1">
      <c r="A32" s="122"/>
      <c r="B32" s="11"/>
      <c r="C32" s="11"/>
      <c r="D32" s="11"/>
      <c r="E32" s="11">
        <v>2</v>
      </c>
      <c r="F32" s="40">
        <v>300</v>
      </c>
      <c r="G32" s="40">
        <v>300</v>
      </c>
      <c r="H32" s="36">
        <f t="shared" si="4"/>
        <v>300</v>
      </c>
      <c r="I32" s="40">
        <v>300</v>
      </c>
      <c r="J32" s="40">
        <v>300</v>
      </c>
      <c r="K32" s="36">
        <f t="shared" si="5"/>
        <v>300</v>
      </c>
      <c r="L32" s="37">
        <f t="shared" si="6"/>
        <v>300</v>
      </c>
      <c r="M32" s="38">
        <f t="shared" si="7"/>
        <v>7</v>
      </c>
      <c r="N32" s="5"/>
    </row>
    <row r="33" spans="1:14" ht="15" customHeight="1">
      <c r="A33" s="121">
        <v>6</v>
      </c>
      <c r="B33" s="39"/>
      <c r="C33" s="60"/>
      <c r="D33" s="60"/>
      <c r="E33" s="20">
        <v>1</v>
      </c>
      <c r="F33" s="60">
        <v>300</v>
      </c>
      <c r="G33" s="60">
        <v>300</v>
      </c>
      <c r="H33" s="36">
        <f t="shared" si="4"/>
        <v>300</v>
      </c>
      <c r="I33" s="60">
        <v>300</v>
      </c>
      <c r="J33" s="60">
        <v>300</v>
      </c>
      <c r="K33" s="36">
        <f t="shared" si="5"/>
        <v>300</v>
      </c>
      <c r="L33" s="37">
        <f t="shared" si="6"/>
        <v>300</v>
      </c>
      <c r="M33" s="38">
        <f t="shared" si="7"/>
        <v>7</v>
      </c>
      <c r="N33" s="5"/>
    </row>
    <row r="34" spans="1:14" ht="15" customHeight="1">
      <c r="A34" s="122"/>
      <c r="B34" s="25"/>
      <c r="C34" s="25"/>
      <c r="D34" s="25"/>
      <c r="E34" s="20">
        <v>2</v>
      </c>
      <c r="F34" s="20">
        <v>300</v>
      </c>
      <c r="G34" s="25"/>
      <c r="H34" s="36">
        <f t="shared" si="4"/>
        <v>150</v>
      </c>
      <c r="I34" s="20">
        <v>300</v>
      </c>
      <c r="J34" s="25"/>
      <c r="K34" s="36">
        <f t="shared" si="5"/>
        <v>150</v>
      </c>
      <c r="L34" s="37">
        <f t="shared" si="6"/>
        <v>150</v>
      </c>
      <c r="M34" s="38">
        <f t="shared" si="7"/>
        <v>2</v>
      </c>
      <c r="N34" s="5"/>
    </row>
    <row r="35" spans="1:14" ht="15" customHeight="1">
      <c r="A35" s="123">
        <v>7</v>
      </c>
      <c r="B35" s="40"/>
      <c r="C35" s="1"/>
      <c r="D35" s="1"/>
      <c r="E35" s="8">
        <v>1</v>
      </c>
      <c r="F35" s="8">
        <v>300</v>
      </c>
      <c r="G35" s="11"/>
      <c r="H35" s="36">
        <f t="shared" si="4"/>
        <v>150</v>
      </c>
      <c r="I35" s="8">
        <v>300</v>
      </c>
      <c r="J35" s="11"/>
      <c r="K35" s="36">
        <f t="shared" si="5"/>
        <v>150</v>
      </c>
      <c r="L35" s="37">
        <f t="shared" si="6"/>
        <v>150</v>
      </c>
      <c r="M35" s="38">
        <f t="shared" si="7"/>
        <v>2</v>
      </c>
      <c r="N35" s="5"/>
    </row>
    <row r="36" spans="1:14" ht="15" customHeight="1">
      <c r="A36" s="122"/>
      <c r="B36" s="11"/>
      <c r="C36" s="11"/>
      <c r="D36" s="11"/>
      <c r="E36" s="8">
        <v>2</v>
      </c>
      <c r="F36" s="8">
        <v>300</v>
      </c>
      <c r="G36" s="11"/>
      <c r="H36" s="36">
        <f t="shared" si="4"/>
        <v>150</v>
      </c>
      <c r="I36" s="8">
        <v>300</v>
      </c>
      <c r="J36" s="11"/>
      <c r="K36" s="36">
        <f t="shared" si="5"/>
        <v>150</v>
      </c>
      <c r="L36" s="37">
        <f t="shared" si="6"/>
        <v>150</v>
      </c>
      <c r="M36" s="38">
        <f t="shared" si="7"/>
        <v>2</v>
      </c>
      <c r="N36" s="5"/>
    </row>
    <row r="37" spans="1:14" ht="15" customHeight="1">
      <c r="A37" s="121">
        <v>6</v>
      </c>
      <c r="B37" s="39"/>
      <c r="C37" s="60"/>
      <c r="D37" s="60"/>
      <c r="E37" s="20">
        <v>1</v>
      </c>
      <c r="F37" s="20">
        <v>300</v>
      </c>
      <c r="G37" s="25"/>
      <c r="H37" s="36">
        <f t="shared" si="4"/>
        <v>150</v>
      </c>
      <c r="I37" s="20">
        <v>300</v>
      </c>
      <c r="J37" s="25"/>
      <c r="K37" s="36">
        <f t="shared" si="5"/>
        <v>150</v>
      </c>
      <c r="L37" s="37">
        <f t="shared" si="6"/>
        <v>150</v>
      </c>
      <c r="M37" s="38">
        <f t="shared" si="7"/>
        <v>2</v>
      </c>
      <c r="N37" s="5"/>
    </row>
    <row r="38" spans="1:14" ht="15" customHeight="1">
      <c r="A38" s="122"/>
      <c r="B38" s="25"/>
      <c r="C38" s="25"/>
      <c r="D38" s="25"/>
      <c r="E38" s="20">
        <v>2</v>
      </c>
      <c r="F38" s="20">
        <v>300</v>
      </c>
      <c r="G38" s="25"/>
      <c r="H38" s="36">
        <f t="shared" si="4"/>
        <v>150</v>
      </c>
      <c r="I38" s="20">
        <v>300</v>
      </c>
      <c r="J38" s="25"/>
      <c r="K38" s="36">
        <f t="shared" si="5"/>
        <v>150</v>
      </c>
      <c r="L38" s="37">
        <f t="shared" si="6"/>
        <v>150</v>
      </c>
      <c r="M38" s="38">
        <f t="shared" si="7"/>
        <v>2</v>
      </c>
      <c r="N38" s="5"/>
    </row>
    <row r="39" spans="1:14" ht="15" customHeight="1">
      <c r="A39" s="5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5"/>
    </row>
  </sheetData>
  <mergeCells count="18">
    <mergeCell ref="A2:M2"/>
    <mergeCell ref="A27:A28"/>
    <mergeCell ref="A29:A30"/>
    <mergeCell ref="A31:A32"/>
    <mergeCell ref="A33:A34"/>
    <mergeCell ref="A16:A17"/>
    <mergeCell ref="A21:M21"/>
    <mergeCell ref="A10:A11"/>
    <mergeCell ref="A12:A13"/>
    <mergeCell ref="A14:A15"/>
    <mergeCell ref="A4:A5"/>
    <mergeCell ref="A6:A7"/>
    <mergeCell ref="A8:A9"/>
    <mergeCell ref="A35:A36"/>
    <mergeCell ref="A37:A38"/>
    <mergeCell ref="A18:A19"/>
    <mergeCell ref="A23:A24"/>
    <mergeCell ref="A25:A26"/>
  </mergeCells>
  <pageMargins left="0.7" right="0.7" top="0.75" bottom="0.75" header="0.3" footer="0.3"/>
  <pageSetup orientation="portrait" horizontalDpi="1200" verticalDpi="1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C133"/>
  <sheetViews>
    <sheetView workbookViewId="0">
      <pane ySplit="2" topLeftCell="A12" activePane="bottomLeft" state="frozen"/>
      <selection pane="bottomLeft" activeCell="AB28" sqref="AB28"/>
    </sheetView>
  </sheetViews>
  <sheetFormatPr defaultColWidth="17.28515625" defaultRowHeight="15" customHeight="1"/>
  <cols>
    <col min="1" max="1" width="6.5703125" bestFit="1" customWidth="1"/>
    <col min="2" max="2" width="15.85546875" bestFit="1" customWidth="1"/>
    <col min="3" max="3" width="3.85546875" bestFit="1" customWidth="1"/>
    <col min="4" max="4" width="6" bestFit="1" customWidth="1"/>
    <col min="5" max="5" width="7" bestFit="1" customWidth="1"/>
    <col min="6" max="6" width="6.28515625" bestFit="1" customWidth="1"/>
    <col min="7" max="7" width="6" bestFit="1" customWidth="1"/>
    <col min="8" max="8" width="4.7109375" bestFit="1" customWidth="1"/>
    <col min="9" max="9" width="7.140625" bestFit="1" customWidth="1"/>
    <col min="10" max="10" width="8.42578125" bestFit="1" customWidth="1"/>
    <col min="11" max="11" width="5" bestFit="1" customWidth="1"/>
    <col min="12" max="12" width="6.140625" bestFit="1" customWidth="1"/>
    <col min="13" max="13" width="6.28515625" bestFit="1" customWidth="1"/>
    <col min="14" max="14" width="7" bestFit="1" customWidth="1"/>
    <col min="15" max="15" width="7.28515625" bestFit="1" customWidth="1"/>
    <col min="16" max="16" width="9.85546875" bestFit="1" customWidth="1"/>
    <col min="17" max="17" width="8.140625" bestFit="1" customWidth="1"/>
    <col min="18" max="18" width="4.7109375" customWidth="1"/>
    <col min="19" max="19" width="4" bestFit="1" customWidth="1"/>
    <col min="20" max="20" width="4.7109375" customWidth="1"/>
    <col min="21" max="21" width="6" bestFit="1" customWidth="1"/>
    <col min="22" max="22" width="4.5703125" bestFit="1" customWidth="1"/>
    <col min="23" max="23" width="5.140625" bestFit="1" customWidth="1"/>
    <col min="24" max="25" width="3" customWidth="1"/>
    <col min="26" max="26" width="6.28515625" bestFit="1" customWidth="1"/>
    <col min="27" max="27" width="8.42578125" bestFit="1" customWidth="1"/>
    <col min="28" max="28" width="6.140625" bestFit="1" customWidth="1"/>
    <col min="29" max="29" width="8.85546875" customWidth="1"/>
  </cols>
  <sheetData>
    <row r="1" spans="1:29" ht="14.25" customHeight="1">
      <c r="A1" s="133" t="s">
        <v>159</v>
      </c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3"/>
      <c r="AA1" s="133"/>
      <c r="AB1" s="133"/>
      <c r="AC1" s="133"/>
    </row>
    <row r="2" spans="1:29" ht="14.25" customHeight="1">
      <c r="A2" s="61"/>
      <c r="B2" s="62" t="s">
        <v>54</v>
      </c>
      <c r="C2" s="62" t="s">
        <v>25</v>
      </c>
      <c r="D2" s="71" t="s">
        <v>55</v>
      </c>
      <c r="E2" s="71" t="s">
        <v>60</v>
      </c>
      <c r="F2" s="71" t="s">
        <v>56</v>
      </c>
      <c r="G2" s="71" t="s">
        <v>57</v>
      </c>
      <c r="H2" s="63" t="s">
        <v>58</v>
      </c>
      <c r="I2" s="63" t="s">
        <v>1</v>
      </c>
      <c r="J2" s="63" t="s">
        <v>27</v>
      </c>
      <c r="K2" s="63" t="s">
        <v>61</v>
      </c>
      <c r="L2" s="63" t="s">
        <v>59</v>
      </c>
      <c r="M2" s="63" t="s">
        <v>63</v>
      </c>
      <c r="N2" s="63" t="s">
        <v>62</v>
      </c>
      <c r="O2" s="63" t="s">
        <v>64</v>
      </c>
      <c r="P2" s="63" t="s">
        <v>161</v>
      </c>
      <c r="Q2" s="63" t="s">
        <v>160</v>
      </c>
      <c r="R2" s="63"/>
      <c r="S2" s="63"/>
      <c r="T2" s="63"/>
      <c r="U2" s="63"/>
      <c r="V2" s="31" t="s">
        <v>65</v>
      </c>
      <c r="W2" s="31" t="s">
        <v>66</v>
      </c>
      <c r="X2" s="64"/>
      <c r="Y2" s="64"/>
      <c r="Z2" s="6" t="s">
        <v>16</v>
      </c>
      <c r="AA2" s="6" t="s">
        <v>40</v>
      </c>
    </row>
    <row r="3" spans="1:29" ht="14.25" customHeight="1">
      <c r="A3" s="65" t="s">
        <v>67</v>
      </c>
      <c r="B3" s="78" t="s">
        <v>102</v>
      </c>
      <c r="C3" s="19" t="s">
        <v>6</v>
      </c>
      <c r="D3" s="12"/>
      <c r="E3" s="12"/>
      <c r="F3" s="12"/>
      <c r="G3" s="12"/>
      <c r="H3" s="12"/>
      <c r="I3" s="12"/>
      <c r="J3" s="12"/>
      <c r="K3" s="12"/>
      <c r="L3" s="12">
        <v>7</v>
      </c>
      <c r="M3" s="12"/>
      <c r="N3" s="12">
        <v>3.5</v>
      </c>
      <c r="O3" s="12">
        <v>1.5</v>
      </c>
      <c r="P3" s="12"/>
      <c r="Q3" s="12"/>
      <c r="R3" s="12"/>
      <c r="S3" s="12"/>
      <c r="T3" s="12"/>
      <c r="U3" s="12"/>
      <c r="V3" s="19">
        <f>SUM(D3:U3)</f>
        <v>12</v>
      </c>
      <c r="W3" s="132">
        <f>SUM(V3:V10)</f>
        <v>110</v>
      </c>
      <c r="X3" s="67"/>
      <c r="Y3" s="41"/>
      <c r="Z3" s="12">
        <v>1</v>
      </c>
      <c r="AA3" s="12" t="s">
        <v>68</v>
      </c>
    </row>
    <row r="4" spans="1:29" ht="14.25" customHeight="1">
      <c r="A4" s="65" t="s">
        <v>67</v>
      </c>
      <c r="B4" s="78" t="s">
        <v>103</v>
      </c>
      <c r="C4" s="19" t="s">
        <v>6</v>
      </c>
      <c r="D4" s="12"/>
      <c r="E4" s="12"/>
      <c r="F4" s="12"/>
      <c r="G4" s="12"/>
      <c r="H4" s="12"/>
      <c r="I4" s="12"/>
      <c r="J4" s="12"/>
      <c r="K4" s="12"/>
      <c r="L4" s="12">
        <v>5</v>
      </c>
      <c r="M4" s="12">
        <v>10</v>
      </c>
      <c r="N4" s="12">
        <v>3.5</v>
      </c>
      <c r="O4" s="12">
        <v>3.5</v>
      </c>
      <c r="P4" s="12"/>
      <c r="Q4" s="12"/>
      <c r="R4" s="12"/>
      <c r="S4" s="12"/>
      <c r="T4" s="12"/>
      <c r="U4" s="12"/>
      <c r="V4" s="19">
        <f t="shared" ref="V4:V10" si="0">SUM(D4:U4)</f>
        <v>22</v>
      </c>
      <c r="W4" s="130"/>
      <c r="X4" s="41"/>
      <c r="Y4" s="41"/>
      <c r="Z4" s="12">
        <v>2</v>
      </c>
      <c r="AA4" s="12" t="s">
        <v>69</v>
      </c>
    </row>
    <row r="5" spans="1:29" ht="14.25" customHeight="1">
      <c r="A5" s="65" t="s">
        <v>67</v>
      </c>
      <c r="B5" s="79" t="s">
        <v>104</v>
      </c>
      <c r="C5" s="19" t="s">
        <v>4</v>
      </c>
      <c r="D5" s="12"/>
      <c r="E5" s="12"/>
      <c r="F5" s="12"/>
      <c r="G5" s="12"/>
      <c r="H5" s="12">
        <v>2.5</v>
      </c>
      <c r="I5" s="12"/>
      <c r="J5" s="12"/>
      <c r="K5" s="6"/>
      <c r="L5" s="12"/>
      <c r="M5" s="12">
        <v>3</v>
      </c>
      <c r="N5" s="12">
        <v>2.5</v>
      </c>
      <c r="O5" s="12">
        <v>3.5</v>
      </c>
      <c r="P5" s="12"/>
      <c r="Q5" s="12"/>
      <c r="R5" s="12"/>
      <c r="S5" s="12"/>
      <c r="T5" s="12"/>
      <c r="U5" s="12"/>
      <c r="V5" s="19">
        <f t="shared" si="0"/>
        <v>11.5</v>
      </c>
      <c r="W5" s="130"/>
      <c r="X5" s="41"/>
      <c r="Y5" s="41"/>
      <c r="Z5" s="12">
        <v>3</v>
      </c>
      <c r="AA5" s="12" t="s">
        <v>70</v>
      </c>
    </row>
    <row r="6" spans="1:29" ht="14.25" customHeight="1">
      <c r="A6" s="65" t="s">
        <v>67</v>
      </c>
      <c r="B6" s="78" t="s">
        <v>105</v>
      </c>
      <c r="C6" s="19" t="s">
        <v>4</v>
      </c>
      <c r="D6" s="12"/>
      <c r="E6" s="12"/>
      <c r="F6" s="12"/>
      <c r="G6" s="12"/>
      <c r="H6" s="12"/>
      <c r="I6" s="12"/>
      <c r="J6" s="12"/>
      <c r="K6" s="12"/>
      <c r="L6" s="12"/>
      <c r="M6" s="12">
        <v>2</v>
      </c>
      <c r="N6" s="12">
        <v>2.5</v>
      </c>
      <c r="O6" s="12">
        <v>1.5</v>
      </c>
      <c r="P6" s="12"/>
      <c r="Q6" s="12"/>
      <c r="R6" s="12"/>
      <c r="S6" s="12"/>
      <c r="T6" s="12"/>
      <c r="U6" s="12"/>
      <c r="V6" s="19">
        <f t="shared" si="0"/>
        <v>6</v>
      </c>
      <c r="W6" s="130"/>
      <c r="X6" s="41"/>
      <c r="Y6" s="41"/>
      <c r="Z6" s="12">
        <v>4</v>
      </c>
      <c r="AA6" s="12" t="s">
        <v>71</v>
      </c>
    </row>
    <row r="7" spans="1:29" ht="14.25" customHeight="1">
      <c r="A7" s="65" t="s">
        <v>67</v>
      </c>
      <c r="B7" s="78" t="s">
        <v>106</v>
      </c>
      <c r="C7" s="19" t="s">
        <v>6</v>
      </c>
      <c r="D7" s="12"/>
      <c r="E7" s="12"/>
      <c r="F7" s="12"/>
      <c r="G7" s="12"/>
      <c r="H7" s="12">
        <v>2.5</v>
      </c>
      <c r="I7" s="12"/>
      <c r="J7" s="12">
        <v>5</v>
      </c>
      <c r="K7" s="12"/>
      <c r="L7" s="12"/>
      <c r="M7" s="12"/>
      <c r="N7" s="12">
        <v>0.5</v>
      </c>
      <c r="O7" s="12"/>
      <c r="P7" s="12">
        <v>10</v>
      </c>
      <c r="Q7" s="12"/>
      <c r="R7" s="12"/>
      <c r="S7" s="12"/>
      <c r="T7" s="12"/>
      <c r="U7" s="12"/>
      <c r="V7" s="19">
        <f t="shared" si="0"/>
        <v>18</v>
      </c>
      <c r="W7" s="130"/>
      <c r="X7" s="41"/>
      <c r="Y7" s="41"/>
      <c r="Z7" s="12">
        <v>5</v>
      </c>
      <c r="AA7" s="12" t="s">
        <v>72</v>
      </c>
    </row>
    <row r="8" spans="1:29" ht="14.25" customHeight="1">
      <c r="A8" s="65" t="s">
        <v>67</v>
      </c>
      <c r="B8" s="78" t="s">
        <v>107</v>
      </c>
      <c r="C8" s="19" t="s">
        <v>6</v>
      </c>
      <c r="D8" s="12"/>
      <c r="E8" s="12"/>
      <c r="F8" s="12">
        <v>10</v>
      </c>
      <c r="G8" s="12"/>
      <c r="H8" s="12"/>
      <c r="I8" s="12"/>
      <c r="J8" s="12"/>
      <c r="K8" s="12">
        <v>7</v>
      </c>
      <c r="L8" s="12"/>
      <c r="M8" s="12">
        <v>3</v>
      </c>
      <c r="N8" s="12">
        <v>0.5</v>
      </c>
      <c r="O8" s="12"/>
      <c r="P8" s="12"/>
      <c r="Q8" s="12"/>
      <c r="R8" s="12"/>
      <c r="S8" s="12"/>
      <c r="T8" s="12"/>
      <c r="U8" s="12"/>
      <c r="V8" s="19">
        <f t="shared" si="0"/>
        <v>20.5</v>
      </c>
      <c r="W8" s="130"/>
      <c r="X8" s="41"/>
      <c r="Y8" s="41"/>
      <c r="Z8" s="12" t="s">
        <v>73</v>
      </c>
      <c r="AA8" s="12" t="s">
        <v>74</v>
      </c>
    </row>
    <row r="9" spans="1:29" ht="14.25" customHeight="1">
      <c r="A9" s="65" t="s">
        <v>67</v>
      </c>
      <c r="B9" s="78" t="s">
        <v>108</v>
      </c>
      <c r="C9" s="19" t="s">
        <v>6</v>
      </c>
      <c r="D9" s="12"/>
      <c r="E9" s="12">
        <v>10</v>
      </c>
      <c r="F9" s="12">
        <v>5</v>
      </c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9">
        <f t="shared" si="0"/>
        <v>15</v>
      </c>
      <c r="W9" s="130"/>
      <c r="X9" s="41"/>
      <c r="Y9" s="41"/>
    </row>
    <row r="10" spans="1:29" ht="14.25" customHeight="1">
      <c r="A10" s="65" t="s">
        <v>67</v>
      </c>
      <c r="B10" s="78" t="s">
        <v>109</v>
      </c>
      <c r="C10" s="19" t="s">
        <v>6</v>
      </c>
      <c r="D10" s="12"/>
      <c r="E10" s="12"/>
      <c r="F10" s="12"/>
      <c r="G10" s="12"/>
      <c r="H10" s="12"/>
      <c r="I10" s="12"/>
      <c r="J10" s="12"/>
      <c r="K10" s="12">
        <v>5</v>
      </c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9">
        <f t="shared" si="0"/>
        <v>5</v>
      </c>
      <c r="W10" s="122"/>
      <c r="X10" s="41"/>
      <c r="Y10" s="41"/>
    </row>
    <row r="11" spans="1:29" ht="14.25" customHeight="1">
      <c r="A11" s="67"/>
      <c r="B11" s="68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69"/>
      <c r="W11" s="70"/>
      <c r="X11" s="41"/>
      <c r="Y11" s="41"/>
    </row>
    <row r="12" spans="1:29" ht="14.25" customHeight="1">
      <c r="A12" s="67"/>
      <c r="B12" s="68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69"/>
      <c r="W12" s="70"/>
      <c r="X12" s="69"/>
      <c r="Y12" s="69"/>
    </row>
    <row r="13" spans="1:29" ht="14.25" customHeight="1">
      <c r="A13" s="71"/>
      <c r="B13" s="62" t="s">
        <v>54</v>
      </c>
      <c r="C13" s="62" t="s">
        <v>25</v>
      </c>
      <c r="D13" s="71" t="s">
        <v>55</v>
      </c>
      <c r="E13" s="71" t="s">
        <v>60</v>
      </c>
      <c r="F13" s="71" t="s">
        <v>56</v>
      </c>
      <c r="G13" s="71" t="s">
        <v>57</v>
      </c>
      <c r="H13" s="63" t="s">
        <v>58</v>
      </c>
      <c r="I13" s="63" t="s">
        <v>1</v>
      </c>
      <c r="J13" s="63" t="s">
        <v>27</v>
      </c>
      <c r="K13" s="63" t="s">
        <v>61</v>
      </c>
      <c r="L13" s="63" t="s">
        <v>59</v>
      </c>
      <c r="M13" s="63" t="s">
        <v>63</v>
      </c>
      <c r="N13" s="63" t="s">
        <v>62</v>
      </c>
      <c r="O13" s="63" t="s">
        <v>64</v>
      </c>
      <c r="P13" s="63" t="s">
        <v>161</v>
      </c>
      <c r="Q13" s="63" t="s">
        <v>160</v>
      </c>
      <c r="R13" s="63"/>
      <c r="S13" s="63"/>
      <c r="T13" s="63"/>
      <c r="U13" s="63"/>
      <c r="V13" s="30" t="s">
        <v>65</v>
      </c>
      <c r="W13" s="30" t="s">
        <v>66</v>
      </c>
      <c r="X13" s="41"/>
      <c r="Y13" s="41"/>
      <c r="Z13" s="134" t="s">
        <v>75</v>
      </c>
      <c r="AA13" s="119"/>
      <c r="AB13" s="119"/>
    </row>
    <row r="14" spans="1:29" ht="14.25" customHeight="1">
      <c r="A14" s="65" t="s">
        <v>76</v>
      </c>
      <c r="B14" s="78" t="s">
        <v>110</v>
      </c>
      <c r="C14" s="19" t="s">
        <v>4</v>
      </c>
      <c r="D14" s="12"/>
      <c r="E14" s="12"/>
      <c r="F14" s="12"/>
      <c r="G14" s="12"/>
      <c r="H14" s="12">
        <v>1.5</v>
      </c>
      <c r="I14" s="12"/>
      <c r="J14" s="12"/>
      <c r="K14" s="12"/>
      <c r="L14" s="12"/>
      <c r="M14" s="12"/>
      <c r="N14" s="12">
        <v>1.5</v>
      </c>
      <c r="O14" s="12"/>
      <c r="P14" s="12">
        <v>10</v>
      </c>
      <c r="Q14" s="12"/>
      <c r="R14" s="12"/>
      <c r="S14" s="12"/>
      <c r="T14" s="12"/>
      <c r="U14" s="12"/>
      <c r="V14" s="19">
        <f t="shared" ref="V14:V21" si="1">SUM(D14:U14)</f>
        <v>13</v>
      </c>
      <c r="W14" s="132">
        <f>SUM(V14:V21)</f>
        <v>56</v>
      </c>
      <c r="X14" s="67"/>
      <c r="Y14" s="41"/>
      <c r="Z14" s="30" t="s">
        <v>77</v>
      </c>
      <c r="AA14" s="30" t="s">
        <v>78</v>
      </c>
      <c r="AB14" s="30" t="s">
        <v>16</v>
      </c>
    </row>
    <row r="15" spans="1:29" ht="14.25" customHeight="1">
      <c r="A15" s="65" t="s">
        <v>76</v>
      </c>
      <c r="B15" s="79" t="s">
        <v>111</v>
      </c>
      <c r="C15" s="19" t="s">
        <v>6</v>
      </c>
      <c r="D15" s="12"/>
      <c r="E15" s="12"/>
      <c r="F15" s="12"/>
      <c r="G15" s="12">
        <v>2</v>
      </c>
      <c r="H15" s="12">
        <v>5</v>
      </c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9">
        <f t="shared" si="1"/>
        <v>7</v>
      </c>
      <c r="W15" s="130"/>
      <c r="X15" s="41"/>
      <c r="Y15" s="41"/>
      <c r="Z15" s="11" t="s">
        <v>67</v>
      </c>
      <c r="AA15" s="11">
        <v>110</v>
      </c>
      <c r="AB15" s="72">
        <f>RANK(AA15, $AA$15:$AA$22)</f>
        <v>2</v>
      </c>
    </row>
    <row r="16" spans="1:29" ht="14.25" customHeight="1">
      <c r="A16" s="65" t="s">
        <v>76</v>
      </c>
      <c r="B16" s="79" t="s">
        <v>112</v>
      </c>
      <c r="C16" s="19" t="s">
        <v>6</v>
      </c>
      <c r="D16" s="12"/>
      <c r="E16" s="12">
        <v>3</v>
      </c>
      <c r="F16" s="12"/>
      <c r="G16" s="12"/>
      <c r="H16" s="12"/>
      <c r="I16" s="12"/>
      <c r="J16" s="12"/>
      <c r="K16" s="12"/>
      <c r="L16" s="12">
        <v>2</v>
      </c>
      <c r="M16" s="12"/>
      <c r="N16" s="12">
        <v>1.5</v>
      </c>
      <c r="O16" s="12"/>
      <c r="P16" s="12"/>
      <c r="Q16" s="12"/>
      <c r="R16" s="12"/>
      <c r="S16" s="12"/>
      <c r="T16" s="12"/>
      <c r="U16" s="12"/>
      <c r="V16" s="19">
        <f t="shared" si="1"/>
        <v>6.5</v>
      </c>
      <c r="W16" s="130"/>
      <c r="X16" s="41"/>
      <c r="Y16" s="41"/>
      <c r="Z16" s="11" t="s">
        <v>76</v>
      </c>
      <c r="AA16" s="11">
        <v>56</v>
      </c>
      <c r="AB16" s="72">
        <f t="shared" ref="AB16:AB22" si="2">RANK(AA16, $AA$15:$AA$22)</f>
        <v>3</v>
      </c>
    </row>
    <row r="17" spans="1:28" ht="14.25" customHeight="1">
      <c r="A17" s="65" t="s">
        <v>76</v>
      </c>
      <c r="B17" s="78" t="s">
        <v>113</v>
      </c>
      <c r="C17" s="19" t="s">
        <v>4</v>
      </c>
      <c r="D17" s="12"/>
      <c r="E17" s="12"/>
      <c r="F17" s="12"/>
      <c r="G17" s="12">
        <v>3</v>
      </c>
      <c r="H17" s="12"/>
      <c r="I17" s="12"/>
      <c r="J17" s="12"/>
      <c r="K17" s="12"/>
      <c r="L17" s="12"/>
      <c r="M17" s="12"/>
      <c r="N17" s="12">
        <v>1.5</v>
      </c>
      <c r="O17" s="12"/>
      <c r="P17" s="12"/>
      <c r="Q17" s="12"/>
      <c r="R17" s="12"/>
      <c r="S17" s="12"/>
      <c r="T17" s="12"/>
      <c r="U17" s="13"/>
      <c r="V17" s="19">
        <f t="shared" si="1"/>
        <v>4.5</v>
      </c>
      <c r="W17" s="130"/>
      <c r="X17" s="41"/>
      <c r="Y17" s="41"/>
      <c r="Z17" s="11" t="s">
        <v>79</v>
      </c>
      <c r="AA17" s="11">
        <v>191</v>
      </c>
      <c r="AB17" s="72">
        <f t="shared" si="2"/>
        <v>1</v>
      </c>
    </row>
    <row r="18" spans="1:28" ht="14.25" customHeight="1">
      <c r="A18" s="65" t="s">
        <v>76</v>
      </c>
      <c r="B18" s="78" t="s">
        <v>114</v>
      </c>
      <c r="C18" s="19" t="s">
        <v>6</v>
      </c>
      <c r="D18" s="12"/>
      <c r="E18" s="12">
        <v>1</v>
      </c>
      <c r="F18" s="12">
        <v>7</v>
      </c>
      <c r="G18" s="12"/>
      <c r="H18" s="12"/>
      <c r="I18" s="12"/>
      <c r="J18" s="12"/>
      <c r="K18" s="12"/>
      <c r="L18" s="12"/>
      <c r="M18" s="12">
        <v>1</v>
      </c>
      <c r="N18" s="12"/>
      <c r="O18" s="12"/>
      <c r="P18" s="12"/>
      <c r="Q18" s="12"/>
      <c r="R18" s="12"/>
      <c r="S18" s="12"/>
      <c r="T18" s="12"/>
      <c r="U18" s="12"/>
      <c r="V18" s="19">
        <f t="shared" si="1"/>
        <v>9</v>
      </c>
      <c r="W18" s="130"/>
      <c r="X18" s="41"/>
      <c r="Y18" s="41"/>
      <c r="Z18" s="11" t="s">
        <v>80</v>
      </c>
      <c r="AA18" s="11">
        <v>49</v>
      </c>
      <c r="AB18" s="72">
        <f t="shared" si="2"/>
        <v>5</v>
      </c>
    </row>
    <row r="19" spans="1:28" ht="14.25" customHeight="1">
      <c r="A19" s="65" t="s">
        <v>76</v>
      </c>
      <c r="B19" s="78" t="s">
        <v>115</v>
      </c>
      <c r="C19" s="19" t="s">
        <v>6</v>
      </c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3"/>
      <c r="P19" s="12"/>
      <c r="Q19" s="12"/>
      <c r="R19" s="12"/>
      <c r="S19" s="12"/>
      <c r="T19" s="12"/>
      <c r="U19" s="12"/>
      <c r="V19" s="19">
        <f t="shared" si="1"/>
        <v>0</v>
      </c>
      <c r="W19" s="130"/>
      <c r="X19" s="41"/>
      <c r="Y19" s="41"/>
      <c r="Z19" s="11" t="s">
        <v>81</v>
      </c>
      <c r="AA19" s="11"/>
      <c r="AB19" s="72" t="e">
        <f t="shared" si="2"/>
        <v>#N/A</v>
      </c>
    </row>
    <row r="20" spans="1:28" ht="14.25" customHeight="1">
      <c r="A20" s="65" t="s">
        <v>76</v>
      </c>
      <c r="B20" s="78" t="s">
        <v>116</v>
      </c>
      <c r="C20" s="19" t="s">
        <v>4</v>
      </c>
      <c r="D20" s="12"/>
      <c r="E20" s="12">
        <v>2</v>
      </c>
      <c r="F20" s="12"/>
      <c r="G20" s="12"/>
      <c r="H20" s="12">
        <v>5</v>
      </c>
      <c r="I20" s="12"/>
      <c r="J20" s="12"/>
      <c r="K20" s="12"/>
      <c r="L20" s="12"/>
      <c r="M20" s="12">
        <v>1</v>
      </c>
      <c r="N20" s="12"/>
      <c r="O20" s="12"/>
      <c r="P20" s="12"/>
      <c r="Q20" s="12"/>
      <c r="R20" s="12"/>
      <c r="S20" s="12"/>
      <c r="T20" s="12"/>
      <c r="U20" s="12"/>
      <c r="V20" s="19">
        <f t="shared" si="1"/>
        <v>8</v>
      </c>
      <c r="W20" s="130"/>
      <c r="X20" s="41"/>
      <c r="Y20" s="41"/>
      <c r="Z20" s="11" t="s">
        <v>82</v>
      </c>
      <c r="AA20" s="11"/>
      <c r="AB20" s="72" t="e">
        <f t="shared" si="2"/>
        <v>#N/A</v>
      </c>
    </row>
    <row r="21" spans="1:28" ht="14.25" customHeight="1">
      <c r="A21" s="65" t="s">
        <v>76</v>
      </c>
      <c r="B21" s="78" t="s">
        <v>117</v>
      </c>
      <c r="C21" s="19" t="s">
        <v>6</v>
      </c>
      <c r="D21" s="12"/>
      <c r="E21" s="12"/>
      <c r="F21" s="12"/>
      <c r="G21" s="12">
        <v>3</v>
      </c>
      <c r="H21" s="12">
        <v>1.5</v>
      </c>
      <c r="I21" s="12"/>
      <c r="J21" s="12"/>
      <c r="K21" s="12">
        <v>2</v>
      </c>
      <c r="L21" s="12"/>
      <c r="M21" s="12"/>
      <c r="N21" s="12">
        <v>1.5</v>
      </c>
      <c r="O21" s="12"/>
      <c r="P21" s="12"/>
      <c r="Q21" s="12"/>
      <c r="R21" s="12"/>
      <c r="S21" s="12"/>
      <c r="T21" s="12"/>
      <c r="U21" s="12"/>
      <c r="V21" s="19">
        <f t="shared" si="1"/>
        <v>8</v>
      </c>
      <c r="W21" s="122"/>
      <c r="X21" s="41"/>
      <c r="Y21" s="41"/>
      <c r="Z21" s="11" t="s">
        <v>83</v>
      </c>
      <c r="AA21" s="11">
        <v>51</v>
      </c>
      <c r="AB21" s="72">
        <f t="shared" si="2"/>
        <v>4</v>
      </c>
    </row>
    <row r="22" spans="1:28" ht="14.25" customHeight="1">
      <c r="A22" s="67"/>
      <c r="B22" s="68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69"/>
      <c r="W22" s="70"/>
      <c r="X22" s="41"/>
      <c r="Y22" s="41"/>
      <c r="Z22" s="18" t="s">
        <v>84</v>
      </c>
      <c r="AA22" s="18">
        <v>5</v>
      </c>
      <c r="AB22" s="72">
        <f t="shared" si="2"/>
        <v>6</v>
      </c>
    </row>
    <row r="23" spans="1:28" ht="14.25" customHeight="1">
      <c r="A23" s="67"/>
      <c r="B23" s="68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69"/>
      <c r="W23" s="70"/>
      <c r="X23" s="69"/>
      <c r="Y23" s="41"/>
    </row>
    <row r="24" spans="1:28" ht="14.25" customHeight="1">
      <c r="A24" s="61"/>
      <c r="B24" s="62" t="s">
        <v>54</v>
      </c>
      <c r="C24" s="62" t="s">
        <v>25</v>
      </c>
      <c r="D24" s="71" t="s">
        <v>55</v>
      </c>
      <c r="E24" s="71" t="s">
        <v>60</v>
      </c>
      <c r="F24" s="71" t="s">
        <v>56</v>
      </c>
      <c r="G24" s="71" t="s">
        <v>57</v>
      </c>
      <c r="H24" s="63" t="s">
        <v>58</v>
      </c>
      <c r="I24" s="63" t="s">
        <v>1</v>
      </c>
      <c r="J24" s="63" t="s">
        <v>27</v>
      </c>
      <c r="K24" s="63" t="s">
        <v>61</v>
      </c>
      <c r="L24" s="63" t="s">
        <v>59</v>
      </c>
      <c r="M24" s="63" t="s">
        <v>63</v>
      </c>
      <c r="N24" s="63" t="s">
        <v>62</v>
      </c>
      <c r="O24" s="63" t="s">
        <v>64</v>
      </c>
      <c r="P24" s="63" t="s">
        <v>161</v>
      </c>
      <c r="Q24" s="63" t="s">
        <v>160</v>
      </c>
      <c r="R24" s="63"/>
      <c r="S24" s="63"/>
      <c r="T24" s="63"/>
      <c r="U24" s="63"/>
      <c r="V24" s="30" t="s">
        <v>65</v>
      </c>
      <c r="W24" s="30" t="s">
        <v>66</v>
      </c>
      <c r="X24" s="41"/>
      <c r="Y24" s="41"/>
    </row>
    <row r="25" spans="1:28" ht="14.25" customHeight="1">
      <c r="A25" s="73" t="s">
        <v>79</v>
      </c>
      <c r="B25" s="80" t="s">
        <v>162</v>
      </c>
      <c r="C25" s="23" t="s">
        <v>6</v>
      </c>
      <c r="D25" s="23"/>
      <c r="E25" s="23">
        <v>5</v>
      </c>
      <c r="F25" s="23"/>
      <c r="G25" s="23"/>
      <c r="H25" s="23"/>
      <c r="I25" s="23"/>
      <c r="J25" s="23"/>
      <c r="K25" s="23"/>
      <c r="L25" s="23">
        <v>3</v>
      </c>
      <c r="M25" s="23">
        <v>5</v>
      </c>
      <c r="N25" s="23">
        <v>2.5</v>
      </c>
      <c r="O25" s="23">
        <v>2.5</v>
      </c>
      <c r="P25" s="23"/>
      <c r="Q25" s="23"/>
      <c r="R25" s="23"/>
      <c r="S25" s="12"/>
      <c r="T25" s="12"/>
      <c r="U25" s="12"/>
      <c r="V25" s="19">
        <f t="shared" ref="V25:V32" si="3">SUM(D25:U25)</f>
        <v>18</v>
      </c>
      <c r="W25" s="132">
        <f>SUM(V25:V32)</f>
        <v>191</v>
      </c>
      <c r="X25" s="74"/>
      <c r="Y25" s="41"/>
      <c r="Z25" s="134" t="s">
        <v>85</v>
      </c>
      <c r="AA25" s="119"/>
      <c r="AB25" s="119"/>
    </row>
    <row r="26" spans="1:28" ht="14.25" customHeight="1">
      <c r="A26" s="73" t="s">
        <v>79</v>
      </c>
      <c r="B26" s="80" t="s">
        <v>126</v>
      </c>
      <c r="C26" s="23" t="s">
        <v>6</v>
      </c>
      <c r="D26" s="23"/>
      <c r="E26" s="23"/>
      <c r="F26" s="23"/>
      <c r="G26" s="23"/>
      <c r="H26" s="23"/>
      <c r="I26" s="23"/>
      <c r="J26" s="23"/>
      <c r="K26" s="23">
        <v>10</v>
      </c>
      <c r="L26" s="23"/>
      <c r="M26" s="23"/>
      <c r="N26" s="23">
        <v>5</v>
      </c>
      <c r="O26" s="23"/>
      <c r="P26" s="23">
        <v>5</v>
      </c>
      <c r="Q26" s="23"/>
      <c r="R26" s="23"/>
      <c r="S26" s="12"/>
      <c r="T26" s="12"/>
      <c r="U26" s="12"/>
      <c r="V26" s="19">
        <f t="shared" si="3"/>
        <v>20</v>
      </c>
      <c r="W26" s="130"/>
      <c r="X26" s="41"/>
      <c r="Y26" s="41"/>
      <c r="Z26" s="35" t="s">
        <v>4</v>
      </c>
      <c r="AA26" s="35">
        <v>31</v>
      </c>
      <c r="AB26" s="34" t="s">
        <v>89</v>
      </c>
    </row>
    <row r="27" spans="1:28" ht="14.25" customHeight="1">
      <c r="A27" s="73" t="s">
        <v>79</v>
      </c>
      <c r="B27" s="81" t="s">
        <v>163</v>
      </c>
      <c r="C27" s="23" t="s">
        <v>4</v>
      </c>
      <c r="D27" s="23"/>
      <c r="E27" s="23">
        <v>1</v>
      </c>
      <c r="F27" s="23"/>
      <c r="G27" s="23">
        <v>10</v>
      </c>
      <c r="H27" s="23"/>
      <c r="I27" s="23"/>
      <c r="J27" s="23"/>
      <c r="K27" s="23"/>
      <c r="L27" s="23"/>
      <c r="M27" s="23">
        <v>10</v>
      </c>
      <c r="N27" s="23"/>
      <c r="O27" s="23"/>
      <c r="P27" s="23"/>
      <c r="Q27" s="23"/>
      <c r="R27" s="23"/>
      <c r="S27" s="12"/>
      <c r="T27" s="12"/>
      <c r="U27" s="12"/>
      <c r="V27" s="19">
        <f t="shared" si="3"/>
        <v>21</v>
      </c>
      <c r="W27" s="130"/>
      <c r="X27" s="41"/>
      <c r="Y27" s="41"/>
      <c r="Z27" s="35" t="s">
        <v>6</v>
      </c>
      <c r="AA27" s="90">
        <v>32</v>
      </c>
      <c r="AB27" s="66" t="s">
        <v>86</v>
      </c>
    </row>
    <row r="28" spans="1:28" ht="14.25" customHeight="1">
      <c r="A28" s="73" t="s">
        <v>79</v>
      </c>
      <c r="B28" s="80" t="s">
        <v>128</v>
      </c>
      <c r="C28" s="23" t="s">
        <v>4</v>
      </c>
      <c r="D28" s="23"/>
      <c r="E28" s="23"/>
      <c r="F28" s="23">
        <v>7</v>
      </c>
      <c r="G28" s="23">
        <v>1</v>
      </c>
      <c r="H28" s="23">
        <v>3.5</v>
      </c>
      <c r="I28" s="23"/>
      <c r="J28" s="23"/>
      <c r="K28" s="23"/>
      <c r="L28" s="23"/>
      <c r="M28" s="23"/>
      <c r="N28" s="23">
        <v>3.5</v>
      </c>
      <c r="O28" s="23"/>
      <c r="P28" s="23">
        <v>7</v>
      </c>
      <c r="Q28" s="23"/>
      <c r="R28" s="23"/>
      <c r="S28" s="12"/>
      <c r="T28" s="12"/>
      <c r="U28" s="12"/>
      <c r="V28" s="19">
        <f t="shared" si="3"/>
        <v>22</v>
      </c>
      <c r="W28" s="130"/>
      <c r="X28" s="41"/>
      <c r="Y28" s="41"/>
    </row>
    <row r="29" spans="1:28" ht="14.25" customHeight="1">
      <c r="A29" s="73" t="s">
        <v>79</v>
      </c>
      <c r="B29" s="80" t="s">
        <v>164</v>
      </c>
      <c r="C29" s="23" t="s">
        <v>4</v>
      </c>
      <c r="D29" s="23"/>
      <c r="E29" s="23"/>
      <c r="F29" s="23"/>
      <c r="G29" s="23"/>
      <c r="H29" s="23"/>
      <c r="I29" s="23">
        <v>5</v>
      </c>
      <c r="J29" s="23">
        <v>10</v>
      </c>
      <c r="K29" s="23"/>
      <c r="L29" s="23"/>
      <c r="M29" s="23">
        <v>7</v>
      </c>
      <c r="N29" s="23">
        <v>3.5</v>
      </c>
      <c r="O29" s="23">
        <v>5</v>
      </c>
      <c r="P29" s="23"/>
      <c r="Q29" s="23"/>
      <c r="R29" s="23"/>
      <c r="S29" s="12"/>
      <c r="T29" s="12"/>
      <c r="U29" s="12"/>
      <c r="V29" s="19">
        <f t="shared" si="3"/>
        <v>30.5</v>
      </c>
      <c r="W29" s="130"/>
      <c r="X29" s="41"/>
      <c r="Y29" s="41"/>
    </row>
    <row r="30" spans="1:28" ht="14.25" customHeight="1">
      <c r="A30" s="73" t="s">
        <v>79</v>
      </c>
      <c r="B30" s="80" t="s">
        <v>137</v>
      </c>
      <c r="C30" s="23" t="s">
        <v>4</v>
      </c>
      <c r="D30" s="23"/>
      <c r="E30" s="23">
        <v>10</v>
      </c>
      <c r="F30" s="23">
        <v>1</v>
      </c>
      <c r="G30" s="23">
        <v>2</v>
      </c>
      <c r="H30" s="23"/>
      <c r="I30" s="23"/>
      <c r="J30" s="23"/>
      <c r="K30" s="23"/>
      <c r="L30" s="23">
        <v>10</v>
      </c>
      <c r="M30" s="23"/>
      <c r="N30" s="23"/>
      <c r="O30" s="23">
        <v>2.5</v>
      </c>
      <c r="P30" s="23"/>
      <c r="Q30" s="23"/>
      <c r="R30" s="23"/>
      <c r="S30" s="12"/>
      <c r="T30" s="12"/>
      <c r="U30" s="12"/>
      <c r="V30" s="19">
        <f t="shared" si="3"/>
        <v>25.5</v>
      </c>
      <c r="W30" s="130"/>
      <c r="X30" s="41"/>
      <c r="Y30" s="41"/>
    </row>
    <row r="31" spans="1:28" ht="14.25" customHeight="1">
      <c r="A31" s="73" t="s">
        <v>79</v>
      </c>
      <c r="B31" s="80" t="s">
        <v>165</v>
      </c>
      <c r="C31" s="34" t="s">
        <v>6</v>
      </c>
      <c r="D31" s="23"/>
      <c r="E31" s="23">
        <v>7</v>
      </c>
      <c r="F31" s="23">
        <v>2</v>
      </c>
      <c r="G31" s="23"/>
      <c r="H31" s="23">
        <v>3.5</v>
      </c>
      <c r="I31" s="23"/>
      <c r="J31" s="23"/>
      <c r="K31" s="23"/>
      <c r="L31" s="23">
        <v>10</v>
      </c>
      <c r="M31" s="23">
        <v>7</v>
      </c>
      <c r="N31" s="23">
        <v>2.5</v>
      </c>
      <c r="O31" s="23"/>
      <c r="P31" s="23"/>
      <c r="Q31" s="23"/>
      <c r="R31" s="23"/>
      <c r="S31" s="12"/>
      <c r="T31" s="12"/>
      <c r="U31" s="12"/>
      <c r="V31" s="19">
        <f t="shared" si="3"/>
        <v>32</v>
      </c>
      <c r="W31" s="130"/>
      <c r="X31" s="41"/>
      <c r="Y31" s="41"/>
    </row>
    <row r="32" spans="1:28" ht="14.25" customHeight="1">
      <c r="A32" s="73" t="s">
        <v>79</v>
      </c>
      <c r="B32" s="80" t="s">
        <v>138</v>
      </c>
      <c r="C32" s="34" t="s">
        <v>6</v>
      </c>
      <c r="D32" s="23"/>
      <c r="E32" s="23"/>
      <c r="F32" s="23">
        <v>1</v>
      </c>
      <c r="G32" s="23">
        <v>1</v>
      </c>
      <c r="H32" s="23"/>
      <c r="I32" s="23"/>
      <c r="J32" s="23"/>
      <c r="K32" s="23">
        <v>3</v>
      </c>
      <c r="L32" s="23"/>
      <c r="M32" s="23"/>
      <c r="N32" s="23">
        <v>5</v>
      </c>
      <c r="O32" s="23">
        <v>5</v>
      </c>
      <c r="P32" s="23">
        <v>7</v>
      </c>
      <c r="Q32" s="23"/>
      <c r="R32" s="23"/>
      <c r="S32" s="12"/>
      <c r="T32" s="12"/>
      <c r="U32" s="12"/>
      <c r="V32" s="19">
        <f t="shared" si="3"/>
        <v>22</v>
      </c>
      <c r="W32" s="122"/>
      <c r="X32" s="41"/>
      <c r="Y32" s="41"/>
    </row>
    <row r="33" spans="1:25" ht="14.25" customHeight="1">
      <c r="A33" s="67"/>
      <c r="B33" s="6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69"/>
      <c r="W33" s="70"/>
      <c r="X33" s="41"/>
      <c r="Y33" s="41"/>
    </row>
    <row r="34" spans="1:25" ht="14.25" customHeight="1">
      <c r="A34" s="67"/>
      <c r="B34" s="6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69"/>
      <c r="W34" s="70"/>
      <c r="X34" s="41"/>
      <c r="Y34" s="41"/>
    </row>
    <row r="35" spans="1:25" ht="14.25" customHeight="1">
      <c r="A35" s="61"/>
      <c r="B35" s="62" t="s">
        <v>54</v>
      </c>
      <c r="C35" s="62" t="s">
        <v>25</v>
      </c>
      <c r="D35" s="71" t="s">
        <v>55</v>
      </c>
      <c r="E35" s="71" t="s">
        <v>60</v>
      </c>
      <c r="F35" s="71" t="s">
        <v>56</v>
      </c>
      <c r="G35" s="71" t="s">
        <v>57</v>
      </c>
      <c r="H35" s="63" t="s">
        <v>58</v>
      </c>
      <c r="I35" s="63" t="s">
        <v>1</v>
      </c>
      <c r="J35" s="63" t="s">
        <v>27</v>
      </c>
      <c r="K35" s="63" t="s">
        <v>61</v>
      </c>
      <c r="L35" s="63" t="s">
        <v>59</v>
      </c>
      <c r="M35" s="63" t="s">
        <v>63</v>
      </c>
      <c r="N35" s="63" t="s">
        <v>62</v>
      </c>
      <c r="O35" s="63" t="s">
        <v>64</v>
      </c>
      <c r="P35" s="63" t="s">
        <v>161</v>
      </c>
      <c r="Q35" s="63" t="s">
        <v>160</v>
      </c>
      <c r="R35" s="63"/>
      <c r="S35" s="63"/>
      <c r="T35" s="63"/>
      <c r="U35" s="63"/>
      <c r="V35" s="30" t="s">
        <v>65</v>
      </c>
      <c r="W35" s="30" t="s">
        <v>66</v>
      </c>
      <c r="X35" s="41"/>
      <c r="Y35" s="41"/>
    </row>
    <row r="36" spans="1:25" ht="14.25" customHeight="1">
      <c r="A36" s="73" t="s">
        <v>80</v>
      </c>
      <c r="B36" s="80" t="s">
        <v>130</v>
      </c>
      <c r="C36" s="23" t="s">
        <v>4</v>
      </c>
      <c r="D36" s="23"/>
      <c r="E36" s="23">
        <v>7</v>
      </c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12"/>
      <c r="T36" s="12"/>
      <c r="U36" s="12"/>
      <c r="V36" s="19">
        <f t="shared" ref="V36:V43" si="4">SUM(D36:U36)</f>
        <v>7</v>
      </c>
      <c r="W36" s="132">
        <f>SUM(V36:V43)</f>
        <v>49</v>
      </c>
      <c r="X36" s="41"/>
      <c r="Y36" s="41"/>
    </row>
    <row r="37" spans="1:25" ht="14.25" customHeight="1">
      <c r="A37" s="73" t="s">
        <v>80</v>
      </c>
      <c r="B37" s="81" t="s">
        <v>139</v>
      </c>
      <c r="C37" s="23" t="s">
        <v>6</v>
      </c>
      <c r="D37" s="23"/>
      <c r="E37" s="23"/>
      <c r="F37" s="23"/>
      <c r="G37" s="23"/>
      <c r="H37" s="23"/>
      <c r="I37" s="23"/>
      <c r="J37" s="23"/>
      <c r="K37" s="23">
        <v>1</v>
      </c>
      <c r="L37" s="23"/>
      <c r="M37" s="23"/>
      <c r="N37" s="23"/>
      <c r="O37" s="23"/>
      <c r="P37" s="23"/>
      <c r="Q37" s="23"/>
      <c r="R37" s="23"/>
      <c r="S37" s="12"/>
      <c r="T37" s="12"/>
      <c r="U37" s="12"/>
      <c r="V37" s="19">
        <f t="shared" si="4"/>
        <v>1</v>
      </c>
      <c r="W37" s="130"/>
      <c r="X37" s="41"/>
      <c r="Y37" s="41"/>
    </row>
    <row r="38" spans="1:25" ht="14.25" customHeight="1">
      <c r="A38" s="73" t="s">
        <v>80</v>
      </c>
      <c r="B38" s="81" t="s">
        <v>131</v>
      </c>
      <c r="C38" s="23" t="s">
        <v>4</v>
      </c>
      <c r="D38" s="23"/>
      <c r="E38" s="23">
        <v>3</v>
      </c>
      <c r="F38" s="23">
        <v>3</v>
      </c>
      <c r="G38" s="23"/>
      <c r="H38" s="23"/>
      <c r="I38" s="23"/>
      <c r="J38" s="23"/>
      <c r="K38" s="23"/>
      <c r="L38" s="23"/>
      <c r="M38" s="23">
        <v>5</v>
      </c>
      <c r="N38" s="23"/>
      <c r="O38" s="23"/>
      <c r="P38" s="23"/>
      <c r="Q38" s="23"/>
      <c r="R38" s="23"/>
      <c r="S38" s="12"/>
      <c r="T38" s="12"/>
      <c r="U38" s="12"/>
      <c r="V38" s="19">
        <f t="shared" si="4"/>
        <v>11</v>
      </c>
      <c r="W38" s="130"/>
      <c r="X38" s="41"/>
      <c r="Y38" s="41"/>
    </row>
    <row r="39" spans="1:25" ht="14.25" customHeight="1">
      <c r="A39" s="73" t="s">
        <v>80</v>
      </c>
      <c r="B39" s="80" t="s">
        <v>142</v>
      </c>
      <c r="C39" s="23" t="s">
        <v>4</v>
      </c>
      <c r="D39" s="23"/>
      <c r="E39" s="23"/>
      <c r="F39" s="23">
        <v>2</v>
      </c>
      <c r="G39" s="23"/>
      <c r="H39" s="23"/>
      <c r="I39" s="23"/>
      <c r="J39" s="23"/>
      <c r="K39" s="23"/>
      <c r="L39" s="23"/>
      <c r="M39" s="23"/>
      <c r="N39" s="23">
        <v>5</v>
      </c>
      <c r="O39" s="23"/>
      <c r="P39" s="23"/>
      <c r="Q39" s="23"/>
      <c r="R39" s="23"/>
      <c r="S39" s="12"/>
      <c r="T39" s="12"/>
      <c r="U39" s="12"/>
      <c r="V39" s="19">
        <f t="shared" si="4"/>
        <v>7</v>
      </c>
      <c r="W39" s="130"/>
      <c r="X39" s="41"/>
      <c r="Y39" s="41"/>
    </row>
    <row r="40" spans="1:25" ht="14.25" customHeight="1">
      <c r="A40" s="73" t="s">
        <v>80</v>
      </c>
      <c r="B40" s="80" t="s">
        <v>166</v>
      </c>
      <c r="C40" s="23" t="s">
        <v>4</v>
      </c>
      <c r="D40" s="23"/>
      <c r="E40" s="23"/>
      <c r="F40" s="23"/>
      <c r="G40" s="23">
        <v>5</v>
      </c>
      <c r="H40" s="23"/>
      <c r="I40" s="23"/>
      <c r="J40" s="23"/>
      <c r="K40" s="23"/>
      <c r="L40" s="23"/>
      <c r="M40" s="23"/>
      <c r="N40" s="23">
        <v>5</v>
      </c>
      <c r="O40" s="23">
        <v>1</v>
      </c>
      <c r="P40" s="23"/>
      <c r="Q40" s="23"/>
      <c r="R40" s="23"/>
      <c r="S40" s="12"/>
      <c r="T40" s="12"/>
      <c r="U40" s="12"/>
      <c r="V40" s="19">
        <f t="shared" si="4"/>
        <v>11</v>
      </c>
      <c r="W40" s="130"/>
      <c r="X40" s="41"/>
      <c r="Y40" s="41"/>
    </row>
    <row r="41" spans="1:25" ht="14.25" customHeight="1">
      <c r="A41" s="73" t="s">
        <v>80</v>
      </c>
      <c r="B41" s="80" t="s">
        <v>167</v>
      </c>
      <c r="C41" s="23" t="s">
        <v>6</v>
      </c>
      <c r="D41" s="23"/>
      <c r="E41" s="23">
        <v>2</v>
      </c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12"/>
      <c r="T41" s="12"/>
      <c r="U41" s="12"/>
      <c r="V41" s="19">
        <f t="shared" si="4"/>
        <v>2</v>
      </c>
      <c r="W41" s="130"/>
      <c r="X41" s="41"/>
      <c r="Y41" s="41"/>
    </row>
    <row r="42" spans="1:25" ht="14.25" customHeight="1">
      <c r="A42" s="73" t="s">
        <v>80</v>
      </c>
      <c r="B42" s="80" t="s">
        <v>140</v>
      </c>
      <c r="C42" s="34" t="s">
        <v>6</v>
      </c>
      <c r="D42" s="23"/>
      <c r="E42" s="23"/>
      <c r="F42" s="23"/>
      <c r="G42" s="23"/>
      <c r="H42" s="23"/>
      <c r="I42" s="23"/>
      <c r="J42" s="23">
        <v>7</v>
      </c>
      <c r="K42" s="23"/>
      <c r="L42" s="23"/>
      <c r="M42" s="23"/>
      <c r="N42" s="23">
        <v>1</v>
      </c>
      <c r="O42" s="23"/>
      <c r="P42" s="23"/>
      <c r="Q42" s="23"/>
      <c r="R42" s="23"/>
      <c r="S42" s="12"/>
      <c r="T42" s="12"/>
      <c r="U42" s="12"/>
      <c r="V42" s="19">
        <f t="shared" si="4"/>
        <v>8</v>
      </c>
      <c r="W42" s="130"/>
      <c r="X42" s="41"/>
      <c r="Y42" s="41"/>
    </row>
    <row r="43" spans="1:25" ht="14.25" customHeight="1">
      <c r="A43" s="73" t="s">
        <v>80</v>
      </c>
      <c r="B43" s="89" t="s">
        <v>168</v>
      </c>
      <c r="C43" s="34" t="s">
        <v>6</v>
      </c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>
        <v>1</v>
      </c>
      <c r="O43" s="23">
        <v>1</v>
      </c>
      <c r="P43" s="23"/>
      <c r="Q43" s="23"/>
      <c r="R43" s="23"/>
      <c r="S43" s="12"/>
      <c r="T43" s="12"/>
      <c r="U43" s="12"/>
      <c r="V43" s="19">
        <f t="shared" si="4"/>
        <v>2</v>
      </c>
      <c r="W43" s="122"/>
      <c r="X43" s="41"/>
      <c r="Y43" s="41"/>
    </row>
    <row r="44" spans="1:25" ht="14.25" customHeight="1">
      <c r="A44" s="67"/>
      <c r="B44" s="68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69"/>
      <c r="W44" s="70"/>
      <c r="X44" s="41"/>
      <c r="Y44" s="41"/>
    </row>
    <row r="45" spans="1:25" ht="14.25" customHeight="1">
      <c r="A45" s="67"/>
      <c r="B45" s="68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69"/>
      <c r="W45" s="70"/>
      <c r="X45" s="69"/>
      <c r="Y45" s="69"/>
    </row>
    <row r="46" spans="1:25" ht="14.25" customHeight="1">
      <c r="A46" s="71"/>
      <c r="B46" s="62" t="s">
        <v>54</v>
      </c>
      <c r="C46" s="62" t="s">
        <v>25</v>
      </c>
      <c r="D46" s="71" t="s">
        <v>55</v>
      </c>
      <c r="E46" s="71" t="s">
        <v>60</v>
      </c>
      <c r="F46" s="71" t="s">
        <v>56</v>
      </c>
      <c r="G46" s="71" t="s">
        <v>57</v>
      </c>
      <c r="H46" s="63" t="s">
        <v>58</v>
      </c>
      <c r="I46" s="63" t="s">
        <v>1</v>
      </c>
      <c r="J46" s="63" t="s">
        <v>27</v>
      </c>
      <c r="K46" s="63" t="s">
        <v>61</v>
      </c>
      <c r="L46" s="63" t="s">
        <v>59</v>
      </c>
      <c r="M46" s="63" t="s">
        <v>63</v>
      </c>
      <c r="N46" s="63" t="s">
        <v>62</v>
      </c>
      <c r="O46" s="63" t="s">
        <v>64</v>
      </c>
      <c r="P46" s="63" t="s">
        <v>161</v>
      </c>
      <c r="Q46" s="63" t="s">
        <v>160</v>
      </c>
      <c r="R46" s="63"/>
      <c r="S46" s="63"/>
      <c r="T46" s="63"/>
      <c r="U46" s="63"/>
      <c r="V46" s="30" t="s">
        <v>65</v>
      </c>
      <c r="W46" s="30" t="s">
        <v>66</v>
      </c>
      <c r="X46" s="41"/>
      <c r="Y46" s="41"/>
    </row>
    <row r="47" spans="1:25" ht="14.25" customHeight="1">
      <c r="A47" s="73" t="s">
        <v>83</v>
      </c>
      <c r="B47" s="87" t="s">
        <v>92</v>
      </c>
      <c r="C47" s="87" t="s">
        <v>4</v>
      </c>
      <c r="D47" s="91"/>
      <c r="E47" s="91"/>
      <c r="F47" s="12">
        <v>10</v>
      </c>
      <c r="G47" s="12"/>
      <c r="H47" s="12"/>
      <c r="I47" s="12"/>
      <c r="J47" s="12"/>
      <c r="K47" s="12"/>
      <c r="L47" s="12"/>
      <c r="M47" s="12"/>
      <c r="N47" s="12"/>
      <c r="O47" s="12">
        <v>0.5</v>
      </c>
      <c r="P47" s="12"/>
      <c r="Q47" s="12"/>
      <c r="R47" s="12"/>
      <c r="S47" s="12"/>
      <c r="T47" s="12"/>
      <c r="U47" s="12"/>
      <c r="V47" s="19">
        <f t="shared" ref="V47:V54" si="5">SUM(D47:U47)</f>
        <v>10.5</v>
      </c>
      <c r="W47" s="132">
        <f>SUM(V47:V54)</f>
        <v>51</v>
      </c>
      <c r="X47" s="41"/>
      <c r="Y47" s="41"/>
    </row>
    <row r="48" spans="1:25" ht="14.25" customHeight="1">
      <c r="A48" s="73" t="s">
        <v>83</v>
      </c>
      <c r="B48" s="87" t="s">
        <v>150</v>
      </c>
      <c r="C48" s="87" t="s">
        <v>6</v>
      </c>
      <c r="D48" s="91"/>
      <c r="E48" s="91"/>
      <c r="F48" s="12"/>
      <c r="G48" s="12"/>
      <c r="H48" s="12"/>
      <c r="I48" s="12">
        <v>10</v>
      </c>
      <c r="J48" s="12"/>
      <c r="K48" s="12"/>
      <c r="L48" s="12"/>
      <c r="M48" s="12">
        <v>2</v>
      </c>
      <c r="N48" s="12"/>
      <c r="O48" s="12">
        <v>0.5</v>
      </c>
      <c r="P48" s="12"/>
      <c r="Q48" s="12"/>
      <c r="R48" s="12"/>
      <c r="S48" s="12"/>
      <c r="T48" s="12"/>
      <c r="U48" s="12"/>
      <c r="V48" s="19">
        <f t="shared" si="5"/>
        <v>12.5</v>
      </c>
      <c r="W48" s="130"/>
      <c r="X48" s="41"/>
      <c r="Y48" s="41"/>
    </row>
    <row r="49" spans="1:25" ht="14.25" customHeight="1">
      <c r="A49" s="73" t="s">
        <v>83</v>
      </c>
      <c r="B49" s="88" t="s">
        <v>101</v>
      </c>
      <c r="C49" s="87" t="s">
        <v>6</v>
      </c>
      <c r="D49" s="91"/>
      <c r="E49" s="91"/>
      <c r="F49" s="12">
        <v>3</v>
      </c>
      <c r="G49" s="12"/>
      <c r="H49" s="12">
        <v>0.5</v>
      </c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9">
        <f t="shared" si="5"/>
        <v>3.5</v>
      </c>
      <c r="W49" s="130"/>
      <c r="X49" s="41"/>
      <c r="Y49" s="41"/>
    </row>
    <row r="50" spans="1:25" ht="14.25" customHeight="1">
      <c r="A50" s="73" t="s">
        <v>83</v>
      </c>
      <c r="B50" s="87" t="s">
        <v>93</v>
      </c>
      <c r="C50" s="87" t="s">
        <v>4</v>
      </c>
      <c r="D50" s="91"/>
      <c r="E50" s="91"/>
      <c r="F50" s="12"/>
      <c r="G50" s="12"/>
      <c r="H50" s="12"/>
      <c r="I50" s="12">
        <v>7</v>
      </c>
      <c r="J50" s="12"/>
      <c r="K50" s="12"/>
      <c r="L50" s="12"/>
      <c r="M50" s="12"/>
      <c r="N50" s="12">
        <v>0.5</v>
      </c>
      <c r="O50" s="12"/>
      <c r="P50" s="12"/>
      <c r="Q50" s="12"/>
      <c r="R50" s="12"/>
      <c r="S50" s="12"/>
      <c r="T50" s="12"/>
      <c r="U50" s="12"/>
      <c r="V50" s="19">
        <f t="shared" si="5"/>
        <v>7.5</v>
      </c>
      <c r="W50" s="130"/>
      <c r="X50" s="41"/>
      <c r="Y50" s="41"/>
    </row>
    <row r="51" spans="1:25" ht="14.25" customHeight="1">
      <c r="A51" s="73" t="s">
        <v>83</v>
      </c>
      <c r="B51" s="87" t="s">
        <v>124</v>
      </c>
      <c r="C51" s="87" t="s">
        <v>6</v>
      </c>
      <c r="D51" s="91"/>
      <c r="E51" s="91"/>
      <c r="F51" s="12"/>
      <c r="G51" s="12"/>
      <c r="H51" s="12">
        <v>1</v>
      </c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9">
        <f t="shared" si="5"/>
        <v>1</v>
      </c>
      <c r="W51" s="130"/>
      <c r="X51" s="41"/>
      <c r="Y51" s="41"/>
    </row>
    <row r="52" spans="1:25" ht="14.25" customHeight="1">
      <c r="A52" s="73" t="s">
        <v>83</v>
      </c>
      <c r="B52" s="87" t="s">
        <v>143</v>
      </c>
      <c r="C52" s="87" t="s">
        <v>4</v>
      </c>
      <c r="D52" s="91"/>
      <c r="E52" s="91"/>
      <c r="F52" s="12"/>
      <c r="G52" s="12"/>
      <c r="H52" s="12"/>
      <c r="I52" s="12"/>
      <c r="J52" s="12"/>
      <c r="K52" s="12"/>
      <c r="L52" s="12"/>
      <c r="M52" s="12"/>
      <c r="N52" s="12">
        <v>1</v>
      </c>
      <c r="O52" s="12"/>
      <c r="P52" s="12"/>
      <c r="Q52" s="12"/>
      <c r="R52" s="12"/>
      <c r="S52" s="12"/>
      <c r="T52" s="12"/>
      <c r="U52" s="12"/>
      <c r="V52" s="19">
        <f t="shared" si="5"/>
        <v>1</v>
      </c>
      <c r="W52" s="130"/>
      <c r="X52" s="41"/>
      <c r="Y52" s="41"/>
    </row>
    <row r="53" spans="1:25" ht="14.25" customHeight="1">
      <c r="A53" s="73" t="s">
        <v>83</v>
      </c>
      <c r="B53" s="87" t="s">
        <v>94</v>
      </c>
      <c r="C53" s="87" t="s">
        <v>4</v>
      </c>
      <c r="D53" s="91"/>
      <c r="E53" s="91"/>
      <c r="F53" s="12">
        <v>5</v>
      </c>
      <c r="G53" s="12">
        <v>7</v>
      </c>
      <c r="H53" s="12">
        <v>0.5</v>
      </c>
      <c r="I53" s="12"/>
      <c r="J53" s="12"/>
      <c r="K53" s="12"/>
      <c r="L53" s="12"/>
      <c r="M53" s="12"/>
      <c r="N53" s="12">
        <v>1</v>
      </c>
      <c r="O53" s="12"/>
      <c r="P53" s="12"/>
      <c r="Q53" s="12"/>
      <c r="R53" s="12"/>
      <c r="S53" s="12"/>
      <c r="T53" s="12"/>
      <c r="U53" s="12"/>
      <c r="V53" s="19">
        <f t="shared" si="5"/>
        <v>13.5</v>
      </c>
      <c r="W53" s="130"/>
      <c r="X53" s="41"/>
      <c r="Y53" s="41"/>
    </row>
    <row r="54" spans="1:25" ht="14.25" customHeight="1">
      <c r="A54" s="73" t="s">
        <v>83</v>
      </c>
      <c r="B54" s="87" t="s">
        <v>95</v>
      </c>
      <c r="C54" s="87" t="s">
        <v>4</v>
      </c>
      <c r="D54" s="91"/>
      <c r="E54" s="91"/>
      <c r="F54" s="12"/>
      <c r="G54" s="12"/>
      <c r="H54" s="12">
        <v>1</v>
      </c>
      <c r="I54" s="12"/>
      <c r="J54" s="12"/>
      <c r="K54" s="12"/>
      <c r="L54" s="12"/>
      <c r="M54" s="12"/>
      <c r="N54" s="12">
        <v>0.5</v>
      </c>
      <c r="O54" s="12"/>
      <c r="P54" s="12"/>
      <c r="Q54" s="12"/>
      <c r="R54" s="12"/>
      <c r="S54" s="12"/>
      <c r="T54" s="12"/>
      <c r="U54" s="12"/>
      <c r="V54" s="19">
        <f t="shared" si="5"/>
        <v>1.5</v>
      </c>
      <c r="W54" s="122"/>
      <c r="X54" s="41"/>
      <c r="Y54" s="41"/>
    </row>
    <row r="55" spans="1:25" ht="14.25" customHeight="1">
      <c r="A55" s="67"/>
      <c r="B55" s="68"/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69"/>
      <c r="W55" s="70"/>
      <c r="X55" s="41"/>
      <c r="Y55" s="41"/>
    </row>
    <row r="56" spans="1:25" ht="14.25" customHeight="1">
      <c r="A56" s="67"/>
      <c r="B56" s="68"/>
      <c r="C56" s="29"/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69"/>
      <c r="W56" s="70"/>
      <c r="X56" s="41"/>
      <c r="Y56" s="41"/>
    </row>
    <row r="57" spans="1:25" ht="14.25" customHeight="1">
      <c r="A57" s="71"/>
      <c r="B57" s="62" t="s">
        <v>54</v>
      </c>
      <c r="C57" s="62" t="s">
        <v>25</v>
      </c>
      <c r="D57" s="71" t="s">
        <v>55</v>
      </c>
      <c r="E57" s="71" t="s">
        <v>60</v>
      </c>
      <c r="F57" s="71" t="s">
        <v>56</v>
      </c>
      <c r="G57" s="71" t="s">
        <v>57</v>
      </c>
      <c r="H57" s="63" t="s">
        <v>58</v>
      </c>
      <c r="I57" s="63" t="s">
        <v>1</v>
      </c>
      <c r="J57" s="63" t="s">
        <v>27</v>
      </c>
      <c r="K57" s="63" t="s">
        <v>61</v>
      </c>
      <c r="L57" s="63" t="s">
        <v>59</v>
      </c>
      <c r="M57" s="63" t="s">
        <v>63</v>
      </c>
      <c r="N57" s="63" t="s">
        <v>62</v>
      </c>
      <c r="O57" s="63" t="s">
        <v>64</v>
      </c>
      <c r="P57" s="63" t="s">
        <v>161</v>
      </c>
      <c r="Q57" s="63" t="s">
        <v>160</v>
      </c>
      <c r="R57" s="63"/>
      <c r="S57" s="63"/>
      <c r="T57" s="63"/>
      <c r="U57" s="63"/>
      <c r="V57" s="30" t="s">
        <v>65</v>
      </c>
      <c r="W57" s="30" t="s">
        <v>66</v>
      </c>
      <c r="X57" s="41"/>
      <c r="Y57" s="41"/>
    </row>
    <row r="58" spans="1:25" ht="14.25" customHeight="1">
      <c r="A58" s="73" t="s">
        <v>84</v>
      </c>
      <c r="B58" s="66" t="s">
        <v>125</v>
      </c>
      <c r="C58" s="12" t="s">
        <v>6</v>
      </c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9">
        <f t="shared" ref="V58:V65" si="6">SUM(D58:U58)</f>
        <v>0</v>
      </c>
      <c r="W58" s="132">
        <f>SUM(V58:V65)</f>
        <v>5</v>
      </c>
      <c r="X58" s="41"/>
      <c r="Y58" s="41"/>
    </row>
    <row r="59" spans="1:25" ht="14.25" customHeight="1">
      <c r="A59" s="73" t="s">
        <v>84</v>
      </c>
      <c r="B59" s="61" t="s">
        <v>96</v>
      </c>
      <c r="C59" s="12" t="s">
        <v>4</v>
      </c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9">
        <f t="shared" si="6"/>
        <v>0</v>
      </c>
      <c r="W59" s="130"/>
      <c r="X59" s="41"/>
      <c r="Y59" s="41"/>
    </row>
    <row r="60" spans="1:25" ht="14.25" customHeight="1">
      <c r="A60" s="73" t="s">
        <v>84</v>
      </c>
      <c r="B60" s="61" t="s">
        <v>97</v>
      </c>
      <c r="C60" s="12" t="s">
        <v>4</v>
      </c>
      <c r="D60" s="12"/>
      <c r="E60" s="12">
        <v>5</v>
      </c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9">
        <f t="shared" si="6"/>
        <v>5</v>
      </c>
      <c r="W60" s="130"/>
      <c r="X60" s="41"/>
      <c r="Y60" s="41"/>
    </row>
    <row r="61" spans="1:25" ht="14.25" customHeight="1">
      <c r="A61" s="73" t="s">
        <v>84</v>
      </c>
      <c r="B61" s="66" t="s">
        <v>98</v>
      </c>
      <c r="C61" s="12" t="s">
        <v>4</v>
      </c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9">
        <f t="shared" si="6"/>
        <v>0</v>
      </c>
      <c r="W61" s="130"/>
      <c r="X61" s="41"/>
      <c r="Y61" s="41"/>
    </row>
    <row r="62" spans="1:25" ht="14.25" customHeight="1">
      <c r="A62" s="73" t="s">
        <v>84</v>
      </c>
      <c r="B62" s="66" t="s">
        <v>99</v>
      </c>
      <c r="C62" s="12" t="s">
        <v>4</v>
      </c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9">
        <f t="shared" si="6"/>
        <v>0</v>
      </c>
      <c r="W62" s="130"/>
      <c r="X62" s="41"/>
      <c r="Y62" s="41"/>
    </row>
    <row r="63" spans="1:25" ht="14.25" customHeight="1">
      <c r="A63" s="73" t="s">
        <v>84</v>
      </c>
      <c r="B63" s="66" t="s">
        <v>100</v>
      </c>
      <c r="C63" s="12" t="s">
        <v>4</v>
      </c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9">
        <f t="shared" si="6"/>
        <v>0</v>
      </c>
      <c r="W63" s="130"/>
      <c r="X63" s="41"/>
      <c r="Y63" s="41"/>
    </row>
    <row r="64" spans="1:25" ht="14.25" customHeight="1">
      <c r="A64" s="73" t="s">
        <v>84</v>
      </c>
      <c r="B64" s="19"/>
      <c r="C64" s="19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9">
        <f t="shared" si="6"/>
        <v>0</v>
      </c>
      <c r="W64" s="130"/>
      <c r="X64" s="41"/>
      <c r="Y64" s="41"/>
    </row>
    <row r="65" spans="1:25" ht="14.25" customHeight="1">
      <c r="A65" s="73" t="s">
        <v>84</v>
      </c>
      <c r="B65" s="19"/>
      <c r="C65" s="19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9">
        <f t="shared" si="6"/>
        <v>0</v>
      </c>
      <c r="W65" s="122"/>
      <c r="X65" s="41"/>
      <c r="Y65" s="41"/>
    </row>
    <row r="66" spans="1:25" ht="14.25" customHeight="1">
      <c r="A66" s="67"/>
      <c r="B66" s="75"/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69"/>
      <c r="W66" s="70"/>
      <c r="X66" s="41"/>
      <c r="Y66" s="41"/>
    </row>
    <row r="67" spans="1:25" ht="14.25" customHeight="1">
      <c r="A67" s="76"/>
      <c r="B67" s="6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69"/>
      <c r="W67" s="70"/>
      <c r="X67" s="41"/>
      <c r="Y67" s="41"/>
    </row>
    <row r="68" spans="1:25" ht="14.25" customHeight="1">
      <c r="A68" s="61"/>
      <c r="B68" s="62" t="s">
        <v>54</v>
      </c>
      <c r="C68" s="62" t="s">
        <v>25</v>
      </c>
      <c r="D68" s="71" t="s">
        <v>55</v>
      </c>
      <c r="E68" s="71" t="s">
        <v>60</v>
      </c>
      <c r="F68" s="71" t="s">
        <v>56</v>
      </c>
      <c r="G68" s="71" t="s">
        <v>57</v>
      </c>
      <c r="H68" s="63" t="s">
        <v>58</v>
      </c>
      <c r="I68" s="63" t="s">
        <v>1</v>
      </c>
      <c r="J68" s="63" t="s">
        <v>27</v>
      </c>
      <c r="K68" s="63" t="s">
        <v>61</v>
      </c>
      <c r="L68" s="63" t="s">
        <v>59</v>
      </c>
      <c r="M68" s="63" t="s">
        <v>63</v>
      </c>
      <c r="N68" s="63" t="s">
        <v>62</v>
      </c>
      <c r="O68" s="63" t="s">
        <v>64</v>
      </c>
      <c r="P68" s="63" t="s">
        <v>161</v>
      </c>
      <c r="Q68" s="63" t="s">
        <v>160</v>
      </c>
      <c r="R68" s="63"/>
      <c r="S68" s="63"/>
      <c r="T68" s="63"/>
      <c r="U68" s="63"/>
      <c r="V68" s="30" t="s">
        <v>65</v>
      </c>
      <c r="W68" s="30" t="s">
        <v>66</v>
      </c>
      <c r="X68" s="41"/>
      <c r="Y68" s="41"/>
    </row>
    <row r="69" spans="1:25" ht="14.25" customHeight="1">
      <c r="A69" s="77"/>
      <c r="B69" s="19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9">
        <f t="shared" ref="V69:V76" si="7">SUM(D69:U69)</f>
        <v>0</v>
      </c>
      <c r="W69" s="132">
        <f>SUM(V69:V76)</f>
        <v>0</v>
      </c>
      <c r="X69" s="41"/>
      <c r="Y69" s="41"/>
    </row>
    <row r="70" spans="1:25" ht="14.25" customHeight="1">
      <c r="A70" s="77"/>
      <c r="B70" s="19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9">
        <f t="shared" si="7"/>
        <v>0</v>
      </c>
      <c r="W70" s="130"/>
      <c r="X70" s="41"/>
      <c r="Y70" s="41"/>
    </row>
    <row r="71" spans="1:25" ht="14.25" customHeight="1">
      <c r="A71" s="77"/>
      <c r="B71" s="19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9">
        <f t="shared" si="7"/>
        <v>0</v>
      </c>
      <c r="W71" s="130"/>
      <c r="X71" s="41"/>
      <c r="Y71" s="41"/>
    </row>
    <row r="72" spans="1:25" ht="14.25" customHeight="1">
      <c r="A72" s="77"/>
      <c r="B72" s="19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9">
        <f t="shared" si="7"/>
        <v>0</v>
      </c>
      <c r="W72" s="130"/>
      <c r="X72" s="41"/>
      <c r="Y72" s="41"/>
    </row>
    <row r="73" spans="1:25" ht="14.25" customHeight="1">
      <c r="A73" s="77"/>
      <c r="B73" s="19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9">
        <f t="shared" si="7"/>
        <v>0</v>
      </c>
      <c r="W73" s="130"/>
      <c r="X73" s="41"/>
      <c r="Y73" s="41"/>
    </row>
    <row r="74" spans="1:25" ht="14.25" customHeight="1">
      <c r="A74" s="77"/>
      <c r="B74" s="19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9">
        <f t="shared" si="7"/>
        <v>0</v>
      </c>
      <c r="W74" s="130"/>
      <c r="X74" s="41"/>
      <c r="Y74" s="41"/>
    </row>
    <row r="75" spans="1:25" ht="14.25" customHeight="1">
      <c r="A75" s="77"/>
      <c r="B75" s="19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9">
        <f t="shared" si="7"/>
        <v>0</v>
      </c>
      <c r="W75" s="130"/>
      <c r="X75" s="41"/>
      <c r="Y75" s="41"/>
    </row>
    <row r="76" spans="1:25" ht="14.25" customHeight="1">
      <c r="A76" s="77"/>
      <c r="B76" s="19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9">
        <f t="shared" si="7"/>
        <v>0</v>
      </c>
      <c r="W76" s="122"/>
      <c r="X76" s="41"/>
      <c r="Y76" s="41"/>
    </row>
    <row r="77" spans="1:25" ht="14.25" customHeight="1">
      <c r="A77" s="76"/>
      <c r="B77" s="6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69"/>
      <c r="W77" s="70"/>
      <c r="X77" s="41"/>
      <c r="Y77" s="41"/>
    </row>
    <row r="78" spans="1:25" ht="14.25" customHeight="1">
      <c r="A78" s="76"/>
      <c r="B78" s="6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69"/>
      <c r="W78" s="70"/>
      <c r="X78" s="41"/>
      <c r="Y78" s="41"/>
    </row>
    <row r="79" spans="1:25" ht="14.25" customHeight="1">
      <c r="A79" s="61"/>
      <c r="B79" s="62" t="s">
        <v>54</v>
      </c>
      <c r="C79" s="62" t="s">
        <v>25</v>
      </c>
      <c r="D79" s="71" t="s">
        <v>55</v>
      </c>
      <c r="E79" s="71" t="s">
        <v>60</v>
      </c>
      <c r="F79" s="71" t="s">
        <v>56</v>
      </c>
      <c r="G79" s="71" t="s">
        <v>57</v>
      </c>
      <c r="H79" s="63" t="s">
        <v>58</v>
      </c>
      <c r="I79" s="63" t="s">
        <v>1</v>
      </c>
      <c r="J79" s="63" t="s">
        <v>27</v>
      </c>
      <c r="K79" s="63" t="s">
        <v>61</v>
      </c>
      <c r="L79" s="63" t="s">
        <v>59</v>
      </c>
      <c r="M79" s="63" t="s">
        <v>63</v>
      </c>
      <c r="N79" s="63" t="s">
        <v>62</v>
      </c>
      <c r="O79" s="63" t="s">
        <v>64</v>
      </c>
      <c r="P79" s="63" t="s">
        <v>161</v>
      </c>
      <c r="Q79" s="63" t="s">
        <v>160</v>
      </c>
      <c r="R79" s="63"/>
      <c r="S79" s="63"/>
      <c r="T79" s="63"/>
      <c r="U79" s="63"/>
      <c r="V79" s="30" t="s">
        <v>65</v>
      </c>
      <c r="W79" s="30" t="s">
        <v>66</v>
      </c>
      <c r="X79" s="41"/>
      <c r="Y79" s="41"/>
    </row>
    <row r="80" spans="1:25" ht="14.25" customHeight="1">
      <c r="A80" s="77"/>
      <c r="B80" s="19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9">
        <f t="shared" ref="V80:V87" si="8">SUM(D80:U80)</f>
        <v>0</v>
      </c>
      <c r="W80" s="132">
        <f>SUM(V80:V87)</f>
        <v>0</v>
      </c>
      <c r="X80" s="41"/>
      <c r="Y80" s="41"/>
    </row>
    <row r="81" spans="1:25" ht="14.25" customHeight="1">
      <c r="A81" s="77"/>
      <c r="B81" s="19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9">
        <f t="shared" si="8"/>
        <v>0</v>
      </c>
      <c r="W81" s="130"/>
      <c r="X81" s="41"/>
      <c r="Y81" s="41"/>
    </row>
    <row r="82" spans="1:25" ht="14.25" customHeight="1">
      <c r="A82" s="77"/>
      <c r="B82" s="19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9">
        <f t="shared" si="8"/>
        <v>0</v>
      </c>
      <c r="W82" s="130"/>
      <c r="X82" s="41"/>
      <c r="Y82" s="41"/>
    </row>
    <row r="83" spans="1:25" ht="14.25" customHeight="1">
      <c r="A83" s="77"/>
      <c r="B83" s="19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9">
        <f t="shared" si="8"/>
        <v>0</v>
      </c>
      <c r="W83" s="130"/>
      <c r="X83" s="41"/>
      <c r="Y83" s="41"/>
    </row>
    <row r="84" spans="1:25" ht="14.25" customHeight="1">
      <c r="A84" s="77"/>
      <c r="B84" s="19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9">
        <f t="shared" si="8"/>
        <v>0</v>
      </c>
      <c r="W84" s="130"/>
      <c r="X84" s="41"/>
      <c r="Y84" s="41"/>
    </row>
    <row r="85" spans="1:25" ht="14.25" customHeight="1">
      <c r="A85" s="77"/>
      <c r="B85" s="19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9">
        <f t="shared" si="8"/>
        <v>0</v>
      </c>
      <c r="W85" s="130"/>
      <c r="X85" s="41"/>
      <c r="Y85" s="41"/>
    </row>
    <row r="86" spans="1:25" ht="14.25" customHeight="1">
      <c r="A86" s="77"/>
      <c r="B86" s="19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9">
        <f t="shared" si="8"/>
        <v>0</v>
      </c>
      <c r="W86" s="130"/>
      <c r="X86" s="41"/>
      <c r="Y86" s="41"/>
    </row>
    <row r="87" spans="1:25" ht="14.25" customHeight="1">
      <c r="A87" s="77"/>
      <c r="B87" s="19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9">
        <f t="shared" si="8"/>
        <v>0</v>
      </c>
      <c r="W87" s="122"/>
      <c r="X87" s="41"/>
      <c r="Y87" s="41"/>
    </row>
    <row r="88" spans="1:25" ht="14.25" customHeight="1">
      <c r="A88" s="76"/>
      <c r="B88" s="69"/>
      <c r="C88" s="29"/>
      <c r="D88" s="29"/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69"/>
      <c r="W88" s="70"/>
      <c r="X88" s="41"/>
      <c r="Y88" s="41"/>
    </row>
    <row r="89" spans="1:25" ht="14.25" customHeight="1">
      <c r="A89" s="76"/>
      <c r="B89" s="69"/>
      <c r="C89" s="29"/>
      <c r="D89" s="29"/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69"/>
      <c r="W89" s="70"/>
      <c r="X89" s="41"/>
      <c r="Y89" s="41"/>
    </row>
    <row r="90" spans="1:25" ht="14.25" customHeight="1">
      <c r="A90" s="61"/>
      <c r="B90" s="62" t="s">
        <v>54</v>
      </c>
      <c r="C90" s="62" t="s">
        <v>25</v>
      </c>
      <c r="D90" s="71" t="s">
        <v>55</v>
      </c>
      <c r="E90" s="71" t="s">
        <v>60</v>
      </c>
      <c r="F90" s="71" t="s">
        <v>56</v>
      </c>
      <c r="G90" s="71" t="s">
        <v>57</v>
      </c>
      <c r="H90" s="63" t="s">
        <v>58</v>
      </c>
      <c r="I90" s="63" t="s">
        <v>1</v>
      </c>
      <c r="J90" s="63" t="s">
        <v>27</v>
      </c>
      <c r="K90" s="63" t="s">
        <v>61</v>
      </c>
      <c r="L90" s="63" t="s">
        <v>59</v>
      </c>
      <c r="M90" s="63" t="s">
        <v>63</v>
      </c>
      <c r="N90" s="63" t="s">
        <v>62</v>
      </c>
      <c r="O90" s="63" t="s">
        <v>64</v>
      </c>
      <c r="P90" s="63" t="s">
        <v>161</v>
      </c>
      <c r="Q90" s="63" t="s">
        <v>160</v>
      </c>
      <c r="R90" s="63"/>
      <c r="S90" s="63"/>
      <c r="T90" s="63"/>
      <c r="U90" s="63"/>
      <c r="V90" s="30" t="s">
        <v>65</v>
      </c>
      <c r="W90" s="30" t="s">
        <v>66</v>
      </c>
      <c r="X90" s="41"/>
      <c r="Y90" s="41"/>
    </row>
    <row r="91" spans="1:25" ht="14.25" customHeight="1">
      <c r="A91" s="77"/>
      <c r="B91" s="19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9">
        <f t="shared" ref="V91:V98" si="9">SUM(D91:U91)</f>
        <v>0</v>
      </c>
      <c r="W91" s="132">
        <f>SUM(V91:V98)</f>
        <v>0</v>
      </c>
      <c r="X91" s="41"/>
      <c r="Y91" s="41"/>
    </row>
    <row r="92" spans="1:25" ht="14.25" customHeight="1">
      <c r="A92" s="77"/>
      <c r="B92" s="19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9">
        <f t="shared" si="9"/>
        <v>0</v>
      </c>
      <c r="W92" s="130"/>
      <c r="X92" s="41"/>
      <c r="Y92" s="41"/>
    </row>
    <row r="93" spans="1:25" ht="14.25" customHeight="1">
      <c r="A93" s="77"/>
      <c r="B93" s="19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9">
        <f t="shared" si="9"/>
        <v>0</v>
      </c>
      <c r="W93" s="130"/>
      <c r="X93" s="41"/>
      <c r="Y93" s="41"/>
    </row>
    <row r="94" spans="1:25" ht="14.25" customHeight="1">
      <c r="A94" s="77"/>
      <c r="B94" s="19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9">
        <f t="shared" si="9"/>
        <v>0</v>
      </c>
      <c r="W94" s="130"/>
      <c r="X94" s="41"/>
      <c r="Y94" s="41"/>
    </row>
    <row r="95" spans="1:25" ht="14.25" customHeight="1">
      <c r="A95" s="77"/>
      <c r="B95" s="19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9">
        <f t="shared" si="9"/>
        <v>0</v>
      </c>
      <c r="W95" s="130"/>
      <c r="X95" s="41"/>
      <c r="Y95" s="41"/>
    </row>
    <row r="96" spans="1:25" ht="14.25" customHeight="1">
      <c r="A96" s="77"/>
      <c r="B96" s="19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9">
        <f t="shared" si="9"/>
        <v>0</v>
      </c>
      <c r="W96" s="130"/>
      <c r="X96" s="41"/>
      <c r="Y96" s="41"/>
    </row>
    <row r="97" spans="1:25" ht="14.25" customHeight="1">
      <c r="A97" s="77"/>
      <c r="B97" s="19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9">
        <f t="shared" si="9"/>
        <v>0</v>
      </c>
      <c r="W97" s="130"/>
      <c r="X97" s="41"/>
      <c r="Y97" s="41"/>
    </row>
    <row r="98" spans="1:25" ht="14.25" customHeight="1">
      <c r="A98" s="77"/>
      <c r="B98" s="19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9">
        <f t="shared" si="9"/>
        <v>0</v>
      </c>
      <c r="W98" s="122"/>
      <c r="X98" s="41"/>
      <c r="Y98" s="41"/>
    </row>
    <row r="99" spans="1:25" ht="14.25" customHeight="1">
      <c r="A99" s="76"/>
      <c r="B99" s="69"/>
      <c r="C99" s="29"/>
      <c r="D99" s="29"/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69"/>
      <c r="W99" s="70"/>
      <c r="X99" s="41"/>
      <c r="Y99" s="41"/>
    </row>
    <row r="100" spans="1:25" ht="14.25" customHeight="1">
      <c r="A100" s="76"/>
      <c r="B100" s="69"/>
      <c r="C100" s="29"/>
      <c r="D100" s="29"/>
      <c r="E100" s="29"/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69"/>
      <c r="W100" s="70"/>
      <c r="X100" s="41"/>
      <c r="Y100" s="41"/>
    </row>
    <row r="101" spans="1:25" ht="14.25" customHeight="1">
      <c r="A101" s="61"/>
      <c r="B101" s="62" t="s">
        <v>54</v>
      </c>
      <c r="C101" s="62" t="s">
        <v>25</v>
      </c>
      <c r="D101" s="71" t="s">
        <v>55</v>
      </c>
      <c r="E101" s="71" t="s">
        <v>60</v>
      </c>
      <c r="F101" s="71" t="s">
        <v>56</v>
      </c>
      <c r="G101" s="71" t="s">
        <v>57</v>
      </c>
      <c r="H101" s="63" t="s">
        <v>58</v>
      </c>
      <c r="I101" s="63" t="s">
        <v>1</v>
      </c>
      <c r="J101" s="63" t="s">
        <v>27</v>
      </c>
      <c r="K101" s="63" t="s">
        <v>61</v>
      </c>
      <c r="L101" s="63" t="s">
        <v>59</v>
      </c>
      <c r="M101" s="63" t="s">
        <v>63</v>
      </c>
      <c r="N101" s="63" t="s">
        <v>62</v>
      </c>
      <c r="O101" s="63" t="s">
        <v>64</v>
      </c>
      <c r="P101" s="63" t="s">
        <v>161</v>
      </c>
      <c r="Q101" s="63" t="s">
        <v>160</v>
      </c>
      <c r="R101" s="63"/>
      <c r="S101" s="63"/>
      <c r="T101" s="63"/>
      <c r="U101" s="63"/>
      <c r="V101" s="30" t="s">
        <v>65</v>
      </c>
      <c r="W101" s="30" t="s">
        <v>66</v>
      </c>
      <c r="X101" s="41"/>
      <c r="Y101" s="41"/>
    </row>
    <row r="102" spans="1:25" ht="14.25" customHeight="1">
      <c r="A102" s="77"/>
      <c r="B102" s="19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9">
        <f t="shared" ref="V102:V109" si="10">SUM(D102:U102)</f>
        <v>0</v>
      </c>
      <c r="W102" s="132">
        <f>SUM(V102:V109)</f>
        <v>0</v>
      </c>
      <c r="X102" s="41"/>
      <c r="Y102" s="41"/>
    </row>
    <row r="103" spans="1:25" ht="14.25" customHeight="1">
      <c r="A103" s="77"/>
      <c r="B103" s="19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9">
        <f t="shared" si="10"/>
        <v>0</v>
      </c>
      <c r="W103" s="130"/>
      <c r="X103" s="41"/>
      <c r="Y103" s="41"/>
    </row>
    <row r="104" spans="1:25" ht="14.25" customHeight="1">
      <c r="A104" s="77"/>
      <c r="B104" s="19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9">
        <f t="shared" si="10"/>
        <v>0</v>
      </c>
      <c r="W104" s="130"/>
      <c r="X104" s="41"/>
      <c r="Y104" s="41"/>
    </row>
    <row r="105" spans="1:25" ht="14.25" customHeight="1">
      <c r="A105" s="77"/>
      <c r="B105" s="19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9">
        <f t="shared" si="10"/>
        <v>0</v>
      </c>
      <c r="W105" s="130"/>
      <c r="X105" s="41"/>
      <c r="Y105" s="41"/>
    </row>
    <row r="106" spans="1:25" ht="14.25" customHeight="1">
      <c r="A106" s="77"/>
      <c r="B106" s="19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9">
        <f t="shared" si="10"/>
        <v>0</v>
      </c>
      <c r="W106" s="130"/>
      <c r="X106" s="41"/>
      <c r="Y106" s="41"/>
    </row>
    <row r="107" spans="1:25" ht="14.25" customHeight="1">
      <c r="A107" s="77"/>
      <c r="B107" s="19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9">
        <f t="shared" si="10"/>
        <v>0</v>
      </c>
      <c r="W107" s="130"/>
      <c r="X107" s="41"/>
      <c r="Y107" s="41"/>
    </row>
    <row r="108" spans="1:25" ht="14.25" customHeight="1">
      <c r="A108" s="77"/>
      <c r="B108" s="19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9">
        <f t="shared" si="10"/>
        <v>0</v>
      </c>
      <c r="W108" s="130"/>
      <c r="X108" s="41"/>
      <c r="Y108" s="41"/>
    </row>
    <row r="109" spans="1:25" ht="14.25" customHeight="1">
      <c r="A109" s="77"/>
      <c r="B109" s="19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9">
        <f t="shared" si="10"/>
        <v>0</v>
      </c>
      <c r="W109" s="122"/>
      <c r="X109" s="41"/>
      <c r="Y109" s="41"/>
    </row>
    <row r="110" spans="1:25" ht="14.25" customHeight="1">
      <c r="A110" s="76"/>
      <c r="B110" s="69"/>
      <c r="C110" s="29"/>
      <c r="D110" s="29"/>
      <c r="E110" s="29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69"/>
      <c r="W110" s="70"/>
      <c r="X110" s="41"/>
      <c r="Y110" s="41"/>
    </row>
    <row r="111" spans="1:25" ht="14.25" customHeight="1">
      <c r="A111" s="76"/>
      <c r="B111" s="69"/>
      <c r="C111" s="29"/>
      <c r="D111" s="29"/>
      <c r="E111" s="29"/>
      <c r="F111" s="29"/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69"/>
      <c r="W111" s="70"/>
      <c r="X111" s="41"/>
      <c r="Y111" s="41"/>
    </row>
    <row r="112" spans="1:25" ht="14.25" customHeight="1">
      <c r="A112" s="61"/>
      <c r="B112" s="62" t="s">
        <v>54</v>
      </c>
      <c r="C112" s="62" t="s">
        <v>25</v>
      </c>
      <c r="D112" s="71" t="s">
        <v>55</v>
      </c>
      <c r="E112" s="71" t="s">
        <v>60</v>
      </c>
      <c r="F112" s="71" t="s">
        <v>56</v>
      </c>
      <c r="G112" s="71" t="s">
        <v>57</v>
      </c>
      <c r="H112" s="63" t="s">
        <v>58</v>
      </c>
      <c r="I112" s="63" t="s">
        <v>1</v>
      </c>
      <c r="J112" s="63" t="s">
        <v>27</v>
      </c>
      <c r="K112" s="63" t="s">
        <v>61</v>
      </c>
      <c r="L112" s="63" t="s">
        <v>59</v>
      </c>
      <c r="M112" s="63" t="s">
        <v>63</v>
      </c>
      <c r="N112" s="63" t="s">
        <v>62</v>
      </c>
      <c r="O112" s="63" t="s">
        <v>64</v>
      </c>
      <c r="P112" s="63" t="s">
        <v>161</v>
      </c>
      <c r="Q112" s="63" t="s">
        <v>160</v>
      </c>
      <c r="R112" s="63"/>
      <c r="S112" s="63"/>
      <c r="T112" s="63"/>
      <c r="U112" s="63"/>
      <c r="V112" s="30" t="s">
        <v>65</v>
      </c>
      <c r="W112" s="30" t="s">
        <v>66</v>
      </c>
      <c r="X112" s="41"/>
      <c r="Y112" s="41"/>
    </row>
    <row r="113" spans="1:25" ht="14.25" customHeight="1">
      <c r="A113" s="77"/>
      <c r="B113" s="19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9">
        <f t="shared" ref="V113:V120" si="11">SUM(D113:U113)</f>
        <v>0</v>
      </c>
      <c r="W113" s="132">
        <f>SUM(V113:V120)</f>
        <v>0</v>
      </c>
      <c r="X113" s="41"/>
      <c r="Y113" s="41"/>
    </row>
    <row r="114" spans="1:25" ht="14.25" customHeight="1">
      <c r="A114" s="77"/>
      <c r="B114" s="19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9">
        <f t="shared" si="11"/>
        <v>0</v>
      </c>
      <c r="W114" s="130"/>
      <c r="X114" s="41"/>
      <c r="Y114" s="41"/>
    </row>
    <row r="115" spans="1:25" ht="14.25" customHeight="1">
      <c r="A115" s="77"/>
      <c r="B115" s="19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9">
        <f t="shared" si="11"/>
        <v>0</v>
      </c>
      <c r="W115" s="130"/>
      <c r="X115" s="41"/>
      <c r="Y115" s="41"/>
    </row>
    <row r="116" spans="1:25" ht="14.25" customHeight="1">
      <c r="A116" s="77"/>
      <c r="B116" s="19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9">
        <f t="shared" si="11"/>
        <v>0</v>
      </c>
      <c r="W116" s="130"/>
      <c r="X116" s="41"/>
      <c r="Y116" s="41"/>
    </row>
    <row r="117" spans="1:25" ht="14.25" customHeight="1">
      <c r="A117" s="77"/>
      <c r="B117" s="19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9">
        <f t="shared" si="11"/>
        <v>0</v>
      </c>
      <c r="W117" s="130"/>
      <c r="X117" s="41"/>
      <c r="Y117" s="41"/>
    </row>
    <row r="118" spans="1:25" ht="14.25" customHeight="1">
      <c r="A118" s="77"/>
      <c r="B118" s="19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9">
        <f t="shared" si="11"/>
        <v>0</v>
      </c>
      <c r="W118" s="130"/>
      <c r="X118" s="41"/>
      <c r="Y118" s="41"/>
    </row>
    <row r="119" spans="1:25" ht="14.25" customHeight="1">
      <c r="A119" s="77"/>
      <c r="B119" s="19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9">
        <f t="shared" si="11"/>
        <v>0</v>
      </c>
      <c r="W119" s="130"/>
      <c r="X119" s="41"/>
      <c r="Y119" s="41"/>
    </row>
    <row r="120" spans="1:25" ht="14.25" customHeight="1">
      <c r="A120" s="77"/>
      <c r="B120" s="19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9">
        <f t="shared" si="11"/>
        <v>0</v>
      </c>
      <c r="W120" s="122"/>
      <c r="X120" s="41"/>
      <c r="Y120" s="41"/>
    </row>
    <row r="121" spans="1:25" ht="14.25" customHeight="1">
      <c r="A121" s="76"/>
      <c r="B121" s="69"/>
      <c r="C121" s="29"/>
      <c r="D121" s="29"/>
      <c r="E121" s="29"/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69"/>
      <c r="W121" s="70"/>
      <c r="X121" s="41"/>
      <c r="Y121" s="41"/>
    </row>
    <row r="122" spans="1:25" ht="14.25" customHeight="1">
      <c r="A122" s="76"/>
      <c r="B122" s="69"/>
      <c r="C122" s="29"/>
      <c r="D122" s="29"/>
      <c r="E122" s="29"/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69"/>
      <c r="W122" s="70"/>
      <c r="X122" s="41"/>
      <c r="Y122" s="41"/>
    </row>
    <row r="123" spans="1:25" ht="14.25" customHeight="1">
      <c r="A123" s="61"/>
      <c r="B123" s="62" t="s">
        <v>54</v>
      </c>
      <c r="C123" s="62" t="s">
        <v>25</v>
      </c>
      <c r="D123" s="71" t="s">
        <v>55</v>
      </c>
      <c r="E123" s="71" t="s">
        <v>60</v>
      </c>
      <c r="F123" s="71" t="s">
        <v>56</v>
      </c>
      <c r="G123" s="71" t="s">
        <v>57</v>
      </c>
      <c r="H123" s="63" t="s">
        <v>58</v>
      </c>
      <c r="I123" s="63" t="s">
        <v>1</v>
      </c>
      <c r="J123" s="63" t="s">
        <v>27</v>
      </c>
      <c r="K123" s="63" t="s">
        <v>61</v>
      </c>
      <c r="L123" s="63" t="s">
        <v>59</v>
      </c>
      <c r="M123" s="63" t="s">
        <v>63</v>
      </c>
      <c r="N123" s="63" t="s">
        <v>62</v>
      </c>
      <c r="O123" s="63" t="s">
        <v>64</v>
      </c>
      <c r="P123" s="63" t="s">
        <v>161</v>
      </c>
      <c r="Q123" s="63" t="s">
        <v>160</v>
      </c>
      <c r="R123" s="63"/>
      <c r="S123" s="63"/>
      <c r="T123" s="63"/>
      <c r="U123" s="63"/>
      <c r="V123" s="30" t="s">
        <v>65</v>
      </c>
      <c r="W123" s="30" t="s">
        <v>66</v>
      </c>
      <c r="X123" s="41"/>
      <c r="Y123" s="41"/>
    </row>
    <row r="124" spans="1:25" ht="14.25" customHeight="1">
      <c r="A124" s="77"/>
      <c r="B124" s="19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9">
        <f t="shared" ref="V124:V131" si="12">SUM(D124:U124)</f>
        <v>0</v>
      </c>
      <c r="W124" s="132">
        <f>SUM(V124:V131)</f>
        <v>0</v>
      </c>
      <c r="X124" s="41"/>
      <c r="Y124" s="41"/>
    </row>
    <row r="125" spans="1:25" ht="14.25" customHeight="1">
      <c r="A125" s="77"/>
      <c r="B125" s="19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9">
        <f t="shared" si="12"/>
        <v>0</v>
      </c>
      <c r="W125" s="130"/>
      <c r="X125" s="41"/>
      <c r="Y125" s="41"/>
    </row>
    <row r="126" spans="1:25" ht="14.25" customHeight="1">
      <c r="A126" s="77"/>
      <c r="B126" s="19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9">
        <f t="shared" si="12"/>
        <v>0</v>
      </c>
      <c r="W126" s="130"/>
      <c r="X126" s="41"/>
      <c r="Y126" s="41"/>
    </row>
    <row r="127" spans="1:25" ht="14.25" customHeight="1">
      <c r="A127" s="77"/>
      <c r="B127" s="19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9">
        <f t="shared" si="12"/>
        <v>0</v>
      </c>
      <c r="W127" s="130"/>
      <c r="X127" s="41"/>
      <c r="Y127" s="41"/>
    </row>
    <row r="128" spans="1:25" ht="14.25" customHeight="1">
      <c r="A128" s="77"/>
      <c r="B128" s="19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9">
        <f t="shared" si="12"/>
        <v>0</v>
      </c>
      <c r="W128" s="130"/>
      <c r="X128" s="41"/>
      <c r="Y128" s="41"/>
    </row>
    <row r="129" spans="1:25" ht="14.25" customHeight="1">
      <c r="A129" s="77"/>
      <c r="B129" s="19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9">
        <f t="shared" si="12"/>
        <v>0</v>
      </c>
      <c r="W129" s="130"/>
      <c r="X129" s="41"/>
      <c r="Y129" s="41"/>
    </row>
    <row r="130" spans="1:25" ht="14.25" customHeight="1">
      <c r="A130" s="77"/>
      <c r="B130" s="19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9">
        <f t="shared" si="12"/>
        <v>0</v>
      </c>
      <c r="W130" s="130"/>
      <c r="X130" s="41"/>
      <c r="Y130" s="41"/>
    </row>
    <row r="131" spans="1:25" ht="14.25" customHeight="1">
      <c r="A131" s="77"/>
      <c r="B131" s="19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9">
        <f t="shared" si="12"/>
        <v>0</v>
      </c>
      <c r="W131" s="122"/>
      <c r="X131" s="41"/>
      <c r="Y131" s="41"/>
    </row>
    <row r="132" spans="1:25" ht="14.25" customHeight="1">
      <c r="A132" s="41"/>
      <c r="B132" s="41"/>
      <c r="C132" s="41"/>
      <c r="D132" s="41"/>
      <c r="E132" s="41"/>
      <c r="F132" s="41"/>
      <c r="G132" s="41"/>
      <c r="H132" s="41"/>
      <c r="I132" s="41"/>
      <c r="J132" s="41"/>
      <c r="K132" s="41"/>
      <c r="L132" s="41"/>
      <c r="M132" s="41"/>
      <c r="N132" s="41"/>
      <c r="O132" s="41"/>
      <c r="P132" s="41"/>
      <c r="Q132" s="41"/>
      <c r="R132" s="41"/>
      <c r="S132" s="41"/>
      <c r="T132" s="41"/>
      <c r="U132" s="41"/>
      <c r="V132" s="41"/>
      <c r="W132" s="41"/>
      <c r="X132" s="41"/>
      <c r="Y132" s="41"/>
    </row>
    <row r="133" spans="1:25" ht="15" customHeight="1">
      <c r="A133" s="41"/>
      <c r="B133" s="41"/>
      <c r="C133" s="41"/>
      <c r="D133" s="41"/>
      <c r="E133" s="41"/>
      <c r="F133" s="41"/>
      <c r="G133" s="41"/>
      <c r="H133" s="41"/>
      <c r="I133" s="41"/>
      <c r="J133" s="41"/>
      <c r="K133" s="41"/>
      <c r="L133" s="41"/>
      <c r="M133" s="41"/>
      <c r="N133" s="41"/>
      <c r="O133" s="41"/>
      <c r="P133" s="41"/>
      <c r="Q133" s="41"/>
      <c r="R133" s="41"/>
      <c r="S133" s="41"/>
      <c r="T133" s="41"/>
      <c r="U133" s="41"/>
      <c r="V133" s="41"/>
      <c r="W133" s="41"/>
      <c r="X133" s="41"/>
    </row>
  </sheetData>
  <mergeCells count="15">
    <mergeCell ref="W124:W131"/>
    <mergeCell ref="W14:W21"/>
    <mergeCell ref="A1:AC1"/>
    <mergeCell ref="W69:W76"/>
    <mergeCell ref="W80:W87"/>
    <mergeCell ref="W91:W98"/>
    <mergeCell ref="W102:W109"/>
    <mergeCell ref="W113:W120"/>
    <mergeCell ref="W47:W54"/>
    <mergeCell ref="W58:W65"/>
    <mergeCell ref="W25:W32"/>
    <mergeCell ref="W36:W43"/>
    <mergeCell ref="Z13:AB13"/>
    <mergeCell ref="Z25:AB25"/>
    <mergeCell ref="W3:W10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4FB19A"/>
  </sheetPr>
  <dimension ref="A1:N39"/>
  <sheetViews>
    <sheetView workbookViewId="0">
      <selection activeCell="E23" sqref="E23"/>
    </sheetView>
  </sheetViews>
  <sheetFormatPr defaultColWidth="17.28515625" defaultRowHeight="15" customHeight="1"/>
  <cols>
    <col min="1" max="1" width="8.85546875" customWidth="1"/>
    <col min="2" max="2" width="21.7109375" customWidth="1"/>
    <col min="3" max="4" width="9.5703125" customWidth="1"/>
    <col min="5" max="5" width="8.85546875" customWidth="1"/>
    <col min="6" max="7" width="11.28515625" customWidth="1"/>
    <col min="8" max="8" width="11.42578125" customWidth="1"/>
    <col min="9" max="10" width="11.28515625" customWidth="1"/>
    <col min="11" max="11" width="11.42578125" customWidth="1"/>
    <col min="12" max="14" width="8.85546875" customWidth="1"/>
  </cols>
  <sheetData>
    <row r="1" spans="1:14" ht="15" customHeigh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4"/>
    </row>
    <row r="2" spans="1:14" ht="15" customHeight="1">
      <c r="A2" s="118" t="s">
        <v>7</v>
      </c>
      <c r="B2" s="119"/>
      <c r="C2" s="119"/>
      <c r="D2" s="119"/>
      <c r="E2" s="119"/>
      <c r="F2" s="119"/>
      <c r="G2" s="119"/>
      <c r="H2" s="119"/>
      <c r="I2" s="119"/>
      <c r="J2" s="119"/>
      <c r="K2" s="119"/>
      <c r="L2" s="119"/>
      <c r="M2" s="120"/>
      <c r="N2" s="4"/>
    </row>
    <row r="3" spans="1:14" ht="15" customHeight="1">
      <c r="A3" s="6" t="s">
        <v>10</v>
      </c>
      <c r="B3" s="6" t="s">
        <v>8</v>
      </c>
      <c r="C3" s="7" t="s">
        <v>9</v>
      </c>
      <c r="D3" s="6" t="s">
        <v>11</v>
      </c>
      <c r="E3" s="6" t="s">
        <v>17</v>
      </c>
      <c r="F3" s="6" t="s">
        <v>18</v>
      </c>
      <c r="G3" s="6" t="s">
        <v>18</v>
      </c>
      <c r="H3" s="9" t="s">
        <v>19</v>
      </c>
      <c r="I3" s="6" t="s">
        <v>22</v>
      </c>
      <c r="J3" s="6" t="s">
        <v>22</v>
      </c>
      <c r="K3" s="9" t="s">
        <v>23</v>
      </c>
      <c r="L3" s="10" t="s">
        <v>24</v>
      </c>
      <c r="M3" s="10" t="s">
        <v>16</v>
      </c>
      <c r="N3" s="4"/>
    </row>
    <row r="4" spans="1:14" ht="15" customHeight="1">
      <c r="A4" s="123">
        <v>1</v>
      </c>
      <c r="C4" s="8" t="s">
        <v>20</v>
      </c>
      <c r="D4" s="8" t="s">
        <v>21</v>
      </c>
      <c r="E4" s="11">
        <v>1</v>
      </c>
      <c r="F4" s="12"/>
      <c r="G4" s="12"/>
      <c r="H4" s="14">
        <f t="shared" ref="H4:H19" si="0">(F4+G4)/2</f>
        <v>0</v>
      </c>
      <c r="I4" s="13"/>
      <c r="J4" s="12"/>
      <c r="K4" s="14">
        <f t="shared" ref="K4:K19" si="1">(I4+J4)/2</f>
        <v>0</v>
      </c>
      <c r="L4" s="16">
        <f t="shared" ref="L4:L19" si="2">MIN(K4,H4)</f>
        <v>0</v>
      </c>
      <c r="M4" s="17">
        <f t="shared" ref="M4:M19" si="3">RANK(L4,$L$4:$L$19,1)</f>
        <v>1</v>
      </c>
      <c r="N4" s="4"/>
    </row>
    <row r="5" spans="1:14" ht="15" customHeight="1">
      <c r="A5" s="122"/>
      <c r="B5" s="8"/>
      <c r="C5" s="8" t="s">
        <v>28</v>
      </c>
      <c r="D5" s="8" t="s">
        <v>21</v>
      </c>
      <c r="E5" s="8">
        <v>2</v>
      </c>
      <c r="F5" s="12"/>
      <c r="G5" s="12"/>
      <c r="H5" s="14">
        <f t="shared" si="0"/>
        <v>0</v>
      </c>
      <c r="I5" s="13"/>
      <c r="J5" s="12"/>
      <c r="K5" s="14">
        <f t="shared" si="1"/>
        <v>0</v>
      </c>
      <c r="L5" s="16">
        <f t="shared" si="2"/>
        <v>0</v>
      </c>
      <c r="M5" s="17">
        <f t="shared" si="3"/>
        <v>1</v>
      </c>
      <c r="N5" s="4"/>
    </row>
    <row r="6" spans="1:14" ht="15" customHeight="1">
      <c r="A6" s="121">
        <v>2</v>
      </c>
      <c r="B6" s="20"/>
      <c r="C6" s="20" t="s">
        <v>29</v>
      </c>
      <c r="D6" s="20" t="s">
        <v>21</v>
      </c>
      <c r="E6" s="20">
        <v>1</v>
      </c>
      <c r="F6" s="21"/>
      <c r="G6" s="21"/>
      <c r="H6" s="14">
        <f t="shared" si="0"/>
        <v>0</v>
      </c>
      <c r="I6" s="22"/>
      <c r="J6" s="21"/>
      <c r="K6" s="14">
        <f t="shared" si="1"/>
        <v>0</v>
      </c>
      <c r="L6" s="16">
        <f t="shared" si="2"/>
        <v>0</v>
      </c>
      <c r="M6" s="17">
        <f t="shared" si="3"/>
        <v>1</v>
      </c>
      <c r="N6" s="4"/>
    </row>
    <row r="7" spans="1:14" ht="15" customHeight="1">
      <c r="A7" s="122"/>
      <c r="B7" s="20"/>
      <c r="C7" s="20" t="s">
        <v>30</v>
      </c>
      <c r="D7" s="20" t="s">
        <v>21</v>
      </c>
      <c r="E7" s="20">
        <v>2</v>
      </c>
      <c r="F7" s="21"/>
      <c r="G7" s="21"/>
      <c r="H7" s="14">
        <f t="shared" si="0"/>
        <v>0</v>
      </c>
      <c r="I7" s="22"/>
      <c r="J7" s="21"/>
      <c r="K7" s="14">
        <f t="shared" si="1"/>
        <v>0</v>
      </c>
      <c r="L7" s="16">
        <f t="shared" si="2"/>
        <v>0</v>
      </c>
      <c r="M7" s="17">
        <f t="shared" si="3"/>
        <v>1</v>
      </c>
      <c r="N7" s="4"/>
    </row>
    <row r="8" spans="1:14" ht="15" customHeight="1">
      <c r="A8" s="123">
        <v>3</v>
      </c>
      <c r="B8" s="8"/>
      <c r="C8" s="8" t="s">
        <v>20</v>
      </c>
      <c r="D8" s="8" t="s">
        <v>21</v>
      </c>
      <c r="E8" s="11">
        <v>1</v>
      </c>
      <c r="F8" s="12"/>
      <c r="G8" s="12"/>
      <c r="H8" s="14">
        <f t="shared" si="0"/>
        <v>0</v>
      </c>
      <c r="I8" s="13"/>
      <c r="J8" s="12"/>
      <c r="K8" s="14">
        <f t="shared" si="1"/>
        <v>0</v>
      </c>
      <c r="L8" s="16">
        <f t="shared" si="2"/>
        <v>0</v>
      </c>
      <c r="M8" s="17">
        <f t="shared" si="3"/>
        <v>1</v>
      </c>
      <c r="N8" s="4"/>
    </row>
    <row r="9" spans="1:14" ht="15" customHeight="1">
      <c r="A9" s="122"/>
      <c r="B9" s="8"/>
      <c r="C9" s="8" t="s">
        <v>28</v>
      </c>
      <c r="D9" s="8" t="s">
        <v>21</v>
      </c>
      <c r="E9" s="8">
        <v>2</v>
      </c>
      <c r="F9" s="12"/>
      <c r="G9" s="12"/>
      <c r="H9" s="14">
        <f t="shared" si="0"/>
        <v>0</v>
      </c>
      <c r="I9" s="13"/>
      <c r="J9" s="12"/>
      <c r="K9" s="14">
        <f t="shared" si="1"/>
        <v>0</v>
      </c>
      <c r="L9" s="16">
        <f t="shared" si="2"/>
        <v>0</v>
      </c>
      <c r="M9" s="17">
        <f t="shared" si="3"/>
        <v>1</v>
      </c>
      <c r="N9" s="4"/>
    </row>
    <row r="10" spans="1:14" ht="15" customHeight="1">
      <c r="A10" s="121">
        <v>4</v>
      </c>
      <c r="B10" s="20"/>
      <c r="C10" s="20" t="s">
        <v>29</v>
      </c>
      <c r="D10" s="20" t="s">
        <v>21</v>
      </c>
      <c r="E10" s="20">
        <v>1</v>
      </c>
      <c r="F10" s="21"/>
      <c r="G10" s="21"/>
      <c r="H10" s="14">
        <f t="shared" si="0"/>
        <v>0</v>
      </c>
      <c r="I10" s="22"/>
      <c r="J10" s="21"/>
      <c r="K10" s="14">
        <f t="shared" si="1"/>
        <v>0</v>
      </c>
      <c r="L10" s="16">
        <f t="shared" si="2"/>
        <v>0</v>
      </c>
      <c r="M10" s="17">
        <f t="shared" si="3"/>
        <v>1</v>
      </c>
      <c r="N10" s="4"/>
    </row>
    <row r="11" spans="1:14" ht="15" customHeight="1">
      <c r="A11" s="122"/>
      <c r="B11" s="25"/>
      <c r="C11" s="20" t="s">
        <v>30</v>
      </c>
      <c r="D11" s="20" t="s">
        <v>21</v>
      </c>
      <c r="E11" s="20">
        <v>2</v>
      </c>
      <c r="F11" s="21"/>
      <c r="G11" s="21"/>
      <c r="H11" s="14">
        <f t="shared" si="0"/>
        <v>0</v>
      </c>
      <c r="I11" s="22"/>
      <c r="J11" s="22"/>
      <c r="K11" s="14">
        <f t="shared" si="1"/>
        <v>0</v>
      </c>
      <c r="L11" s="16">
        <f t="shared" si="2"/>
        <v>0</v>
      </c>
      <c r="M11" s="17">
        <f t="shared" si="3"/>
        <v>1</v>
      </c>
      <c r="N11" s="4"/>
    </row>
    <row r="12" spans="1:14" ht="15" customHeight="1">
      <c r="A12" s="123">
        <v>5</v>
      </c>
      <c r="C12" s="8" t="s">
        <v>20</v>
      </c>
      <c r="D12" s="8" t="s">
        <v>31</v>
      </c>
      <c r="E12" s="11">
        <v>1</v>
      </c>
      <c r="F12" s="12"/>
      <c r="G12" s="12"/>
      <c r="H12" s="14">
        <f t="shared" si="0"/>
        <v>0</v>
      </c>
      <c r="I12" s="13"/>
      <c r="J12" s="12"/>
      <c r="K12" s="14">
        <f t="shared" si="1"/>
        <v>0</v>
      </c>
      <c r="L12" s="16">
        <f t="shared" si="2"/>
        <v>0</v>
      </c>
      <c r="M12" s="17">
        <f t="shared" si="3"/>
        <v>1</v>
      </c>
      <c r="N12" s="4"/>
    </row>
    <row r="13" spans="1:14" ht="15" customHeight="1">
      <c r="A13" s="122"/>
      <c r="B13" s="11"/>
      <c r="C13" s="8" t="s">
        <v>28</v>
      </c>
      <c r="D13" s="8" t="s">
        <v>31</v>
      </c>
      <c r="E13" s="8">
        <v>2</v>
      </c>
      <c r="F13" s="12"/>
      <c r="G13" s="12"/>
      <c r="H13" s="14">
        <f t="shared" si="0"/>
        <v>0</v>
      </c>
      <c r="I13" s="13"/>
      <c r="J13" s="13"/>
      <c r="K13" s="14">
        <f t="shared" si="1"/>
        <v>0</v>
      </c>
      <c r="L13" s="16">
        <f t="shared" si="2"/>
        <v>0</v>
      </c>
      <c r="M13" s="17">
        <f t="shared" si="3"/>
        <v>1</v>
      </c>
      <c r="N13" s="4"/>
    </row>
    <row r="14" spans="1:14" ht="15" customHeight="1">
      <c r="A14" s="121">
        <v>6</v>
      </c>
      <c r="B14" s="26"/>
      <c r="C14" s="20" t="s">
        <v>29</v>
      </c>
      <c r="D14" s="27" t="s">
        <v>31</v>
      </c>
      <c r="E14" s="20">
        <v>1</v>
      </c>
      <c r="F14" s="22"/>
      <c r="G14" s="21"/>
      <c r="H14" s="14">
        <f t="shared" si="0"/>
        <v>0</v>
      </c>
      <c r="I14" s="22"/>
      <c r="J14" s="21"/>
      <c r="K14" s="14">
        <f t="shared" si="1"/>
        <v>0</v>
      </c>
      <c r="L14" s="16">
        <f t="shared" si="2"/>
        <v>0</v>
      </c>
      <c r="M14" s="17">
        <f t="shared" si="3"/>
        <v>1</v>
      </c>
      <c r="N14" s="4"/>
    </row>
    <row r="15" spans="1:14" ht="15" customHeight="1">
      <c r="A15" s="122"/>
      <c r="B15" s="21"/>
      <c r="C15" s="20" t="s">
        <v>30</v>
      </c>
      <c r="D15" s="20" t="s">
        <v>31</v>
      </c>
      <c r="E15" s="20">
        <v>2</v>
      </c>
      <c r="F15" s="22"/>
      <c r="G15" s="21"/>
      <c r="H15" s="14">
        <f t="shared" si="0"/>
        <v>0</v>
      </c>
      <c r="I15" s="22"/>
      <c r="J15" s="21"/>
      <c r="K15" s="14">
        <f t="shared" si="1"/>
        <v>0</v>
      </c>
      <c r="L15" s="16">
        <f t="shared" si="2"/>
        <v>0</v>
      </c>
      <c r="M15" s="17">
        <f t="shared" si="3"/>
        <v>1</v>
      </c>
      <c r="N15" s="4"/>
    </row>
    <row r="16" spans="1:14" ht="15" customHeight="1">
      <c r="A16" s="123">
        <v>7</v>
      </c>
      <c r="C16" s="8" t="s">
        <v>20</v>
      </c>
      <c r="D16" s="3" t="s">
        <v>31</v>
      </c>
      <c r="E16" s="11">
        <v>1</v>
      </c>
      <c r="F16" s="13"/>
      <c r="G16" s="12"/>
      <c r="H16" s="14">
        <f t="shared" si="0"/>
        <v>0</v>
      </c>
      <c r="I16" s="13"/>
      <c r="J16" s="12"/>
      <c r="K16" s="14">
        <f t="shared" si="1"/>
        <v>0</v>
      </c>
      <c r="L16" s="16">
        <f t="shared" si="2"/>
        <v>0</v>
      </c>
      <c r="M16" s="17">
        <f t="shared" si="3"/>
        <v>1</v>
      </c>
      <c r="N16" s="4"/>
    </row>
    <row r="17" spans="1:14" ht="15" customHeight="1">
      <c r="A17" s="122"/>
      <c r="B17" s="23"/>
      <c r="C17" s="8" t="s">
        <v>28</v>
      </c>
      <c r="D17" s="8" t="s">
        <v>31</v>
      </c>
      <c r="E17" s="8">
        <v>2</v>
      </c>
      <c r="F17" s="13"/>
      <c r="G17" s="12"/>
      <c r="H17" s="14">
        <f t="shared" si="0"/>
        <v>0</v>
      </c>
      <c r="I17" s="13"/>
      <c r="J17" s="12"/>
      <c r="K17" s="14">
        <f t="shared" si="1"/>
        <v>0</v>
      </c>
      <c r="L17" s="16">
        <f t="shared" si="2"/>
        <v>0</v>
      </c>
      <c r="M17" s="17">
        <f t="shared" si="3"/>
        <v>1</v>
      </c>
      <c r="N17" s="4"/>
    </row>
    <row r="18" spans="1:14" ht="15" customHeight="1">
      <c r="A18" s="121">
        <v>8</v>
      </c>
      <c r="B18" s="26"/>
      <c r="C18" s="20" t="s">
        <v>29</v>
      </c>
      <c r="D18" s="27" t="s">
        <v>31</v>
      </c>
      <c r="E18" s="20">
        <v>1</v>
      </c>
      <c r="F18" s="22"/>
      <c r="G18" s="21"/>
      <c r="H18" s="14">
        <f t="shared" si="0"/>
        <v>0</v>
      </c>
      <c r="I18" s="22"/>
      <c r="J18" s="21"/>
      <c r="K18" s="14">
        <f t="shared" si="1"/>
        <v>0</v>
      </c>
      <c r="L18" s="16">
        <f t="shared" si="2"/>
        <v>0</v>
      </c>
      <c r="M18" s="17">
        <f t="shared" si="3"/>
        <v>1</v>
      </c>
      <c r="N18" s="4"/>
    </row>
    <row r="19" spans="1:14" ht="15" customHeight="1">
      <c r="A19" s="122"/>
      <c r="B19" s="21"/>
      <c r="C19" s="20" t="s">
        <v>30</v>
      </c>
      <c r="D19" s="20" t="s">
        <v>31</v>
      </c>
      <c r="E19" s="20">
        <v>2</v>
      </c>
      <c r="F19" s="22"/>
      <c r="G19" s="21"/>
      <c r="H19" s="14">
        <f t="shared" si="0"/>
        <v>0</v>
      </c>
      <c r="I19" s="22"/>
      <c r="J19" s="21"/>
      <c r="K19" s="14">
        <f t="shared" si="1"/>
        <v>0</v>
      </c>
      <c r="L19" s="16">
        <f t="shared" si="2"/>
        <v>0</v>
      </c>
      <c r="M19" s="17">
        <f t="shared" si="3"/>
        <v>1</v>
      </c>
      <c r="N19" s="4"/>
    </row>
    <row r="20" spans="1:14" ht="15" customHeight="1">
      <c r="A20" s="28"/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4"/>
    </row>
    <row r="21" spans="1:14" ht="15" customHeight="1">
      <c r="A21" s="118" t="s">
        <v>34</v>
      </c>
      <c r="B21" s="119"/>
      <c r="C21" s="119"/>
      <c r="D21" s="119"/>
      <c r="E21" s="119"/>
      <c r="F21" s="119"/>
      <c r="G21" s="119"/>
      <c r="H21" s="119"/>
      <c r="I21" s="119"/>
      <c r="J21" s="119"/>
      <c r="K21" s="119"/>
      <c r="L21" s="119"/>
      <c r="M21" s="120"/>
      <c r="N21" s="4"/>
    </row>
    <row r="22" spans="1:14" ht="15" customHeight="1">
      <c r="A22" s="30" t="s">
        <v>10</v>
      </c>
      <c r="B22" s="30" t="s">
        <v>8</v>
      </c>
      <c r="C22" s="31" t="s">
        <v>9</v>
      </c>
      <c r="D22" s="30" t="s">
        <v>11</v>
      </c>
      <c r="E22" s="30" t="s">
        <v>17</v>
      </c>
      <c r="F22" s="30" t="s">
        <v>18</v>
      </c>
      <c r="G22" s="30" t="s">
        <v>18</v>
      </c>
      <c r="H22" s="32" t="s">
        <v>19</v>
      </c>
      <c r="I22" s="30" t="s">
        <v>22</v>
      </c>
      <c r="J22" s="30" t="s">
        <v>22</v>
      </c>
      <c r="K22" s="32" t="s">
        <v>23</v>
      </c>
      <c r="L22" s="33" t="s">
        <v>24</v>
      </c>
      <c r="M22" s="33" t="s">
        <v>16</v>
      </c>
      <c r="N22" s="4"/>
    </row>
    <row r="23" spans="1:14" ht="15" customHeight="1">
      <c r="A23" s="123">
        <v>1</v>
      </c>
      <c r="B23" s="11"/>
      <c r="C23" s="8" t="s">
        <v>20</v>
      </c>
      <c r="D23" s="8" t="s">
        <v>21</v>
      </c>
      <c r="E23" s="11">
        <v>1</v>
      </c>
      <c r="F23" s="11"/>
      <c r="G23" s="8"/>
      <c r="H23" s="36">
        <f t="shared" ref="H23:H38" si="4">(F23+G23)/2</f>
        <v>0</v>
      </c>
      <c r="I23" s="8"/>
      <c r="J23" s="11"/>
      <c r="K23" s="36">
        <f t="shared" ref="K23:K38" si="5">(I23+J23)/2</f>
        <v>0</v>
      </c>
      <c r="L23" s="37">
        <f t="shared" ref="L23:L38" si="6">MIN(K23,H23)</f>
        <v>0</v>
      </c>
      <c r="M23" s="38">
        <f t="shared" ref="M23:M38" si="7">RANK(L23,$L$23:$L$38,1)</f>
        <v>1</v>
      </c>
      <c r="N23" s="4"/>
    </row>
    <row r="24" spans="1:14" ht="15" customHeight="1">
      <c r="A24" s="122"/>
      <c r="B24" s="11"/>
      <c r="C24" s="8" t="s">
        <v>28</v>
      </c>
      <c r="D24" s="8" t="s">
        <v>21</v>
      </c>
      <c r="E24" s="8">
        <v>2</v>
      </c>
      <c r="F24" s="11"/>
      <c r="G24" s="11"/>
      <c r="H24" s="36">
        <f t="shared" si="4"/>
        <v>0</v>
      </c>
      <c r="I24" s="8"/>
      <c r="J24" s="11"/>
      <c r="K24" s="36">
        <f t="shared" si="5"/>
        <v>0</v>
      </c>
      <c r="L24" s="37">
        <f t="shared" si="6"/>
        <v>0</v>
      </c>
      <c r="M24" s="38">
        <f t="shared" si="7"/>
        <v>1</v>
      </c>
      <c r="N24" s="4"/>
    </row>
    <row r="25" spans="1:14" ht="15" customHeight="1">
      <c r="A25" s="121">
        <v>2</v>
      </c>
      <c r="B25" s="25"/>
      <c r="C25" s="20" t="s">
        <v>29</v>
      </c>
      <c r="D25" s="20" t="s">
        <v>21</v>
      </c>
      <c r="E25" s="20">
        <v>1</v>
      </c>
      <c r="F25" s="25"/>
      <c r="G25" s="25"/>
      <c r="H25" s="36">
        <f t="shared" si="4"/>
        <v>0</v>
      </c>
      <c r="I25" s="20"/>
      <c r="J25" s="25"/>
      <c r="K25" s="36">
        <f t="shared" si="5"/>
        <v>0</v>
      </c>
      <c r="L25" s="37">
        <f t="shared" si="6"/>
        <v>0</v>
      </c>
      <c r="M25" s="38">
        <f t="shared" si="7"/>
        <v>1</v>
      </c>
      <c r="N25" s="4"/>
    </row>
    <row r="26" spans="1:14" ht="15" customHeight="1">
      <c r="A26" s="122"/>
      <c r="B26" s="25"/>
      <c r="C26" s="20" t="s">
        <v>30</v>
      </c>
      <c r="D26" s="20" t="s">
        <v>21</v>
      </c>
      <c r="E26" s="20">
        <v>2</v>
      </c>
      <c r="F26" s="25"/>
      <c r="G26" s="25"/>
      <c r="H26" s="36">
        <f t="shared" si="4"/>
        <v>0</v>
      </c>
      <c r="I26" s="20"/>
      <c r="J26" s="25"/>
      <c r="K26" s="36">
        <f t="shared" si="5"/>
        <v>0</v>
      </c>
      <c r="L26" s="37">
        <f t="shared" si="6"/>
        <v>0</v>
      </c>
      <c r="M26" s="38">
        <f t="shared" si="7"/>
        <v>1</v>
      </c>
      <c r="N26" s="4"/>
    </row>
    <row r="27" spans="1:14" ht="15" customHeight="1">
      <c r="A27" s="123">
        <v>3</v>
      </c>
      <c r="B27" s="11"/>
      <c r="C27" s="8" t="s">
        <v>20</v>
      </c>
      <c r="D27" s="8" t="s">
        <v>21</v>
      </c>
      <c r="E27" s="11">
        <v>1</v>
      </c>
      <c r="F27" s="11"/>
      <c r="G27" s="11"/>
      <c r="H27" s="36">
        <f t="shared" si="4"/>
        <v>0</v>
      </c>
      <c r="I27" s="8"/>
      <c r="J27" s="11"/>
      <c r="K27" s="36">
        <f t="shared" si="5"/>
        <v>0</v>
      </c>
      <c r="L27" s="37">
        <f t="shared" si="6"/>
        <v>0</v>
      </c>
      <c r="M27" s="38">
        <f t="shared" si="7"/>
        <v>1</v>
      </c>
      <c r="N27" s="4"/>
    </row>
    <row r="28" spans="1:14" ht="15" customHeight="1">
      <c r="A28" s="122"/>
      <c r="B28" s="11"/>
      <c r="C28" s="8" t="s">
        <v>28</v>
      </c>
      <c r="D28" s="8" t="s">
        <v>21</v>
      </c>
      <c r="E28" s="8">
        <v>2</v>
      </c>
      <c r="F28" s="11"/>
      <c r="G28" s="11"/>
      <c r="H28" s="36">
        <f t="shared" si="4"/>
        <v>0</v>
      </c>
      <c r="I28" s="8"/>
      <c r="J28" s="11"/>
      <c r="K28" s="36">
        <f t="shared" si="5"/>
        <v>0</v>
      </c>
      <c r="L28" s="37">
        <f t="shared" si="6"/>
        <v>0</v>
      </c>
      <c r="M28" s="38">
        <f t="shared" si="7"/>
        <v>1</v>
      </c>
      <c r="N28" s="4"/>
    </row>
    <row r="29" spans="1:14" ht="15" customHeight="1">
      <c r="A29" s="121">
        <v>4</v>
      </c>
      <c r="B29" s="25"/>
      <c r="C29" s="20" t="s">
        <v>29</v>
      </c>
      <c r="D29" s="20" t="s">
        <v>21</v>
      </c>
      <c r="E29" s="20">
        <v>1</v>
      </c>
      <c r="F29" s="25"/>
      <c r="G29" s="25"/>
      <c r="H29" s="36">
        <f t="shared" si="4"/>
        <v>0</v>
      </c>
      <c r="I29" s="20"/>
      <c r="J29" s="25"/>
      <c r="K29" s="36">
        <f t="shared" si="5"/>
        <v>0</v>
      </c>
      <c r="L29" s="37">
        <f t="shared" si="6"/>
        <v>0</v>
      </c>
      <c r="M29" s="38">
        <f t="shared" si="7"/>
        <v>1</v>
      </c>
      <c r="N29" s="4"/>
    </row>
    <row r="30" spans="1:14" ht="15" customHeight="1">
      <c r="A30" s="122"/>
      <c r="B30" s="25"/>
      <c r="C30" s="20" t="s">
        <v>30</v>
      </c>
      <c r="D30" s="20" t="s">
        <v>21</v>
      </c>
      <c r="E30" s="20">
        <v>2</v>
      </c>
      <c r="F30" s="25"/>
      <c r="G30" s="25"/>
      <c r="H30" s="36">
        <f t="shared" si="4"/>
        <v>0</v>
      </c>
      <c r="I30" s="20"/>
      <c r="J30" s="20"/>
      <c r="K30" s="36">
        <f t="shared" si="5"/>
        <v>0</v>
      </c>
      <c r="L30" s="37">
        <f t="shared" si="6"/>
        <v>0</v>
      </c>
      <c r="M30" s="38">
        <f t="shared" si="7"/>
        <v>1</v>
      </c>
      <c r="N30" s="4"/>
    </row>
    <row r="31" spans="1:14" ht="15" customHeight="1">
      <c r="A31" s="123">
        <v>5</v>
      </c>
      <c r="B31" s="11"/>
      <c r="C31" s="8" t="s">
        <v>20</v>
      </c>
      <c r="D31" s="8" t="s">
        <v>31</v>
      </c>
      <c r="E31" s="11">
        <v>1</v>
      </c>
      <c r="F31" s="11"/>
      <c r="G31" s="11"/>
      <c r="H31" s="36">
        <f t="shared" si="4"/>
        <v>0</v>
      </c>
      <c r="I31" s="8"/>
      <c r="J31" s="11"/>
      <c r="K31" s="36">
        <f t="shared" si="5"/>
        <v>0</v>
      </c>
      <c r="L31" s="37">
        <f t="shared" si="6"/>
        <v>0</v>
      </c>
      <c r="M31" s="38">
        <f t="shared" si="7"/>
        <v>1</v>
      </c>
      <c r="N31" s="4"/>
    </row>
    <row r="32" spans="1:14" ht="15" customHeight="1">
      <c r="A32" s="122"/>
      <c r="B32" s="11"/>
      <c r="C32" s="8" t="s">
        <v>28</v>
      </c>
      <c r="D32" s="8" t="s">
        <v>31</v>
      </c>
      <c r="E32" s="8">
        <v>2</v>
      </c>
      <c r="F32" s="11"/>
      <c r="G32" s="11"/>
      <c r="H32" s="36">
        <f t="shared" si="4"/>
        <v>0</v>
      </c>
      <c r="I32" s="8"/>
      <c r="J32" s="8"/>
      <c r="K32" s="36">
        <f t="shared" si="5"/>
        <v>0</v>
      </c>
      <c r="L32" s="37">
        <f t="shared" si="6"/>
        <v>0</v>
      </c>
      <c r="M32" s="38">
        <f t="shared" si="7"/>
        <v>1</v>
      </c>
      <c r="N32" s="4"/>
    </row>
    <row r="33" spans="1:14" ht="15" customHeight="1">
      <c r="A33" s="121">
        <v>6</v>
      </c>
      <c r="B33" s="39"/>
      <c r="C33" s="20" t="s">
        <v>29</v>
      </c>
      <c r="D33" s="27" t="s">
        <v>31</v>
      </c>
      <c r="E33" s="20">
        <v>1</v>
      </c>
      <c r="F33" s="20"/>
      <c r="G33" s="25"/>
      <c r="H33" s="36">
        <f t="shared" si="4"/>
        <v>0</v>
      </c>
      <c r="I33" s="20"/>
      <c r="J33" s="25"/>
      <c r="K33" s="36">
        <f t="shared" si="5"/>
        <v>0</v>
      </c>
      <c r="L33" s="37">
        <f t="shared" si="6"/>
        <v>0</v>
      </c>
      <c r="M33" s="38">
        <f t="shared" si="7"/>
        <v>1</v>
      </c>
      <c r="N33" s="4"/>
    </row>
    <row r="34" spans="1:14" ht="15" customHeight="1">
      <c r="A34" s="122"/>
      <c r="B34" s="25"/>
      <c r="C34" s="20" t="s">
        <v>30</v>
      </c>
      <c r="D34" s="20" t="s">
        <v>31</v>
      </c>
      <c r="E34" s="20">
        <v>2</v>
      </c>
      <c r="F34" s="20"/>
      <c r="G34" s="25"/>
      <c r="H34" s="36">
        <f t="shared" si="4"/>
        <v>0</v>
      </c>
      <c r="I34" s="20"/>
      <c r="J34" s="25"/>
      <c r="K34" s="36">
        <f t="shared" si="5"/>
        <v>0</v>
      </c>
      <c r="L34" s="37">
        <f t="shared" si="6"/>
        <v>0</v>
      </c>
      <c r="M34" s="38">
        <f t="shared" si="7"/>
        <v>1</v>
      </c>
      <c r="N34" s="4"/>
    </row>
    <row r="35" spans="1:14" ht="15" customHeight="1">
      <c r="A35" s="123">
        <v>7</v>
      </c>
      <c r="B35" s="40"/>
      <c r="C35" s="8" t="s">
        <v>20</v>
      </c>
      <c r="D35" s="3" t="s">
        <v>31</v>
      </c>
      <c r="E35" s="11">
        <v>1</v>
      </c>
      <c r="F35" s="8"/>
      <c r="G35" s="11"/>
      <c r="H35" s="36">
        <f t="shared" si="4"/>
        <v>0</v>
      </c>
      <c r="I35" s="8"/>
      <c r="J35" s="11"/>
      <c r="K35" s="36">
        <f t="shared" si="5"/>
        <v>0</v>
      </c>
      <c r="L35" s="37">
        <f t="shared" si="6"/>
        <v>0</v>
      </c>
      <c r="M35" s="38">
        <f t="shared" si="7"/>
        <v>1</v>
      </c>
      <c r="N35" s="4"/>
    </row>
    <row r="36" spans="1:14" ht="15" customHeight="1">
      <c r="A36" s="122"/>
      <c r="B36" s="11"/>
      <c r="C36" s="8" t="s">
        <v>28</v>
      </c>
      <c r="D36" s="8" t="s">
        <v>31</v>
      </c>
      <c r="E36" s="8">
        <v>2</v>
      </c>
      <c r="F36" s="8"/>
      <c r="G36" s="11"/>
      <c r="H36" s="36">
        <f t="shared" si="4"/>
        <v>0</v>
      </c>
      <c r="I36" s="8"/>
      <c r="J36" s="11"/>
      <c r="K36" s="36">
        <f t="shared" si="5"/>
        <v>0</v>
      </c>
      <c r="L36" s="37">
        <f t="shared" si="6"/>
        <v>0</v>
      </c>
      <c r="M36" s="38">
        <f t="shared" si="7"/>
        <v>1</v>
      </c>
      <c r="N36" s="4"/>
    </row>
    <row r="37" spans="1:14" ht="15" customHeight="1">
      <c r="A37" s="121">
        <v>6</v>
      </c>
      <c r="B37" s="39"/>
      <c r="C37" s="20" t="s">
        <v>29</v>
      </c>
      <c r="D37" s="27" t="s">
        <v>31</v>
      </c>
      <c r="E37" s="20">
        <v>1</v>
      </c>
      <c r="F37" s="20"/>
      <c r="G37" s="25"/>
      <c r="H37" s="36">
        <f t="shared" si="4"/>
        <v>0</v>
      </c>
      <c r="I37" s="20"/>
      <c r="J37" s="25"/>
      <c r="K37" s="36">
        <f t="shared" si="5"/>
        <v>0</v>
      </c>
      <c r="L37" s="37">
        <f t="shared" si="6"/>
        <v>0</v>
      </c>
      <c r="M37" s="38">
        <f t="shared" si="7"/>
        <v>1</v>
      </c>
      <c r="N37" s="4"/>
    </row>
    <row r="38" spans="1:14" ht="15" customHeight="1">
      <c r="A38" s="122"/>
      <c r="B38" s="25"/>
      <c r="C38" s="20" t="s">
        <v>30</v>
      </c>
      <c r="D38" s="20" t="s">
        <v>31</v>
      </c>
      <c r="E38" s="20">
        <v>2</v>
      </c>
      <c r="F38" s="20"/>
      <c r="G38" s="25"/>
      <c r="H38" s="36">
        <f t="shared" si="4"/>
        <v>0</v>
      </c>
      <c r="I38" s="20"/>
      <c r="J38" s="25"/>
      <c r="K38" s="36">
        <f t="shared" si="5"/>
        <v>0</v>
      </c>
      <c r="L38" s="37">
        <f t="shared" si="6"/>
        <v>0</v>
      </c>
      <c r="M38" s="38">
        <f t="shared" si="7"/>
        <v>1</v>
      </c>
      <c r="N38" s="4"/>
    </row>
    <row r="39" spans="1:14" ht="15" customHeight="1">
      <c r="A39" s="4"/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4"/>
    </row>
  </sheetData>
  <mergeCells count="18">
    <mergeCell ref="A27:A28"/>
    <mergeCell ref="A25:A26"/>
    <mergeCell ref="A29:A30"/>
    <mergeCell ref="A35:A36"/>
    <mergeCell ref="A37:A38"/>
    <mergeCell ref="A33:A34"/>
    <mergeCell ref="A31:A32"/>
    <mergeCell ref="A2:M2"/>
    <mergeCell ref="A18:A19"/>
    <mergeCell ref="A23:A24"/>
    <mergeCell ref="A21:M21"/>
    <mergeCell ref="A14:A15"/>
    <mergeCell ref="A16:A17"/>
    <mergeCell ref="A12:A13"/>
    <mergeCell ref="A4:A5"/>
    <mergeCell ref="A6:A7"/>
    <mergeCell ref="A8:A9"/>
    <mergeCell ref="A10:A11"/>
  </mergeCells>
  <pageMargins left="0.7" right="0.7" top="0.75" bottom="0.75" header="0.3" footer="0.3"/>
  <pageSetup orientation="landscape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4FB19A"/>
    <pageSetUpPr fitToPage="1"/>
  </sheetPr>
  <dimension ref="A1:R45"/>
  <sheetViews>
    <sheetView workbookViewId="0">
      <selection activeCell="H4" sqref="H4"/>
    </sheetView>
  </sheetViews>
  <sheetFormatPr defaultColWidth="17.28515625" defaultRowHeight="12.75"/>
  <cols>
    <col min="1" max="1" width="15" customWidth="1"/>
    <col min="2" max="2" width="13.28515625" customWidth="1"/>
    <col min="3" max="3" width="8.7109375" customWidth="1"/>
    <col min="4" max="4" width="8.28515625" bestFit="1" customWidth="1"/>
    <col min="5" max="6" width="8.85546875" customWidth="1"/>
    <col min="7" max="7" width="7.28515625" customWidth="1"/>
    <col min="8" max="8" width="8.28515625" customWidth="1"/>
    <col min="9" max="10" width="8.85546875" customWidth="1"/>
    <col min="11" max="11" width="20" customWidth="1"/>
    <col min="12" max="26" width="8.85546875" customWidth="1"/>
  </cols>
  <sheetData>
    <row r="1" spans="1:18" ht="18">
      <c r="A1" s="124" t="s">
        <v>0</v>
      </c>
      <c r="B1" s="119"/>
      <c r="C1" s="119"/>
      <c r="D1" s="119"/>
      <c r="E1" s="119"/>
      <c r="F1" s="119"/>
      <c r="G1" s="119"/>
      <c r="H1" s="120"/>
      <c r="K1" s="124" t="s">
        <v>5</v>
      </c>
      <c r="L1" s="119"/>
      <c r="M1" s="119"/>
      <c r="N1" s="119"/>
      <c r="O1" s="119"/>
      <c r="P1" s="119"/>
      <c r="Q1" s="119"/>
      <c r="R1" s="120"/>
    </row>
    <row r="2" spans="1:18">
      <c r="A2" s="6" t="s">
        <v>8</v>
      </c>
      <c r="B2" s="7" t="s">
        <v>9</v>
      </c>
      <c r="C2" s="6" t="s">
        <v>11</v>
      </c>
      <c r="D2" s="6" t="s">
        <v>12</v>
      </c>
      <c r="E2" s="6" t="s">
        <v>13</v>
      </c>
      <c r="F2" s="6" t="s">
        <v>14</v>
      </c>
      <c r="G2" s="6" t="s">
        <v>15</v>
      </c>
      <c r="H2" s="6" t="s">
        <v>16</v>
      </c>
      <c r="K2" s="6" t="s">
        <v>8</v>
      </c>
      <c r="L2" s="7" t="s">
        <v>9</v>
      </c>
      <c r="M2" s="6" t="s">
        <v>11</v>
      </c>
      <c r="N2" s="6" t="s">
        <v>12</v>
      </c>
      <c r="O2" s="6" t="s">
        <v>13</v>
      </c>
      <c r="P2" s="6" t="s">
        <v>14</v>
      </c>
      <c r="Q2" s="6" t="s">
        <v>15</v>
      </c>
      <c r="R2" s="6" t="s">
        <v>16</v>
      </c>
    </row>
    <row r="3" spans="1:18">
      <c r="A3" s="66" t="s">
        <v>92</v>
      </c>
      <c r="B3" s="8" t="s">
        <v>30</v>
      </c>
      <c r="C3" s="8" t="s">
        <v>21</v>
      </c>
      <c r="D3" s="34">
        <v>5</v>
      </c>
      <c r="E3" s="34">
        <v>4</v>
      </c>
      <c r="F3" s="34">
        <v>3</v>
      </c>
      <c r="G3" s="15">
        <f t="shared" ref="G3:G24" si="0">SUM(D3:F3)</f>
        <v>12</v>
      </c>
      <c r="H3" s="12">
        <f>RANK(G3,$G:$G,0)</f>
        <v>1</v>
      </c>
      <c r="K3" s="109" t="s">
        <v>168</v>
      </c>
      <c r="L3" s="40" t="s">
        <v>28</v>
      </c>
      <c r="M3" s="40" t="s">
        <v>31</v>
      </c>
      <c r="N3" s="23">
        <v>0</v>
      </c>
      <c r="O3" s="13">
        <v>0</v>
      </c>
      <c r="P3" s="13">
        <v>4</v>
      </c>
      <c r="Q3" s="15">
        <f t="shared" ref="Q3:Q24" si="1">SUM(N3:P3)</f>
        <v>4</v>
      </c>
      <c r="R3" s="12">
        <f>RANK(Q3,$Q:$Q,0)</f>
        <v>11</v>
      </c>
    </row>
    <row r="4" spans="1:18">
      <c r="A4" s="78" t="s">
        <v>110</v>
      </c>
      <c r="B4" s="8" t="s">
        <v>20</v>
      </c>
      <c r="C4" s="8" t="s">
        <v>31</v>
      </c>
      <c r="D4" s="12">
        <v>0</v>
      </c>
      <c r="E4" s="13">
        <v>3</v>
      </c>
      <c r="F4" s="13">
        <v>1</v>
      </c>
      <c r="G4" s="15">
        <f t="shared" si="0"/>
        <v>4</v>
      </c>
      <c r="H4" s="23">
        <f t="shared" ref="H4:H24" si="2">RANK(G4,$G:$G,0)</f>
        <v>4</v>
      </c>
      <c r="K4" s="109" t="s">
        <v>140</v>
      </c>
      <c r="L4" s="40" t="s">
        <v>28</v>
      </c>
      <c r="M4" s="40" t="s">
        <v>31</v>
      </c>
      <c r="N4" s="23">
        <v>0</v>
      </c>
      <c r="O4" s="13">
        <v>0</v>
      </c>
      <c r="P4" s="13">
        <v>0</v>
      </c>
      <c r="Q4" s="15">
        <f t="shared" si="1"/>
        <v>0</v>
      </c>
      <c r="R4" s="23">
        <f t="shared" ref="R4:R24" si="3">RANK(Q4,$Q:$Q,0)</f>
        <v>20</v>
      </c>
    </row>
    <row r="5" spans="1:18">
      <c r="A5" s="109" t="s">
        <v>131</v>
      </c>
      <c r="B5" s="40" t="s">
        <v>28</v>
      </c>
      <c r="C5" s="40" t="s">
        <v>31</v>
      </c>
      <c r="D5" s="23">
        <v>0</v>
      </c>
      <c r="E5" s="23">
        <v>4</v>
      </c>
      <c r="F5" s="23">
        <v>0</v>
      </c>
      <c r="G5" s="15">
        <f t="shared" si="0"/>
        <v>4</v>
      </c>
      <c r="H5" s="23">
        <f t="shared" si="2"/>
        <v>4</v>
      </c>
      <c r="K5" s="109" t="s">
        <v>165</v>
      </c>
      <c r="L5" s="40" t="s">
        <v>28</v>
      </c>
      <c r="M5" s="40" t="s">
        <v>21</v>
      </c>
      <c r="N5" s="23">
        <v>4</v>
      </c>
      <c r="O5" s="23">
        <v>2</v>
      </c>
      <c r="P5" s="23">
        <v>2</v>
      </c>
      <c r="Q5" s="15">
        <f t="shared" si="1"/>
        <v>8</v>
      </c>
      <c r="R5" s="23">
        <f t="shared" si="3"/>
        <v>5</v>
      </c>
    </row>
    <row r="6" spans="1:18">
      <c r="A6" s="66" t="s">
        <v>99</v>
      </c>
      <c r="B6" s="40" t="s">
        <v>30</v>
      </c>
      <c r="C6" s="40" t="s">
        <v>31</v>
      </c>
      <c r="D6" s="12">
        <v>0</v>
      </c>
      <c r="E6" s="12">
        <v>0</v>
      </c>
      <c r="F6" s="12">
        <v>4</v>
      </c>
      <c r="G6" s="15">
        <f t="shared" si="0"/>
        <v>4</v>
      </c>
      <c r="H6" s="23">
        <f t="shared" si="2"/>
        <v>4</v>
      </c>
      <c r="K6" s="78" t="s">
        <v>114</v>
      </c>
      <c r="L6" s="8" t="s">
        <v>20</v>
      </c>
      <c r="M6" s="8" t="s">
        <v>31</v>
      </c>
      <c r="N6" s="12">
        <v>5</v>
      </c>
      <c r="O6" s="12">
        <v>4</v>
      </c>
      <c r="P6" s="12">
        <v>4</v>
      </c>
      <c r="Q6" s="15">
        <f t="shared" si="1"/>
        <v>13</v>
      </c>
      <c r="R6" s="23">
        <f t="shared" si="3"/>
        <v>2</v>
      </c>
    </row>
    <row r="7" spans="1:18">
      <c r="A7" s="109" t="s">
        <v>142</v>
      </c>
      <c r="B7" s="40" t="s">
        <v>28</v>
      </c>
      <c r="C7" s="40" t="s">
        <v>31</v>
      </c>
      <c r="D7" s="23">
        <v>0</v>
      </c>
      <c r="E7" s="23">
        <v>3</v>
      </c>
      <c r="F7" s="23">
        <v>0</v>
      </c>
      <c r="G7" s="15">
        <f t="shared" si="0"/>
        <v>3</v>
      </c>
      <c r="H7" s="23">
        <f t="shared" si="2"/>
        <v>7</v>
      </c>
      <c r="K7" s="109" t="s">
        <v>126</v>
      </c>
      <c r="L7" s="40" t="s">
        <v>28</v>
      </c>
      <c r="M7" s="40" t="s">
        <v>21</v>
      </c>
      <c r="N7" s="23">
        <v>0</v>
      </c>
      <c r="O7" s="23">
        <v>0</v>
      </c>
      <c r="P7" s="23">
        <v>2</v>
      </c>
      <c r="Q7" s="15">
        <f t="shared" si="1"/>
        <v>2</v>
      </c>
      <c r="R7" s="23">
        <f t="shared" si="3"/>
        <v>16</v>
      </c>
    </row>
    <row r="8" spans="1:18">
      <c r="A8" s="109" t="s">
        <v>137</v>
      </c>
      <c r="B8" s="40" t="s">
        <v>28</v>
      </c>
      <c r="C8" s="40" t="s">
        <v>21</v>
      </c>
      <c r="D8" s="12">
        <v>0</v>
      </c>
      <c r="E8" s="12">
        <v>0</v>
      </c>
      <c r="F8" s="12">
        <v>3</v>
      </c>
      <c r="G8" s="15">
        <f t="shared" si="0"/>
        <v>3</v>
      </c>
      <c r="H8" s="23">
        <f t="shared" si="2"/>
        <v>7</v>
      </c>
      <c r="K8" s="78" t="s">
        <v>109</v>
      </c>
      <c r="L8" s="40" t="s">
        <v>20</v>
      </c>
      <c r="M8" s="40" t="s">
        <v>21</v>
      </c>
      <c r="N8" s="12">
        <v>2</v>
      </c>
      <c r="O8" s="12">
        <v>2</v>
      </c>
      <c r="P8" s="12">
        <v>1</v>
      </c>
      <c r="Q8" s="15">
        <f t="shared" si="1"/>
        <v>5</v>
      </c>
      <c r="R8" s="23">
        <f t="shared" si="3"/>
        <v>7</v>
      </c>
    </row>
    <row r="9" spans="1:18">
      <c r="A9" s="78" t="s">
        <v>113</v>
      </c>
      <c r="B9" s="40" t="s">
        <v>20</v>
      </c>
      <c r="C9" s="40" t="s">
        <v>31</v>
      </c>
      <c r="D9" s="12">
        <v>0</v>
      </c>
      <c r="E9" s="12">
        <v>0</v>
      </c>
      <c r="F9" s="12">
        <v>0</v>
      </c>
      <c r="G9" s="15">
        <f t="shared" si="0"/>
        <v>0</v>
      </c>
      <c r="H9" s="23">
        <f t="shared" si="2"/>
        <v>11</v>
      </c>
      <c r="K9" s="79" t="s">
        <v>111</v>
      </c>
      <c r="L9" s="40" t="s">
        <v>20</v>
      </c>
      <c r="M9" s="40" t="s">
        <v>31</v>
      </c>
      <c r="N9" s="34">
        <v>0</v>
      </c>
      <c r="O9" s="34">
        <v>0</v>
      </c>
      <c r="P9" s="34">
        <v>0</v>
      </c>
      <c r="Q9" s="15">
        <f t="shared" si="1"/>
        <v>0</v>
      </c>
      <c r="R9" s="23">
        <f t="shared" si="3"/>
        <v>20</v>
      </c>
    </row>
    <row r="10" spans="1:18">
      <c r="A10" s="61" t="s">
        <v>97</v>
      </c>
      <c r="B10" s="8" t="s">
        <v>30</v>
      </c>
      <c r="C10" s="8" t="s">
        <v>31</v>
      </c>
      <c r="D10" s="12">
        <v>0</v>
      </c>
      <c r="E10" s="12">
        <v>0</v>
      </c>
      <c r="F10" s="12">
        <v>0</v>
      </c>
      <c r="G10" s="15">
        <f t="shared" si="0"/>
        <v>0</v>
      </c>
      <c r="H10" s="23">
        <f t="shared" si="2"/>
        <v>11</v>
      </c>
      <c r="K10" s="109" t="s">
        <v>139</v>
      </c>
      <c r="L10" s="40" t="s">
        <v>28</v>
      </c>
      <c r="M10" s="40" t="s">
        <v>31</v>
      </c>
      <c r="N10" s="34">
        <v>0</v>
      </c>
      <c r="O10" s="34">
        <v>0</v>
      </c>
      <c r="P10" s="34">
        <v>2</v>
      </c>
      <c r="Q10" s="15">
        <f t="shared" si="1"/>
        <v>2</v>
      </c>
      <c r="R10" s="23">
        <f t="shared" si="3"/>
        <v>16</v>
      </c>
    </row>
    <row r="11" spans="1:18">
      <c r="A11" s="66" t="s">
        <v>94</v>
      </c>
      <c r="B11" s="8" t="s">
        <v>30</v>
      </c>
      <c r="C11" s="8" t="s">
        <v>21</v>
      </c>
      <c r="D11" s="23">
        <v>1</v>
      </c>
      <c r="E11" s="23">
        <v>0</v>
      </c>
      <c r="F11" s="23">
        <v>4</v>
      </c>
      <c r="G11" s="15">
        <f t="shared" si="0"/>
        <v>5</v>
      </c>
      <c r="H11" s="23">
        <f t="shared" si="2"/>
        <v>3</v>
      </c>
      <c r="K11" s="78" t="s">
        <v>107</v>
      </c>
      <c r="L11" s="8" t="s">
        <v>20</v>
      </c>
      <c r="M11" s="8" t="s">
        <v>21</v>
      </c>
      <c r="N11" s="23">
        <v>4</v>
      </c>
      <c r="O11" s="23">
        <v>5</v>
      </c>
      <c r="P11" s="23">
        <v>5</v>
      </c>
      <c r="Q11" s="15">
        <f t="shared" si="1"/>
        <v>14</v>
      </c>
      <c r="R11" s="23">
        <f t="shared" si="3"/>
        <v>1</v>
      </c>
    </row>
    <row r="12" spans="1:18">
      <c r="A12" s="78" t="s">
        <v>116</v>
      </c>
      <c r="B12" s="40" t="s">
        <v>20</v>
      </c>
      <c r="C12" s="40" t="s">
        <v>31</v>
      </c>
      <c r="D12" s="12">
        <v>0</v>
      </c>
      <c r="E12" s="12">
        <v>0</v>
      </c>
      <c r="F12" s="12">
        <v>3</v>
      </c>
      <c r="G12" s="15">
        <f t="shared" si="0"/>
        <v>3</v>
      </c>
      <c r="H12" s="23">
        <f t="shared" si="2"/>
        <v>7</v>
      </c>
      <c r="K12" s="78" t="s">
        <v>102</v>
      </c>
      <c r="L12" s="8" t="s">
        <v>20</v>
      </c>
      <c r="M12" s="8" t="s">
        <v>21</v>
      </c>
      <c r="N12" s="12">
        <v>2</v>
      </c>
      <c r="O12" s="12">
        <v>0</v>
      </c>
      <c r="P12" s="12">
        <v>1</v>
      </c>
      <c r="Q12" s="15">
        <f t="shared" si="1"/>
        <v>3</v>
      </c>
      <c r="R12" s="23">
        <f t="shared" si="3"/>
        <v>12</v>
      </c>
    </row>
    <row r="13" spans="1:18">
      <c r="A13" s="109" t="s">
        <v>164</v>
      </c>
      <c r="B13" s="40" t="s">
        <v>28</v>
      </c>
      <c r="C13" s="40" t="s">
        <v>21</v>
      </c>
      <c r="D13" s="12">
        <v>0</v>
      </c>
      <c r="E13" s="12">
        <v>0</v>
      </c>
      <c r="F13" s="12">
        <v>0</v>
      </c>
      <c r="G13" s="15">
        <f t="shared" si="0"/>
        <v>0</v>
      </c>
      <c r="H13" s="23">
        <f t="shared" si="2"/>
        <v>11</v>
      </c>
      <c r="K13" s="61" t="s">
        <v>101</v>
      </c>
      <c r="L13" s="8" t="s">
        <v>30</v>
      </c>
      <c r="M13" s="8" t="s">
        <v>21</v>
      </c>
      <c r="N13" s="34">
        <v>5</v>
      </c>
      <c r="O13" s="34">
        <v>3</v>
      </c>
      <c r="P13" s="34">
        <v>4</v>
      </c>
      <c r="Q13" s="15">
        <f t="shared" si="1"/>
        <v>12</v>
      </c>
      <c r="R13" s="23">
        <f t="shared" si="3"/>
        <v>3</v>
      </c>
    </row>
    <row r="14" spans="1:18">
      <c r="A14" s="66" t="s">
        <v>93</v>
      </c>
      <c r="B14" s="8" t="s">
        <v>30</v>
      </c>
      <c r="C14" s="8" t="s">
        <v>21</v>
      </c>
      <c r="D14" s="23">
        <v>0</v>
      </c>
      <c r="E14" s="23">
        <v>0</v>
      </c>
      <c r="F14" s="23">
        <v>0</v>
      </c>
      <c r="G14" s="15">
        <f t="shared" si="0"/>
        <v>0</v>
      </c>
      <c r="H14" s="23">
        <f t="shared" si="2"/>
        <v>11</v>
      </c>
      <c r="K14" s="78" t="s">
        <v>117</v>
      </c>
      <c r="L14" s="40" t="s">
        <v>20</v>
      </c>
      <c r="M14" s="40" t="s">
        <v>31</v>
      </c>
      <c r="N14" s="23">
        <v>0</v>
      </c>
      <c r="O14" s="23">
        <v>2</v>
      </c>
      <c r="P14" s="23">
        <v>3</v>
      </c>
      <c r="Q14" s="15">
        <f t="shared" si="1"/>
        <v>5</v>
      </c>
      <c r="R14" s="23">
        <f t="shared" si="3"/>
        <v>7</v>
      </c>
    </row>
    <row r="15" spans="1:18">
      <c r="A15" s="66" t="s">
        <v>98</v>
      </c>
      <c r="B15" s="8" t="s">
        <v>30</v>
      </c>
      <c r="C15" s="8" t="s">
        <v>31</v>
      </c>
      <c r="D15" s="12">
        <v>0</v>
      </c>
      <c r="E15" s="12">
        <v>0</v>
      </c>
      <c r="F15" s="12">
        <v>0</v>
      </c>
      <c r="G15" s="15">
        <f t="shared" si="0"/>
        <v>0</v>
      </c>
      <c r="H15" s="23">
        <f t="shared" si="2"/>
        <v>11</v>
      </c>
      <c r="K15" s="78" t="s">
        <v>106</v>
      </c>
      <c r="L15" s="8" t="s">
        <v>20</v>
      </c>
      <c r="M15" s="8" t="s">
        <v>21</v>
      </c>
      <c r="N15" s="34">
        <v>4</v>
      </c>
      <c r="O15" s="34">
        <v>1</v>
      </c>
      <c r="P15" s="34">
        <v>0</v>
      </c>
      <c r="Q15" s="15">
        <f t="shared" si="1"/>
        <v>5</v>
      </c>
      <c r="R15" s="23">
        <f t="shared" si="3"/>
        <v>7</v>
      </c>
    </row>
    <row r="16" spans="1:18">
      <c r="A16" s="109" t="s">
        <v>166</v>
      </c>
      <c r="B16" s="40" t="s">
        <v>28</v>
      </c>
      <c r="C16" s="40" t="s">
        <v>31</v>
      </c>
      <c r="D16" s="12">
        <v>0</v>
      </c>
      <c r="E16" s="12">
        <v>0</v>
      </c>
      <c r="F16" s="12">
        <v>0</v>
      </c>
      <c r="G16" s="15">
        <f t="shared" si="0"/>
        <v>0</v>
      </c>
      <c r="H16" s="23">
        <f t="shared" si="2"/>
        <v>11</v>
      </c>
      <c r="K16" s="78" t="s">
        <v>108</v>
      </c>
      <c r="L16" s="8" t="s">
        <v>20</v>
      </c>
      <c r="M16" s="8" t="s">
        <v>21</v>
      </c>
      <c r="N16" s="12">
        <v>4</v>
      </c>
      <c r="O16" s="12">
        <v>4</v>
      </c>
      <c r="P16" s="12">
        <v>4</v>
      </c>
      <c r="Q16" s="15">
        <f t="shared" si="1"/>
        <v>12</v>
      </c>
      <c r="R16" s="23">
        <f t="shared" si="3"/>
        <v>3</v>
      </c>
    </row>
    <row r="17" spans="1:18">
      <c r="A17" s="66" t="s">
        <v>100</v>
      </c>
      <c r="B17" s="8" t="s">
        <v>30</v>
      </c>
      <c r="C17" s="8" t="s">
        <v>31</v>
      </c>
      <c r="D17" s="23">
        <v>0</v>
      </c>
      <c r="E17" s="23">
        <v>0</v>
      </c>
      <c r="F17" s="23">
        <v>0</v>
      </c>
      <c r="G17" s="15">
        <f t="shared" si="0"/>
        <v>0</v>
      </c>
      <c r="H17" s="23">
        <f t="shared" si="2"/>
        <v>11</v>
      </c>
      <c r="K17" s="109" t="s">
        <v>138</v>
      </c>
      <c r="L17" s="40" t="s">
        <v>28</v>
      </c>
      <c r="M17" s="40" t="s">
        <v>21</v>
      </c>
      <c r="N17" s="23">
        <v>3</v>
      </c>
      <c r="O17" s="23">
        <v>0</v>
      </c>
      <c r="P17" s="23">
        <v>3</v>
      </c>
      <c r="Q17" s="15">
        <f t="shared" si="1"/>
        <v>6</v>
      </c>
      <c r="R17" s="23">
        <f t="shared" si="3"/>
        <v>6</v>
      </c>
    </row>
    <row r="18" spans="1:18">
      <c r="A18" s="66" t="s">
        <v>95</v>
      </c>
      <c r="B18" s="8" t="s">
        <v>30</v>
      </c>
      <c r="C18" s="8" t="s">
        <v>21</v>
      </c>
      <c r="D18" s="19">
        <v>0</v>
      </c>
      <c r="E18" s="19">
        <v>0</v>
      </c>
      <c r="F18" s="19">
        <v>0</v>
      </c>
      <c r="G18" s="15">
        <f t="shared" si="0"/>
        <v>0</v>
      </c>
      <c r="H18" s="23">
        <f t="shared" si="2"/>
        <v>11</v>
      </c>
      <c r="K18" s="79" t="s">
        <v>112</v>
      </c>
      <c r="L18" s="40" t="s">
        <v>20</v>
      </c>
      <c r="M18" s="40" t="s">
        <v>31</v>
      </c>
      <c r="N18" s="19">
        <v>1</v>
      </c>
      <c r="O18" s="19">
        <v>0</v>
      </c>
      <c r="P18" s="19">
        <v>0</v>
      </c>
      <c r="Q18" s="15">
        <f t="shared" si="1"/>
        <v>1</v>
      </c>
      <c r="R18" s="23">
        <f t="shared" si="3"/>
        <v>19</v>
      </c>
    </row>
    <row r="19" spans="1:18">
      <c r="A19" s="109" t="s">
        <v>130</v>
      </c>
      <c r="B19" s="40" t="s">
        <v>28</v>
      </c>
      <c r="C19" s="40" t="s">
        <v>31</v>
      </c>
      <c r="D19" s="34">
        <v>0</v>
      </c>
      <c r="E19" s="34">
        <v>0</v>
      </c>
      <c r="F19" s="34">
        <v>0</v>
      </c>
      <c r="G19" s="15">
        <f t="shared" si="0"/>
        <v>0</v>
      </c>
      <c r="H19" s="23">
        <f t="shared" si="2"/>
        <v>11</v>
      </c>
      <c r="K19" s="109" t="s">
        <v>162</v>
      </c>
      <c r="L19" s="40" t="s">
        <v>28</v>
      </c>
      <c r="M19" s="40" t="s">
        <v>21</v>
      </c>
      <c r="N19" s="23">
        <v>1</v>
      </c>
      <c r="O19" s="12">
        <v>0</v>
      </c>
      <c r="P19" s="12">
        <v>4</v>
      </c>
      <c r="Q19" s="15">
        <f t="shared" si="1"/>
        <v>5</v>
      </c>
      <c r="R19" s="23">
        <f t="shared" si="3"/>
        <v>7</v>
      </c>
    </row>
    <row r="20" spans="1:18">
      <c r="A20" s="79" t="s">
        <v>104</v>
      </c>
      <c r="B20" s="8" t="s">
        <v>20</v>
      </c>
      <c r="C20" s="8" t="s">
        <v>21</v>
      </c>
      <c r="D20" s="12">
        <v>0</v>
      </c>
      <c r="E20" s="12">
        <v>0</v>
      </c>
      <c r="F20" s="12">
        <v>0</v>
      </c>
      <c r="G20" s="15">
        <f t="shared" si="0"/>
        <v>0</v>
      </c>
      <c r="H20" s="23">
        <f t="shared" si="2"/>
        <v>11</v>
      </c>
      <c r="K20" s="78" t="s">
        <v>115</v>
      </c>
      <c r="L20" s="40" t="s">
        <v>20</v>
      </c>
      <c r="M20" s="40" t="s">
        <v>31</v>
      </c>
      <c r="N20" s="12">
        <v>0</v>
      </c>
      <c r="O20" s="12">
        <v>0</v>
      </c>
      <c r="P20" s="12">
        <v>3</v>
      </c>
      <c r="Q20" s="15">
        <f t="shared" si="1"/>
        <v>3</v>
      </c>
      <c r="R20" s="23">
        <f t="shared" si="3"/>
        <v>12</v>
      </c>
    </row>
    <row r="21" spans="1:18">
      <c r="A21" s="109" t="s">
        <v>128</v>
      </c>
      <c r="B21" s="40" t="s">
        <v>28</v>
      </c>
      <c r="C21" s="40" t="s">
        <v>21</v>
      </c>
      <c r="D21" s="12">
        <v>4</v>
      </c>
      <c r="E21" s="12">
        <v>1</v>
      </c>
      <c r="F21" s="12">
        <v>3</v>
      </c>
      <c r="G21" s="15">
        <f t="shared" si="0"/>
        <v>8</v>
      </c>
      <c r="H21" s="23">
        <f t="shared" si="2"/>
        <v>2</v>
      </c>
      <c r="K21" s="109" t="s">
        <v>167</v>
      </c>
      <c r="L21" s="40" t="s">
        <v>28</v>
      </c>
      <c r="M21" s="40" t="s">
        <v>31</v>
      </c>
      <c r="N21" s="34">
        <v>0</v>
      </c>
      <c r="O21" s="34">
        <v>0</v>
      </c>
      <c r="P21" s="34">
        <v>3</v>
      </c>
      <c r="Q21" s="15">
        <f t="shared" si="1"/>
        <v>3</v>
      </c>
      <c r="R21" s="23">
        <f t="shared" si="3"/>
        <v>12</v>
      </c>
    </row>
    <row r="22" spans="1:18">
      <c r="A22" s="61" t="s">
        <v>96</v>
      </c>
      <c r="B22" s="8" t="s">
        <v>30</v>
      </c>
      <c r="C22" s="8" t="s">
        <v>31</v>
      </c>
      <c r="D22" s="34">
        <v>0</v>
      </c>
      <c r="E22" s="34">
        <v>0</v>
      </c>
      <c r="F22" s="34">
        <v>0</v>
      </c>
      <c r="G22" s="15">
        <f t="shared" si="0"/>
        <v>0</v>
      </c>
      <c r="H22" s="23">
        <f t="shared" si="2"/>
        <v>11</v>
      </c>
      <c r="K22" s="78" t="s">
        <v>103</v>
      </c>
      <c r="L22" s="8" t="s">
        <v>20</v>
      </c>
      <c r="M22" s="8" t="s">
        <v>21</v>
      </c>
      <c r="N22" s="12">
        <v>0</v>
      </c>
      <c r="O22" s="12">
        <v>2</v>
      </c>
      <c r="P22" s="12">
        <v>1</v>
      </c>
      <c r="Q22" s="15">
        <f t="shared" si="1"/>
        <v>3</v>
      </c>
      <c r="R22" s="23">
        <f t="shared" si="3"/>
        <v>12</v>
      </c>
    </row>
    <row r="23" spans="1:18">
      <c r="A23" s="109" t="s">
        <v>163</v>
      </c>
      <c r="B23" s="40" t="s">
        <v>28</v>
      </c>
      <c r="C23" s="40" t="s">
        <v>21</v>
      </c>
      <c r="D23" s="12">
        <v>0</v>
      </c>
      <c r="E23" s="12">
        <v>0</v>
      </c>
      <c r="F23" s="12">
        <v>0</v>
      </c>
      <c r="G23" s="15">
        <f t="shared" si="0"/>
        <v>0</v>
      </c>
      <c r="H23" s="23">
        <f t="shared" si="2"/>
        <v>11</v>
      </c>
      <c r="K23" s="79"/>
      <c r="L23" s="8" t="s">
        <v>20</v>
      </c>
      <c r="M23" s="8" t="s">
        <v>21</v>
      </c>
      <c r="N23" s="34">
        <v>2</v>
      </c>
      <c r="O23" s="34"/>
      <c r="P23" s="34"/>
      <c r="Q23" s="15">
        <f t="shared" si="1"/>
        <v>2</v>
      </c>
      <c r="R23" s="23">
        <f t="shared" si="3"/>
        <v>16</v>
      </c>
    </row>
    <row r="24" spans="1:18">
      <c r="A24" s="78" t="s">
        <v>105</v>
      </c>
      <c r="B24" s="8" t="s">
        <v>20</v>
      </c>
      <c r="C24" s="8" t="s">
        <v>21</v>
      </c>
      <c r="D24" s="12">
        <v>3</v>
      </c>
      <c r="E24" s="12">
        <v>0</v>
      </c>
      <c r="F24" s="12">
        <v>0</v>
      </c>
      <c r="G24" s="15">
        <f t="shared" si="0"/>
        <v>3</v>
      </c>
      <c r="H24" s="23">
        <f t="shared" si="2"/>
        <v>7</v>
      </c>
      <c r="K24" s="78"/>
      <c r="L24" s="8" t="s">
        <v>20</v>
      </c>
      <c r="M24" s="8" t="s">
        <v>21</v>
      </c>
      <c r="N24" s="12"/>
      <c r="O24" s="12"/>
      <c r="P24" s="12"/>
      <c r="Q24" s="15">
        <f t="shared" si="1"/>
        <v>0</v>
      </c>
      <c r="R24" s="23">
        <f t="shared" si="3"/>
        <v>20</v>
      </c>
    </row>
    <row r="25" spans="1:18">
      <c r="A25" s="40"/>
      <c r="B25" s="8"/>
      <c r="C25" s="8"/>
      <c r="D25" s="34"/>
      <c r="E25" s="34"/>
      <c r="F25" s="34"/>
      <c r="G25" s="15"/>
      <c r="H25" s="12"/>
      <c r="K25" s="40"/>
      <c r="L25" s="8"/>
      <c r="M25" s="8"/>
      <c r="N25" s="34"/>
      <c r="O25" s="34"/>
      <c r="P25" s="34"/>
      <c r="Q25" s="15"/>
      <c r="R25" s="12"/>
    </row>
    <row r="26" spans="1:18">
      <c r="A26" s="113"/>
      <c r="B26" s="96"/>
      <c r="C26" s="8"/>
      <c r="D26" s="34"/>
      <c r="E26" s="34"/>
      <c r="F26" s="34"/>
      <c r="G26" s="15"/>
      <c r="H26" s="12"/>
      <c r="K26" s="23"/>
      <c r="L26" s="8"/>
      <c r="M26" s="8"/>
      <c r="N26" s="12"/>
      <c r="O26" s="12"/>
      <c r="P26" s="12"/>
      <c r="Q26" s="15"/>
      <c r="R26" s="12"/>
    </row>
    <row r="27" spans="1:18">
      <c r="A27" s="112"/>
      <c r="B27" s="107"/>
      <c r="C27" s="86"/>
      <c r="D27" s="12"/>
      <c r="E27" s="12"/>
      <c r="F27" s="12"/>
      <c r="G27" s="15"/>
      <c r="H27" s="12"/>
      <c r="K27" s="23"/>
      <c r="L27" s="8"/>
      <c r="M27" s="8"/>
      <c r="N27" s="12"/>
      <c r="O27" s="12"/>
      <c r="P27" s="12"/>
      <c r="Q27" s="15"/>
      <c r="R27" s="12"/>
    </row>
    <row r="28" spans="1:18">
      <c r="A28" s="111"/>
      <c r="B28" s="107"/>
      <c r="C28" s="86"/>
      <c r="D28" s="12"/>
      <c r="E28" s="12"/>
      <c r="F28" s="12"/>
      <c r="G28" s="15"/>
      <c r="H28" s="12"/>
      <c r="K28" s="114"/>
      <c r="L28" s="96"/>
      <c r="M28" s="96"/>
      <c r="N28" s="12"/>
      <c r="O28" s="12"/>
      <c r="P28" s="12"/>
      <c r="Q28" s="15"/>
      <c r="R28" s="12"/>
    </row>
    <row r="29" spans="1:18">
      <c r="A29" s="111"/>
      <c r="B29" s="107"/>
      <c r="C29" s="86"/>
      <c r="D29" s="34"/>
      <c r="E29" s="34"/>
      <c r="F29" s="34"/>
      <c r="G29" s="15"/>
      <c r="H29" s="12"/>
      <c r="K29" s="111"/>
      <c r="L29" s="107"/>
      <c r="M29" s="107"/>
      <c r="N29" s="104"/>
      <c r="O29" s="12"/>
      <c r="P29" s="12"/>
      <c r="Q29" s="15"/>
      <c r="R29" s="12"/>
    </row>
    <row r="30" spans="1:18">
      <c r="A30" s="111"/>
      <c r="B30" s="107"/>
      <c r="C30" s="86"/>
      <c r="D30" s="12"/>
      <c r="E30" s="12"/>
      <c r="F30" s="12"/>
      <c r="G30" s="15"/>
      <c r="H30" s="12"/>
      <c r="K30" s="111"/>
      <c r="L30" s="107"/>
      <c r="M30" s="107"/>
      <c r="N30" s="104"/>
      <c r="O30" s="12"/>
      <c r="P30" s="12"/>
      <c r="Q30" s="15"/>
      <c r="R30" s="12"/>
    </row>
    <row r="31" spans="1:18">
      <c r="A31" s="108"/>
      <c r="B31" s="107"/>
      <c r="C31" s="86"/>
      <c r="D31" s="12"/>
      <c r="E31" s="12"/>
      <c r="F31" s="12"/>
      <c r="G31" s="15"/>
      <c r="H31" s="12"/>
      <c r="K31" s="111"/>
      <c r="L31" s="107"/>
      <c r="M31" s="107"/>
      <c r="N31" s="104"/>
      <c r="O31" s="12"/>
      <c r="P31" s="12"/>
      <c r="Q31" s="15"/>
      <c r="R31" s="12"/>
    </row>
    <row r="32" spans="1:18">
      <c r="A32" s="108"/>
      <c r="B32" s="107"/>
      <c r="C32" s="86"/>
      <c r="D32" s="12"/>
      <c r="E32" s="12"/>
      <c r="F32" s="12"/>
      <c r="G32" s="15"/>
      <c r="H32" s="12"/>
      <c r="K32" s="108"/>
      <c r="L32" s="107"/>
      <c r="M32" s="107"/>
      <c r="N32" s="104"/>
      <c r="O32" s="12"/>
      <c r="P32" s="12"/>
      <c r="Q32" s="15"/>
      <c r="R32" s="12"/>
    </row>
    <row r="33" spans="11:18">
      <c r="K33" s="108"/>
      <c r="L33" s="107"/>
      <c r="M33" s="107"/>
      <c r="N33" s="104"/>
      <c r="O33" s="23"/>
      <c r="P33" s="23"/>
      <c r="Q33" s="15"/>
      <c r="R33" s="12"/>
    </row>
    <row r="34" spans="11:18">
      <c r="K34" s="108"/>
      <c r="L34" s="107"/>
      <c r="M34" s="107"/>
      <c r="N34" s="104"/>
      <c r="O34" s="23"/>
      <c r="P34" s="23"/>
      <c r="Q34" s="15"/>
      <c r="R34" s="12"/>
    </row>
    <row r="35" spans="11:18">
      <c r="K35" s="108"/>
      <c r="L35" s="107"/>
      <c r="M35" s="107"/>
      <c r="N35" s="104"/>
      <c r="O35" s="12"/>
      <c r="P35" s="12"/>
      <c r="Q35" s="15"/>
      <c r="R35" s="12"/>
    </row>
    <row r="36" spans="11:18">
      <c r="K36" s="108"/>
      <c r="L36" s="107"/>
      <c r="M36" s="107"/>
      <c r="N36" s="104"/>
      <c r="O36" s="12"/>
      <c r="P36" s="12"/>
      <c r="Q36" s="15"/>
      <c r="R36" s="12"/>
    </row>
    <row r="37" spans="11:18">
      <c r="K37" s="105"/>
      <c r="L37" s="106"/>
      <c r="M37" s="106"/>
      <c r="N37" s="12"/>
      <c r="O37" s="12"/>
      <c r="P37" s="12"/>
      <c r="Q37" s="15"/>
      <c r="R37" s="12"/>
    </row>
    <row r="38" spans="11:18">
      <c r="K38" s="24"/>
      <c r="L38" s="8"/>
      <c r="M38" s="8"/>
      <c r="N38" s="12"/>
      <c r="O38" s="12"/>
      <c r="P38" s="12"/>
      <c r="Q38" s="15"/>
      <c r="R38" s="12"/>
    </row>
    <row r="39" spans="11:18">
      <c r="K39" s="24"/>
      <c r="L39" s="8"/>
      <c r="M39" s="8"/>
      <c r="N39" s="12"/>
      <c r="O39" s="12"/>
      <c r="P39" s="12"/>
      <c r="Q39" s="15"/>
      <c r="R39" s="12"/>
    </row>
    <row r="40" spans="11:18">
      <c r="K40" s="24"/>
      <c r="L40" s="8"/>
      <c r="M40" s="8"/>
      <c r="N40" s="12"/>
      <c r="O40" s="12"/>
      <c r="P40" s="12"/>
      <c r="Q40" s="15"/>
      <c r="R40" s="12"/>
    </row>
    <row r="41" spans="11:18">
      <c r="K41" s="24"/>
      <c r="L41" s="8"/>
      <c r="M41" s="8"/>
      <c r="N41" s="12"/>
      <c r="O41" s="12"/>
      <c r="P41" s="12"/>
      <c r="Q41" s="15"/>
      <c r="R41" s="12"/>
    </row>
    <row r="42" spans="11:18">
      <c r="K42" s="24"/>
      <c r="L42" s="8"/>
      <c r="M42" s="8"/>
      <c r="N42" s="12"/>
      <c r="O42" s="12"/>
      <c r="P42" s="12"/>
      <c r="Q42" s="15"/>
      <c r="R42" s="12"/>
    </row>
    <row r="43" spans="11:18">
      <c r="K43" s="24"/>
      <c r="L43" s="8"/>
      <c r="M43" s="8"/>
      <c r="N43" s="12"/>
      <c r="O43" s="12"/>
      <c r="P43" s="12"/>
      <c r="Q43" s="15"/>
      <c r="R43" s="12"/>
    </row>
    <row r="44" spans="11:18">
      <c r="K44" s="34"/>
      <c r="L44" s="34"/>
      <c r="M44" s="34"/>
      <c r="N44" s="35"/>
      <c r="O44" s="35"/>
      <c r="P44" s="35"/>
      <c r="Q44" s="34"/>
      <c r="R44" s="12"/>
    </row>
    <row r="45" spans="11:18">
      <c r="K45" s="34"/>
      <c r="L45" s="34"/>
      <c r="M45" s="34"/>
      <c r="N45" s="35"/>
      <c r="O45" s="35"/>
      <c r="P45" s="35"/>
      <c r="Q45" s="34"/>
      <c r="R45" s="12"/>
    </row>
  </sheetData>
  <sortState ref="K3:R45">
    <sortCondition ref="K9"/>
  </sortState>
  <mergeCells count="2">
    <mergeCell ref="A1:H1"/>
    <mergeCell ref="K1:R1"/>
  </mergeCells>
  <pageMargins left="0.7" right="0.7" top="0.75" bottom="0.75" header="0.3" footer="0.3"/>
  <pageSetup scale="51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4FB19A"/>
    <pageSetUpPr fitToPage="1"/>
  </sheetPr>
  <dimension ref="A1:H45"/>
  <sheetViews>
    <sheetView topLeftCell="A2" workbookViewId="0">
      <selection activeCell="J19" sqref="J19"/>
    </sheetView>
  </sheetViews>
  <sheetFormatPr defaultColWidth="17.28515625" defaultRowHeight="12.75"/>
  <cols>
    <col min="1" max="2" width="15.5703125" bestFit="1" customWidth="1"/>
    <col min="3" max="3" width="13.28515625" customWidth="1"/>
    <col min="4" max="4" width="8.7109375" customWidth="1"/>
    <col min="5" max="7" width="8.85546875" customWidth="1"/>
    <col min="8" max="8" width="8.28515625" customWidth="1"/>
    <col min="9" max="9" width="8.85546875" customWidth="1"/>
  </cols>
  <sheetData>
    <row r="1" spans="1:8" ht="18">
      <c r="A1" s="124" t="s">
        <v>2</v>
      </c>
      <c r="B1" s="125"/>
      <c r="C1" s="119"/>
      <c r="D1" s="119"/>
      <c r="E1" s="119"/>
      <c r="F1" s="119"/>
      <c r="G1" s="119"/>
      <c r="H1" s="120"/>
    </row>
    <row r="2" spans="1:8">
      <c r="A2" s="6" t="s">
        <v>120</v>
      </c>
      <c r="B2" s="7" t="s">
        <v>121</v>
      </c>
      <c r="C2" s="7" t="s">
        <v>9</v>
      </c>
      <c r="D2" s="6" t="s">
        <v>11</v>
      </c>
      <c r="E2" s="7" t="s">
        <v>35</v>
      </c>
      <c r="F2" s="7" t="s">
        <v>36</v>
      </c>
      <c r="G2" s="7" t="s">
        <v>37</v>
      </c>
      <c r="H2" s="6" t="s">
        <v>16</v>
      </c>
    </row>
    <row r="3" spans="1:8">
      <c r="A3" s="78" t="s">
        <v>110</v>
      </c>
      <c r="B3" s="78" t="s">
        <v>122</v>
      </c>
      <c r="C3" s="8" t="s">
        <v>20</v>
      </c>
      <c r="D3" s="8" t="s">
        <v>31</v>
      </c>
      <c r="E3" s="34">
        <v>3.27</v>
      </c>
      <c r="F3" s="34">
        <v>3.28</v>
      </c>
      <c r="G3" s="13">
        <f t="shared" ref="G3:G14" si="0">AVERAGE(E3:F3)</f>
        <v>3.2749999999999999</v>
      </c>
      <c r="H3" s="12">
        <f t="shared" ref="H3:H44" si="1">IF(G3&gt;0, RANK(G3,G:G,1),1000)</f>
        <v>4</v>
      </c>
    </row>
    <row r="4" spans="1:8">
      <c r="A4" s="81" t="s">
        <v>131</v>
      </c>
      <c r="B4" s="80" t="s">
        <v>132</v>
      </c>
      <c r="C4" s="8" t="s">
        <v>28</v>
      </c>
      <c r="D4" s="8" t="s">
        <v>31</v>
      </c>
      <c r="E4" s="12">
        <v>6.22</v>
      </c>
      <c r="F4" s="13">
        <v>6.22</v>
      </c>
      <c r="G4" s="13">
        <f t="shared" si="0"/>
        <v>6.22</v>
      </c>
      <c r="H4" s="23">
        <f t="shared" si="1"/>
        <v>10</v>
      </c>
    </row>
    <row r="5" spans="1:8">
      <c r="A5" s="80" t="s">
        <v>126</v>
      </c>
      <c r="B5" s="80" t="s">
        <v>127</v>
      </c>
      <c r="C5" s="8" t="s">
        <v>28</v>
      </c>
      <c r="D5" s="8" t="s">
        <v>21</v>
      </c>
      <c r="E5" s="23">
        <v>4.5</v>
      </c>
      <c r="F5" s="23">
        <v>4.5</v>
      </c>
      <c r="G5" s="13">
        <f t="shared" si="0"/>
        <v>4.5</v>
      </c>
      <c r="H5" s="23">
        <f t="shared" si="1"/>
        <v>7</v>
      </c>
    </row>
    <row r="6" spans="1:8">
      <c r="A6" s="79" t="s">
        <v>111</v>
      </c>
      <c r="B6" s="78" t="s">
        <v>123</v>
      </c>
      <c r="C6" s="8" t="s">
        <v>20</v>
      </c>
      <c r="D6" s="8" t="s">
        <v>31</v>
      </c>
      <c r="E6" s="12">
        <v>3.04</v>
      </c>
      <c r="F6" s="12">
        <v>3.03</v>
      </c>
      <c r="G6" s="13">
        <f t="shared" si="0"/>
        <v>3.0350000000000001</v>
      </c>
      <c r="H6" s="23">
        <f t="shared" si="1"/>
        <v>1</v>
      </c>
    </row>
    <row r="7" spans="1:8">
      <c r="A7" s="66" t="s">
        <v>125</v>
      </c>
      <c r="B7" s="66" t="s">
        <v>212</v>
      </c>
      <c r="C7" s="8" t="s">
        <v>30</v>
      </c>
      <c r="D7" s="8" t="s">
        <v>31</v>
      </c>
      <c r="E7" s="23">
        <v>7.05</v>
      </c>
      <c r="F7" s="23">
        <v>7.04</v>
      </c>
      <c r="G7" s="13">
        <f t="shared" si="0"/>
        <v>7.0449999999999999</v>
      </c>
      <c r="H7" s="23">
        <f t="shared" si="1"/>
        <v>12</v>
      </c>
    </row>
    <row r="8" spans="1:8">
      <c r="A8" s="66" t="s">
        <v>217</v>
      </c>
      <c r="B8" s="66" t="s">
        <v>124</v>
      </c>
      <c r="C8" s="8" t="s">
        <v>30</v>
      </c>
      <c r="D8" s="8" t="s">
        <v>21</v>
      </c>
      <c r="E8" s="12">
        <v>4.0599999999999996</v>
      </c>
      <c r="F8" s="12">
        <v>4.0599999999999996</v>
      </c>
      <c r="G8" s="13">
        <f t="shared" si="0"/>
        <v>4.0599999999999996</v>
      </c>
      <c r="H8" s="23">
        <f t="shared" si="1"/>
        <v>5</v>
      </c>
    </row>
    <row r="9" spans="1:8">
      <c r="A9" s="61" t="s">
        <v>101</v>
      </c>
      <c r="B9" s="66" t="s">
        <v>94</v>
      </c>
      <c r="C9" s="8" t="s">
        <v>30</v>
      </c>
      <c r="D9" s="8" t="s">
        <v>21</v>
      </c>
      <c r="E9" s="34">
        <v>4.34</v>
      </c>
      <c r="F9" s="34">
        <v>4.34</v>
      </c>
      <c r="G9" s="13">
        <f t="shared" si="0"/>
        <v>4.34</v>
      </c>
      <c r="H9" s="23">
        <f t="shared" si="1"/>
        <v>6</v>
      </c>
    </row>
    <row r="10" spans="1:8">
      <c r="A10" s="80" t="s">
        <v>130</v>
      </c>
      <c r="B10" s="117" t="s">
        <v>218</v>
      </c>
      <c r="C10" s="8" t="s">
        <v>28</v>
      </c>
      <c r="D10" s="8" t="s">
        <v>31</v>
      </c>
      <c r="E10" s="23">
        <v>5.41</v>
      </c>
      <c r="F10" s="23">
        <v>5.41</v>
      </c>
      <c r="G10" s="13">
        <f t="shared" si="0"/>
        <v>5.41</v>
      </c>
      <c r="H10" s="23">
        <f t="shared" si="1"/>
        <v>8</v>
      </c>
    </row>
    <row r="11" spans="1:8">
      <c r="A11" s="79" t="s">
        <v>104</v>
      </c>
      <c r="B11" s="78" t="s">
        <v>118</v>
      </c>
      <c r="C11" s="8" t="s">
        <v>20</v>
      </c>
      <c r="D11" s="8" t="s">
        <v>21</v>
      </c>
      <c r="E11" s="12">
        <v>3.15</v>
      </c>
      <c r="F11" s="12">
        <v>3.16</v>
      </c>
      <c r="G11" s="13">
        <f t="shared" si="0"/>
        <v>3.1550000000000002</v>
      </c>
      <c r="H11" s="23">
        <f t="shared" si="1"/>
        <v>3</v>
      </c>
    </row>
    <row r="12" spans="1:8">
      <c r="A12" s="80" t="s">
        <v>128</v>
      </c>
      <c r="B12" s="80" t="s">
        <v>129</v>
      </c>
      <c r="C12" s="8" t="s">
        <v>28</v>
      </c>
      <c r="D12" s="8" t="s">
        <v>21</v>
      </c>
      <c r="E12" s="12">
        <v>3.12</v>
      </c>
      <c r="F12" s="12">
        <v>3.13</v>
      </c>
      <c r="G12" s="13">
        <f t="shared" si="0"/>
        <v>3.125</v>
      </c>
      <c r="H12" s="23">
        <f t="shared" si="1"/>
        <v>2</v>
      </c>
    </row>
    <row r="13" spans="1:8">
      <c r="A13" s="78" t="s">
        <v>105</v>
      </c>
      <c r="B13" s="78" t="s">
        <v>119</v>
      </c>
      <c r="C13" s="8" t="s">
        <v>20</v>
      </c>
      <c r="D13" s="8" t="s">
        <v>21</v>
      </c>
      <c r="E13" s="23">
        <v>6.05</v>
      </c>
      <c r="F13" s="23">
        <v>6.06</v>
      </c>
      <c r="G13" s="13">
        <f t="shared" si="0"/>
        <v>6.0549999999999997</v>
      </c>
      <c r="H13" s="23">
        <f t="shared" si="1"/>
        <v>9</v>
      </c>
    </row>
    <row r="14" spans="1:8">
      <c r="A14" s="40" t="s">
        <v>219</v>
      </c>
      <c r="B14" s="40" t="s">
        <v>220</v>
      </c>
      <c r="C14" s="8" t="s">
        <v>20</v>
      </c>
      <c r="D14" s="8" t="s">
        <v>21</v>
      </c>
      <c r="E14" s="34">
        <v>6.51</v>
      </c>
      <c r="F14" s="34">
        <v>6.51</v>
      </c>
      <c r="G14" s="13">
        <f t="shared" si="0"/>
        <v>6.51</v>
      </c>
      <c r="H14" s="23">
        <f t="shared" si="1"/>
        <v>11</v>
      </c>
    </row>
    <row r="15" spans="1:8">
      <c r="A15" s="40"/>
      <c r="B15" s="40"/>
      <c r="C15" s="8" t="s">
        <v>28</v>
      </c>
      <c r="D15" s="8" t="s">
        <v>21</v>
      </c>
      <c r="E15" s="12"/>
      <c r="F15" s="12"/>
      <c r="G15" s="13"/>
      <c r="H15" s="23">
        <f t="shared" si="1"/>
        <v>1000</v>
      </c>
    </row>
    <row r="16" spans="1:8">
      <c r="A16" s="40"/>
      <c r="B16" s="40"/>
      <c r="C16" s="8" t="s">
        <v>28</v>
      </c>
      <c r="D16" s="8" t="s">
        <v>21</v>
      </c>
      <c r="E16" s="23"/>
      <c r="F16" s="23"/>
      <c r="G16" s="13"/>
      <c r="H16" s="23">
        <f t="shared" si="1"/>
        <v>1000</v>
      </c>
    </row>
    <row r="17" spans="1:8">
      <c r="A17" s="40"/>
      <c r="B17" s="40"/>
      <c r="C17" s="8" t="s">
        <v>28</v>
      </c>
      <c r="D17" s="8" t="s">
        <v>21</v>
      </c>
      <c r="E17" s="23"/>
      <c r="F17" s="23"/>
      <c r="G17" s="13"/>
      <c r="H17" s="23">
        <f t="shared" si="1"/>
        <v>1000</v>
      </c>
    </row>
    <row r="18" spans="1:8">
      <c r="A18" s="40"/>
      <c r="B18" s="40"/>
      <c r="C18" s="8" t="s">
        <v>28</v>
      </c>
      <c r="D18" s="8" t="s">
        <v>21</v>
      </c>
      <c r="E18" s="34"/>
      <c r="F18" s="34"/>
      <c r="G18" s="13"/>
      <c r="H18" s="23">
        <f t="shared" si="1"/>
        <v>1000</v>
      </c>
    </row>
    <row r="19" spans="1:8">
      <c r="A19" s="23"/>
      <c r="B19" s="23"/>
      <c r="C19" s="8" t="s">
        <v>28</v>
      </c>
      <c r="D19" s="8" t="s">
        <v>21</v>
      </c>
      <c r="E19" s="12"/>
      <c r="F19" s="12"/>
      <c r="G19" s="13"/>
      <c r="H19" s="23">
        <f t="shared" si="1"/>
        <v>1000</v>
      </c>
    </row>
    <row r="20" spans="1:8">
      <c r="A20" s="23"/>
      <c r="B20" s="23"/>
      <c r="C20" s="8" t="s">
        <v>28</v>
      </c>
      <c r="D20" s="8" t="s">
        <v>21</v>
      </c>
      <c r="E20" s="12"/>
      <c r="F20" s="12"/>
      <c r="G20" s="13"/>
      <c r="H20" s="23">
        <f t="shared" si="1"/>
        <v>1000</v>
      </c>
    </row>
    <row r="21" spans="1:8">
      <c r="A21" s="23"/>
      <c r="B21" s="23"/>
      <c r="C21" s="8" t="s">
        <v>30</v>
      </c>
      <c r="D21" s="8" t="s">
        <v>31</v>
      </c>
      <c r="E21" s="34"/>
      <c r="F21" s="34"/>
      <c r="G21" s="13"/>
      <c r="H21" s="23">
        <f t="shared" si="1"/>
        <v>1000</v>
      </c>
    </row>
    <row r="22" spans="1:8">
      <c r="A22" s="24"/>
      <c r="B22" s="24"/>
      <c r="C22" s="8" t="s">
        <v>30</v>
      </c>
      <c r="D22" s="8" t="s">
        <v>31</v>
      </c>
      <c r="E22" s="12"/>
      <c r="F22" s="12"/>
      <c r="G22" s="13"/>
      <c r="H22" s="23">
        <f t="shared" si="1"/>
        <v>1000</v>
      </c>
    </row>
    <row r="23" spans="1:8">
      <c r="A23" s="24"/>
      <c r="B23" s="24"/>
      <c r="C23" s="8" t="s">
        <v>30</v>
      </c>
      <c r="D23" s="8" t="s">
        <v>31</v>
      </c>
      <c r="E23" s="12"/>
      <c r="F23" s="12"/>
      <c r="G23" s="13"/>
      <c r="H23" s="23">
        <f t="shared" si="1"/>
        <v>1000</v>
      </c>
    </row>
    <row r="24" spans="1:8">
      <c r="A24" s="24"/>
      <c r="B24" s="24"/>
      <c r="C24" s="40" t="s">
        <v>30</v>
      </c>
      <c r="D24" s="40" t="s">
        <v>31</v>
      </c>
      <c r="E24" s="12"/>
      <c r="F24" s="12"/>
      <c r="G24" s="13"/>
      <c r="H24" s="23">
        <f t="shared" si="1"/>
        <v>1000</v>
      </c>
    </row>
    <row r="25" spans="1:8">
      <c r="A25" s="24"/>
      <c r="B25" s="24"/>
      <c r="C25" s="40" t="s">
        <v>30</v>
      </c>
      <c r="D25" s="8" t="s">
        <v>31</v>
      </c>
      <c r="E25" s="12"/>
      <c r="F25" s="12"/>
      <c r="G25" s="13"/>
      <c r="H25" s="23">
        <f t="shared" si="1"/>
        <v>1000</v>
      </c>
    </row>
    <row r="26" spans="1:8">
      <c r="A26" s="24"/>
      <c r="B26" s="24"/>
      <c r="C26" s="40" t="s">
        <v>20</v>
      </c>
      <c r="D26" s="8" t="s">
        <v>21</v>
      </c>
      <c r="E26" s="12"/>
      <c r="F26" s="12"/>
      <c r="G26" s="13"/>
      <c r="H26" s="23">
        <f t="shared" si="1"/>
        <v>1000</v>
      </c>
    </row>
    <row r="27" spans="1:8">
      <c r="A27" s="24"/>
      <c r="B27" s="24"/>
      <c r="C27" s="8" t="s">
        <v>29</v>
      </c>
      <c r="D27" s="8" t="s">
        <v>21</v>
      </c>
      <c r="E27" s="12"/>
      <c r="F27" s="12"/>
      <c r="G27" s="13"/>
      <c r="H27" s="23">
        <f t="shared" si="1"/>
        <v>1000</v>
      </c>
    </row>
    <row r="28" spans="1:8">
      <c r="A28" s="24"/>
      <c r="B28" s="24"/>
      <c r="C28" s="8" t="s">
        <v>29</v>
      </c>
      <c r="D28" s="8" t="s">
        <v>21</v>
      </c>
      <c r="E28" s="12"/>
      <c r="F28" s="12"/>
      <c r="G28" s="13"/>
      <c r="H28" s="23">
        <f t="shared" si="1"/>
        <v>1000</v>
      </c>
    </row>
    <row r="29" spans="1:8">
      <c r="A29" s="24"/>
      <c r="B29" s="24"/>
      <c r="C29" s="8" t="s">
        <v>29</v>
      </c>
      <c r="D29" s="8" t="s">
        <v>21</v>
      </c>
      <c r="E29" s="12"/>
      <c r="F29" s="12"/>
      <c r="G29" s="13"/>
      <c r="H29" s="23">
        <f t="shared" si="1"/>
        <v>1000</v>
      </c>
    </row>
    <row r="30" spans="1:8">
      <c r="A30" s="24"/>
      <c r="B30" s="24"/>
      <c r="C30" s="8" t="s">
        <v>29</v>
      </c>
      <c r="D30" s="8" t="s">
        <v>21</v>
      </c>
      <c r="E30" s="12"/>
      <c r="F30" s="12"/>
      <c r="G30" s="13"/>
      <c r="H30" s="23">
        <f t="shared" si="1"/>
        <v>1000</v>
      </c>
    </row>
    <row r="31" spans="1:8">
      <c r="A31" s="24"/>
      <c r="B31" s="24"/>
      <c r="C31" s="8" t="s">
        <v>29</v>
      </c>
      <c r="D31" s="8" t="s">
        <v>21</v>
      </c>
      <c r="E31" s="12"/>
      <c r="F31" s="12"/>
      <c r="G31" s="13"/>
      <c r="H31" s="23">
        <f t="shared" si="1"/>
        <v>1000</v>
      </c>
    </row>
    <row r="32" spans="1:8">
      <c r="A32" s="24"/>
      <c r="B32" s="24"/>
      <c r="C32" s="8" t="s">
        <v>29</v>
      </c>
      <c r="D32" s="8" t="s">
        <v>21</v>
      </c>
      <c r="E32" s="19"/>
      <c r="F32" s="19"/>
      <c r="G32" s="13"/>
      <c r="H32" s="23">
        <f t="shared" si="1"/>
        <v>1000</v>
      </c>
    </row>
    <row r="33" spans="1:8">
      <c r="A33" s="24"/>
      <c r="B33" s="24"/>
      <c r="C33" s="8" t="s">
        <v>29</v>
      </c>
      <c r="D33" s="8" t="s">
        <v>21</v>
      </c>
      <c r="E33" s="19"/>
      <c r="F33" s="19"/>
      <c r="G33" s="13"/>
      <c r="H33" s="23">
        <f t="shared" si="1"/>
        <v>1000</v>
      </c>
    </row>
    <row r="34" spans="1:8">
      <c r="A34" s="24"/>
      <c r="B34" s="24"/>
      <c r="C34" s="8" t="s">
        <v>29</v>
      </c>
      <c r="D34" s="8" t="s">
        <v>21</v>
      </c>
      <c r="E34" s="12"/>
      <c r="F34" s="12"/>
      <c r="G34" s="13"/>
      <c r="H34" s="23">
        <f t="shared" si="1"/>
        <v>1000</v>
      </c>
    </row>
    <row r="35" spans="1:8">
      <c r="A35" s="24"/>
      <c r="B35" s="24"/>
      <c r="C35" s="8" t="s">
        <v>29</v>
      </c>
      <c r="D35" s="8" t="s">
        <v>21</v>
      </c>
      <c r="E35" s="12"/>
      <c r="F35" s="12"/>
      <c r="G35" s="13"/>
      <c r="H35" s="23">
        <f t="shared" si="1"/>
        <v>1000</v>
      </c>
    </row>
    <row r="36" spans="1:8">
      <c r="A36" s="24"/>
      <c r="B36" s="24"/>
      <c r="C36" s="8" t="s">
        <v>29</v>
      </c>
      <c r="D36" s="8" t="s">
        <v>21</v>
      </c>
      <c r="E36" s="12"/>
      <c r="F36" s="12"/>
      <c r="G36" s="13"/>
      <c r="H36" s="23">
        <f t="shared" si="1"/>
        <v>1000</v>
      </c>
    </row>
    <row r="37" spans="1:8">
      <c r="A37" s="24"/>
      <c r="B37" s="24"/>
      <c r="C37" s="8" t="s">
        <v>29</v>
      </c>
      <c r="D37" s="8" t="s">
        <v>21</v>
      </c>
      <c r="E37" s="12"/>
      <c r="F37" s="12"/>
      <c r="G37" s="13"/>
      <c r="H37" s="23">
        <f t="shared" si="1"/>
        <v>1000</v>
      </c>
    </row>
    <row r="38" spans="1:8">
      <c r="A38" s="24"/>
      <c r="B38" s="24"/>
      <c r="C38" s="8" t="s">
        <v>29</v>
      </c>
      <c r="D38" s="8" t="s">
        <v>21</v>
      </c>
      <c r="E38" s="12"/>
      <c r="F38" s="12"/>
      <c r="G38" s="13"/>
      <c r="H38" s="23">
        <f t="shared" si="1"/>
        <v>1000</v>
      </c>
    </row>
    <row r="39" spans="1:8">
      <c r="A39" s="24"/>
      <c r="B39" s="24"/>
      <c r="C39" s="8" t="s">
        <v>29</v>
      </c>
      <c r="D39" s="8" t="s">
        <v>21</v>
      </c>
      <c r="E39" s="12"/>
      <c r="F39" s="12"/>
      <c r="G39" s="13"/>
      <c r="H39" s="23">
        <f t="shared" si="1"/>
        <v>1000</v>
      </c>
    </row>
    <row r="40" spans="1:8">
      <c r="A40" s="24"/>
      <c r="B40" s="24"/>
      <c r="C40" s="8" t="s">
        <v>29</v>
      </c>
      <c r="D40" s="8" t="s">
        <v>21</v>
      </c>
      <c r="E40" s="12"/>
      <c r="F40" s="12"/>
      <c r="G40" s="13"/>
      <c r="H40" s="23">
        <f t="shared" si="1"/>
        <v>1000</v>
      </c>
    </row>
    <row r="41" spans="1:8">
      <c r="A41" s="24"/>
      <c r="B41" s="24"/>
      <c r="C41" s="8" t="s">
        <v>29</v>
      </c>
      <c r="D41" s="8" t="s">
        <v>21</v>
      </c>
      <c r="E41" s="12"/>
      <c r="F41" s="12"/>
      <c r="G41" s="13"/>
      <c r="H41" s="23">
        <f t="shared" si="1"/>
        <v>1000</v>
      </c>
    </row>
    <row r="42" spans="1:8">
      <c r="A42" s="24"/>
      <c r="B42" s="24"/>
      <c r="C42" s="8" t="s">
        <v>29</v>
      </c>
      <c r="D42" s="8" t="s">
        <v>21</v>
      </c>
      <c r="E42" s="12"/>
      <c r="F42" s="12"/>
      <c r="G42" s="13"/>
      <c r="H42" s="23">
        <f t="shared" si="1"/>
        <v>1000</v>
      </c>
    </row>
    <row r="43" spans="1:8">
      <c r="A43" s="34"/>
      <c r="B43" s="34"/>
      <c r="C43" s="34"/>
      <c r="D43" s="34"/>
      <c r="E43" s="35"/>
      <c r="F43" s="35"/>
      <c r="G43" s="13"/>
      <c r="H43" s="23">
        <f t="shared" si="1"/>
        <v>1000</v>
      </c>
    </row>
    <row r="44" spans="1:8">
      <c r="A44" s="34"/>
      <c r="B44" s="34"/>
      <c r="C44" s="34"/>
      <c r="D44" s="34"/>
      <c r="E44" s="35"/>
      <c r="F44" s="35"/>
      <c r="G44" s="13"/>
      <c r="H44" s="23">
        <f t="shared" si="1"/>
        <v>1000</v>
      </c>
    </row>
    <row r="45" spans="1:8">
      <c r="C45" s="41"/>
      <c r="G45" s="41"/>
    </row>
  </sheetData>
  <sortState ref="A3:H45">
    <sortCondition ref="A6"/>
  </sortState>
  <mergeCells count="1">
    <mergeCell ref="A1:H1"/>
  </mergeCells>
  <pageMargins left="0.7" right="0.7" top="0.75" bottom="0.75" header="0.3" footer="0.3"/>
  <pageSetup scale="88" fitToWidth="0" orientation="landscape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4FB19A"/>
  </sheetPr>
  <dimension ref="A1:Y45"/>
  <sheetViews>
    <sheetView workbookViewId="0">
      <selection activeCell="N25" sqref="N25"/>
    </sheetView>
  </sheetViews>
  <sheetFormatPr defaultColWidth="17.28515625" defaultRowHeight="12.75"/>
  <cols>
    <col min="1" max="1" width="15" customWidth="1"/>
    <col min="2" max="2" width="13.28515625" customWidth="1"/>
    <col min="3" max="3" width="8.7109375" customWidth="1"/>
    <col min="4" max="6" width="8.85546875" customWidth="1"/>
    <col min="7" max="7" width="8.28515625" customWidth="1"/>
    <col min="8" max="9" width="8.85546875" customWidth="1"/>
    <col min="10" max="10" width="20" customWidth="1"/>
    <col min="11" max="24" width="8.85546875" customWidth="1"/>
    <col min="25" max="25" width="15.28515625" customWidth="1"/>
  </cols>
  <sheetData>
    <row r="1" spans="1:25" ht="18">
      <c r="A1" s="124" t="s">
        <v>32</v>
      </c>
      <c r="B1" s="119"/>
      <c r="C1" s="119"/>
      <c r="D1" s="119"/>
      <c r="E1" s="119"/>
      <c r="F1" s="119"/>
      <c r="G1" s="120"/>
      <c r="J1" s="124" t="s">
        <v>33</v>
      </c>
      <c r="K1" s="119"/>
      <c r="L1" s="119"/>
      <c r="M1" s="119"/>
      <c r="N1" s="119"/>
      <c r="O1" s="119"/>
      <c r="P1" s="120"/>
      <c r="Y1" s="5"/>
    </row>
    <row r="2" spans="1:25">
      <c r="A2" s="6" t="s">
        <v>8</v>
      </c>
      <c r="B2" s="7" t="s">
        <v>9</v>
      </c>
      <c r="C2" s="6" t="s">
        <v>11</v>
      </c>
      <c r="D2" s="6" t="s">
        <v>12</v>
      </c>
      <c r="E2" s="6" t="s">
        <v>13</v>
      </c>
      <c r="F2" s="7" t="s">
        <v>24</v>
      </c>
      <c r="G2" s="6" t="s">
        <v>16</v>
      </c>
      <c r="J2" s="6" t="s">
        <v>8</v>
      </c>
      <c r="K2" s="7" t="s">
        <v>9</v>
      </c>
      <c r="L2" s="6" t="s">
        <v>11</v>
      </c>
      <c r="M2" s="6" t="s">
        <v>12</v>
      </c>
      <c r="N2" s="6" t="s">
        <v>13</v>
      </c>
      <c r="O2" s="7" t="s">
        <v>24</v>
      </c>
      <c r="P2" s="6" t="s">
        <v>16</v>
      </c>
      <c r="Y2" s="5"/>
    </row>
    <row r="3" spans="1:25">
      <c r="A3" s="78" t="s">
        <v>110</v>
      </c>
      <c r="B3" s="40" t="s">
        <v>20</v>
      </c>
      <c r="C3" s="40" t="s">
        <v>31</v>
      </c>
      <c r="D3" s="13">
        <v>17.399999999999999</v>
      </c>
      <c r="E3" s="13">
        <v>11.4</v>
      </c>
      <c r="F3" s="13">
        <f t="shared" ref="F3:F19" si="0">MAX(D3:E3)</f>
        <v>17.399999999999999</v>
      </c>
      <c r="G3" s="12">
        <f t="shared" ref="G3:G19" si="1">RANK(F3,F:F,1)</f>
        <v>6</v>
      </c>
      <c r="J3" s="109" t="s">
        <v>168</v>
      </c>
      <c r="K3" s="40" t="s">
        <v>28</v>
      </c>
      <c r="L3" s="40" t="s">
        <v>31</v>
      </c>
      <c r="M3" s="13">
        <v>24.1</v>
      </c>
      <c r="N3" s="13">
        <v>30.1</v>
      </c>
      <c r="O3" s="13">
        <f>MAX(M3:N3)</f>
        <v>30.1</v>
      </c>
      <c r="P3" s="12">
        <f t="shared" ref="P3:P45" si="2">RANK(O3,O:O,1)</f>
        <v>15</v>
      </c>
      <c r="Y3" s="5"/>
    </row>
    <row r="4" spans="1:25">
      <c r="A4" s="109" t="s">
        <v>131</v>
      </c>
      <c r="B4" s="40" t="s">
        <v>28</v>
      </c>
      <c r="C4" s="40" t="s">
        <v>31</v>
      </c>
      <c r="D4" s="12">
        <v>1.4</v>
      </c>
      <c r="E4" s="13">
        <v>4.7</v>
      </c>
      <c r="F4" s="13">
        <f t="shared" si="0"/>
        <v>4.7</v>
      </c>
      <c r="G4" s="12">
        <f t="shared" si="1"/>
        <v>1</v>
      </c>
      <c r="J4" s="109" t="s">
        <v>140</v>
      </c>
      <c r="K4" s="40" t="s">
        <v>28</v>
      </c>
      <c r="L4" s="40" t="s">
        <v>31</v>
      </c>
      <c r="M4" s="12">
        <v>17.5</v>
      </c>
      <c r="N4" s="13">
        <v>21.5</v>
      </c>
      <c r="O4" s="13">
        <f t="shared" ref="O4:O22" si="3">MAX(M4:N4)</f>
        <v>21.5</v>
      </c>
      <c r="P4" s="12">
        <f t="shared" si="2"/>
        <v>3</v>
      </c>
      <c r="Y4" s="5"/>
    </row>
    <row r="5" spans="1:25">
      <c r="A5" s="109" t="s">
        <v>142</v>
      </c>
      <c r="B5" s="40" t="s">
        <v>28</v>
      </c>
      <c r="C5" s="40" t="s">
        <v>31</v>
      </c>
      <c r="D5" s="23"/>
      <c r="E5" s="23"/>
      <c r="F5" s="13"/>
      <c r="G5" s="12"/>
      <c r="J5" s="109" t="s">
        <v>165</v>
      </c>
      <c r="K5" s="40" t="s">
        <v>28</v>
      </c>
      <c r="L5" s="40" t="s">
        <v>21</v>
      </c>
      <c r="M5" s="19">
        <v>20</v>
      </c>
      <c r="N5" s="19">
        <v>20.100000000000001</v>
      </c>
      <c r="O5" s="13">
        <f t="shared" si="3"/>
        <v>20.100000000000001</v>
      </c>
      <c r="P5" s="12">
        <f t="shared" si="2"/>
        <v>2</v>
      </c>
      <c r="Y5" s="5"/>
    </row>
    <row r="6" spans="1:25">
      <c r="A6" s="109" t="s">
        <v>137</v>
      </c>
      <c r="B6" s="40" t="s">
        <v>28</v>
      </c>
      <c r="C6" s="40" t="s">
        <v>21</v>
      </c>
      <c r="D6" s="12">
        <v>18.5</v>
      </c>
      <c r="E6" s="12">
        <v>15.6</v>
      </c>
      <c r="F6" s="13">
        <f t="shared" si="0"/>
        <v>18.5</v>
      </c>
      <c r="G6" s="12">
        <f t="shared" si="1"/>
        <v>8</v>
      </c>
      <c r="J6" s="78" t="s">
        <v>114</v>
      </c>
      <c r="K6" s="40" t="s">
        <v>20</v>
      </c>
      <c r="L6" s="40" t="s">
        <v>31</v>
      </c>
      <c r="M6" s="12">
        <v>18.3</v>
      </c>
      <c r="N6" s="12">
        <v>19.8</v>
      </c>
      <c r="O6" s="13">
        <f t="shared" si="3"/>
        <v>19.8</v>
      </c>
      <c r="P6" s="12">
        <f t="shared" si="2"/>
        <v>1</v>
      </c>
      <c r="Y6" s="5"/>
    </row>
    <row r="7" spans="1:25">
      <c r="A7" s="78" t="s">
        <v>113</v>
      </c>
      <c r="B7" s="40" t="s">
        <v>20</v>
      </c>
      <c r="C7" s="40" t="s">
        <v>31</v>
      </c>
      <c r="D7" s="23">
        <v>19.600000000000001</v>
      </c>
      <c r="E7" s="23">
        <v>19</v>
      </c>
      <c r="F7" s="13">
        <f t="shared" si="0"/>
        <v>19.600000000000001</v>
      </c>
      <c r="G7" s="12">
        <f t="shared" si="1"/>
        <v>9</v>
      </c>
      <c r="J7" s="109" t="s">
        <v>126</v>
      </c>
      <c r="K7" s="40" t="s">
        <v>28</v>
      </c>
      <c r="L7" s="40" t="s">
        <v>21</v>
      </c>
      <c r="M7" s="23">
        <v>31</v>
      </c>
      <c r="N7" s="23">
        <v>40.799999999999997</v>
      </c>
      <c r="O7" s="13">
        <f t="shared" si="3"/>
        <v>40.799999999999997</v>
      </c>
      <c r="P7" s="12">
        <f t="shared" si="2"/>
        <v>17</v>
      </c>
      <c r="Y7" s="5"/>
    </row>
    <row r="8" spans="1:25">
      <c r="A8" s="66" t="s">
        <v>94</v>
      </c>
      <c r="B8" s="40" t="s">
        <v>30</v>
      </c>
      <c r="C8" s="40" t="s">
        <v>21</v>
      </c>
      <c r="D8" s="12">
        <v>22.7</v>
      </c>
      <c r="E8" s="12">
        <v>20.8</v>
      </c>
      <c r="F8" s="13">
        <f t="shared" si="0"/>
        <v>22.7</v>
      </c>
      <c r="G8" s="12">
        <f t="shared" si="1"/>
        <v>11</v>
      </c>
      <c r="J8" s="78" t="s">
        <v>109</v>
      </c>
      <c r="K8" s="40" t="s">
        <v>20</v>
      </c>
      <c r="L8" s="40" t="s">
        <v>21</v>
      </c>
      <c r="M8" s="12">
        <v>26.1</v>
      </c>
      <c r="N8" s="12">
        <v>26.7</v>
      </c>
      <c r="O8" s="13">
        <f t="shared" si="3"/>
        <v>26.7</v>
      </c>
      <c r="P8" s="12">
        <f t="shared" si="2"/>
        <v>10</v>
      </c>
      <c r="Y8" s="5"/>
    </row>
    <row r="9" spans="1:25">
      <c r="A9" s="78" t="s">
        <v>116</v>
      </c>
      <c r="B9" s="40" t="s">
        <v>20</v>
      </c>
      <c r="C9" s="40" t="s">
        <v>31</v>
      </c>
      <c r="D9" s="12">
        <v>8.9</v>
      </c>
      <c r="E9" s="12">
        <v>11.1</v>
      </c>
      <c r="F9" s="13">
        <f t="shared" si="0"/>
        <v>11.1</v>
      </c>
      <c r="G9" s="12">
        <f t="shared" si="1"/>
        <v>2</v>
      </c>
      <c r="J9" s="79" t="s">
        <v>111</v>
      </c>
      <c r="K9" s="40" t="s">
        <v>20</v>
      </c>
      <c r="L9" s="40" t="s">
        <v>31</v>
      </c>
      <c r="M9" s="34">
        <v>28.9</v>
      </c>
      <c r="N9" s="34">
        <v>24.2</v>
      </c>
      <c r="O9" s="13">
        <f t="shared" si="3"/>
        <v>28.9</v>
      </c>
      <c r="P9" s="12">
        <f t="shared" si="2"/>
        <v>13</v>
      </c>
      <c r="Y9" s="5"/>
    </row>
    <row r="10" spans="1:25">
      <c r="A10" s="109" t="s">
        <v>164</v>
      </c>
      <c r="B10" s="40" t="s">
        <v>28</v>
      </c>
      <c r="C10" s="40" t="s">
        <v>21</v>
      </c>
      <c r="D10" s="12">
        <v>16.8</v>
      </c>
      <c r="E10" s="12">
        <v>6.8</v>
      </c>
      <c r="F10" s="13">
        <f t="shared" si="0"/>
        <v>16.8</v>
      </c>
      <c r="G10" s="12">
        <f t="shared" si="1"/>
        <v>5</v>
      </c>
      <c r="J10" s="109" t="s">
        <v>139</v>
      </c>
      <c r="K10" s="40" t="s">
        <v>28</v>
      </c>
      <c r="L10" s="40" t="s">
        <v>31</v>
      </c>
      <c r="M10" s="12">
        <v>16.7</v>
      </c>
      <c r="N10" s="12">
        <v>23.8</v>
      </c>
      <c r="O10" s="13">
        <f t="shared" si="3"/>
        <v>23.8</v>
      </c>
      <c r="P10" s="12">
        <f t="shared" si="2"/>
        <v>6</v>
      </c>
      <c r="Y10" s="5"/>
    </row>
    <row r="11" spans="1:25">
      <c r="A11" s="66" t="s">
        <v>93</v>
      </c>
      <c r="B11" s="40" t="s">
        <v>30</v>
      </c>
      <c r="C11" s="40" t="s">
        <v>21</v>
      </c>
      <c r="D11" s="23">
        <v>3</v>
      </c>
      <c r="E11" s="23">
        <v>13.3</v>
      </c>
      <c r="F11" s="13">
        <f t="shared" si="0"/>
        <v>13.3</v>
      </c>
      <c r="G11" s="12">
        <f t="shared" si="1"/>
        <v>4</v>
      </c>
      <c r="J11" s="78" t="s">
        <v>107</v>
      </c>
      <c r="K11" s="40" t="s">
        <v>20</v>
      </c>
      <c r="L11" s="40" t="s">
        <v>21</v>
      </c>
      <c r="M11" s="23">
        <v>21.8</v>
      </c>
      <c r="N11" s="23">
        <v>25.3</v>
      </c>
      <c r="O11" s="13">
        <f t="shared" si="3"/>
        <v>25.3</v>
      </c>
      <c r="P11" s="12">
        <f t="shared" si="2"/>
        <v>7</v>
      </c>
      <c r="Y11" s="5"/>
    </row>
    <row r="12" spans="1:25">
      <c r="A12" s="109" t="s">
        <v>166</v>
      </c>
      <c r="B12" s="40" t="s">
        <v>28</v>
      </c>
      <c r="C12" s="40" t="s">
        <v>31</v>
      </c>
      <c r="D12" s="12">
        <v>21.5</v>
      </c>
      <c r="E12" s="12">
        <v>19</v>
      </c>
      <c r="F12" s="13">
        <f t="shared" si="0"/>
        <v>21.5</v>
      </c>
      <c r="G12" s="12">
        <f t="shared" si="1"/>
        <v>10</v>
      </c>
      <c r="J12" s="78" t="s">
        <v>102</v>
      </c>
      <c r="K12" s="40" t="s">
        <v>20</v>
      </c>
      <c r="L12" s="40" t="s">
        <v>21</v>
      </c>
      <c r="M12" s="12">
        <v>22.4</v>
      </c>
      <c r="N12" s="12">
        <v>26.1</v>
      </c>
      <c r="O12" s="13">
        <f t="shared" si="3"/>
        <v>26.1</v>
      </c>
      <c r="P12" s="12">
        <f t="shared" si="2"/>
        <v>8</v>
      </c>
      <c r="Y12" s="5"/>
    </row>
    <row r="13" spans="1:25">
      <c r="A13" s="66" t="s">
        <v>100</v>
      </c>
      <c r="B13" s="40" t="s">
        <v>30</v>
      </c>
      <c r="C13" s="40" t="s">
        <v>31</v>
      </c>
      <c r="D13" s="23"/>
      <c r="E13" s="23"/>
      <c r="F13" s="13"/>
      <c r="G13" s="12"/>
      <c r="J13" s="61" t="s">
        <v>101</v>
      </c>
      <c r="K13" s="40" t="s">
        <v>30</v>
      </c>
      <c r="L13" s="40" t="s">
        <v>21</v>
      </c>
      <c r="M13" s="34">
        <v>24.9</v>
      </c>
      <c r="N13" s="34">
        <v>26.3</v>
      </c>
      <c r="O13" s="13">
        <f t="shared" si="3"/>
        <v>26.3</v>
      </c>
      <c r="P13" s="12">
        <f t="shared" si="2"/>
        <v>9</v>
      </c>
      <c r="Y13" s="5"/>
    </row>
    <row r="14" spans="1:25">
      <c r="A14" s="66" t="s">
        <v>95</v>
      </c>
      <c r="B14" s="40" t="s">
        <v>30</v>
      </c>
      <c r="C14" s="40" t="s">
        <v>21</v>
      </c>
      <c r="D14" s="34"/>
      <c r="E14" s="34"/>
      <c r="F14" s="13"/>
      <c r="G14" s="12"/>
      <c r="J14" s="78" t="s">
        <v>117</v>
      </c>
      <c r="K14" s="40" t="s">
        <v>20</v>
      </c>
      <c r="L14" s="40" t="s">
        <v>31</v>
      </c>
      <c r="M14" s="23">
        <v>27.1</v>
      </c>
      <c r="N14" s="23">
        <v>29.8</v>
      </c>
      <c r="O14" s="13">
        <f t="shared" si="3"/>
        <v>29.8</v>
      </c>
      <c r="P14" s="12">
        <f t="shared" si="2"/>
        <v>14</v>
      </c>
      <c r="Y14" s="5"/>
    </row>
    <row r="15" spans="1:25">
      <c r="A15" s="109" t="s">
        <v>130</v>
      </c>
      <c r="B15" s="40" t="s">
        <v>28</v>
      </c>
      <c r="C15" s="40" t="s">
        <v>31</v>
      </c>
      <c r="D15" s="34"/>
      <c r="E15" s="34"/>
      <c r="F15" s="13"/>
      <c r="G15" s="12"/>
      <c r="J15" s="78" t="s">
        <v>106</v>
      </c>
      <c r="K15" s="40" t="s">
        <v>20</v>
      </c>
      <c r="L15" s="40" t="s">
        <v>21</v>
      </c>
      <c r="M15" s="34">
        <v>20.100000000000001</v>
      </c>
      <c r="N15" s="34">
        <v>26.7</v>
      </c>
      <c r="O15" s="13">
        <f t="shared" si="3"/>
        <v>26.7</v>
      </c>
      <c r="P15" s="12">
        <f t="shared" si="2"/>
        <v>10</v>
      </c>
      <c r="Y15" s="5"/>
    </row>
    <row r="16" spans="1:25">
      <c r="A16" s="79" t="s">
        <v>104</v>
      </c>
      <c r="B16" s="40" t="s">
        <v>20</v>
      </c>
      <c r="C16" s="40" t="s">
        <v>21</v>
      </c>
      <c r="D16" s="12">
        <v>7.7</v>
      </c>
      <c r="E16" s="12">
        <v>13.1</v>
      </c>
      <c r="F16" s="13">
        <f t="shared" si="0"/>
        <v>13.1</v>
      </c>
      <c r="G16" s="12">
        <f t="shared" si="1"/>
        <v>3</v>
      </c>
      <c r="J16" s="78" t="s">
        <v>108</v>
      </c>
      <c r="K16" s="40" t="s">
        <v>20</v>
      </c>
      <c r="L16" s="40" t="s">
        <v>21</v>
      </c>
      <c r="M16" s="12">
        <v>23.11</v>
      </c>
      <c r="N16" s="12">
        <v>0</v>
      </c>
      <c r="O16" s="13">
        <f t="shared" si="3"/>
        <v>23.11</v>
      </c>
      <c r="P16" s="12">
        <f t="shared" si="2"/>
        <v>5</v>
      </c>
      <c r="Y16" s="5"/>
    </row>
    <row r="17" spans="1:25">
      <c r="A17" s="109" t="s">
        <v>128</v>
      </c>
      <c r="B17" s="40" t="s">
        <v>28</v>
      </c>
      <c r="C17" s="40" t="s">
        <v>21</v>
      </c>
      <c r="D17" s="23">
        <v>17.899999999999999</v>
      </c>
      <c r="E17" s="23">
        <v>17.8</v>
      </c>
      <c r="F17" s="13">
        <f t="shared" si="0"/>
        <v>17.899999999999999</v>
      </c>
      <c r="G17" s="12">
        <f t="shared" si="1"/>
        <v>7</v>
      </c>
      <c r="J17" s="109" t="s">
        <v>138</v>
      </c>
      <c r="K17" s="40" t="s">
        <v>28</v>
      </c>
      <c r="L17" s="40" t="s">
        <v>21</v>
      </c>
      <c r="M17" s="19">
        <v>20.8</v>
      </c>
      <c r="N17" s="19">
        <v>27.3</v>
      </c>
      <c r="O17" s="13">
        <f t="shared" si="3"/>
        <v>27.3</v>
      </c>
      <c r="P17" s="12">
        <f t="shared" si="2"/>
        <v>12</v>
      </c>
      <c r="Y17" s="5"/>
    </row>
    <row r="18" spans="1:25">
      <c r="A18" s="61" t="s">
        <v>96</v>
      </c>
      <c r="B18" s="40" t="s">
        <v>30</v>
      </c>
      <c r="C18" s="40" t="s">
        <v>31</v>
      </c>
      <c r="D18" s="34"/>
      <c r="E18" s="34"/>
      <c r="F18" s="13"/>
      <c r="G18" s="12"/>
      <c r="J18" s="79" t="s">
        <v>112</v>
      </c>
      <c r="K18" s="40" t="s">
        <v>20</v>
      </c>
      <c r="L18" s="40" t="s">
        <v>31</v>
      </c>
      <c r="M18" s="19">
        <v>0</v>
      </c>
      <c r="N18" s="19">
        <v>0</v>
      </c>
      <c r="O18" s="13"/>
      <c r="P18" s="12" t="e">
        <f t="shared" si="2"/>
        <v>#N/A</v>
      </c>
      <c r="Y18" s="5"/>
    </row>
    <row r="19" spans="1:25">
      <c r="A19" s="109" t="s">
        <v>163</v>
      </c>
      <c r="B19" s="40" t="s">
        <v>28</v>
      </c>
      <c r="C19" s="40" t="s">
        <v>21</v>
      </c>
      <c r="D19" s="12">
        <v>22.1</v>
      </c>
      <c r="E19" s="12">
        <v>23.8</v>
      </c>
      <c r="F19" s="13">
        <f t="shared" si="0"/>
        <v>23.8</v>
      </c>
      <c r="G19" s="12">
        <f t="shared" si="1"/>
        <v>12</v>
      </c>
      <c r="J19" s="109" t="s">
        <v>162</v>
      </c>
      <c r="K19" s="40" t="s">
        <v>28</v>
      </c>
      <c r="L19" s="40" t="s">
        <v>21</v>
      </c>
      <c r="M19" s="12">
        <v>0</v>
      </c>
      <c r="N19" s="12">
        <v>0</v>
      </c>
      <c r="O19" s="13"/>
      <c r="P19" s="12" t="e">
        <f t="shared" si="2"/>
        <v>#N/A</v>
      </c>
      <c r="Y19" s="5"/>
    </row>
    <row r="20" spans="1:25">
      <c r="A20" s="78" t="s">
        <v>105</v>
      </c>
      <c r="B20" s="40" t="s">
        <v>20</v>
      </c>
      <c r="C20" s="40" t="s">
        <v>21</v>
      </c>
      <c r="D20" s="23"/>
      <c r="E20" s="23"/>
      <c r="F20" s="13"/>
      <c r="G20" s="12"/>
      <c r="J20" s="78" t="s">
        <v>115</v>
      </c>
      <c r="K20" s="40" t="s">
        <v>20</v>
      </c>
      <c r="L20" s="40" t="s">
        <v>31</v>
      </c>
      <c r="M20" s="12">
        <v>19.7</v>
      </c>
      <c r="N20" s="12">
        <v>21.6</v>
      </c>
      <c r="O20" s="13">
        <f t="shared" si="3"/>
        <v>21.6</v>
      </c>
      <c r="P20" s="12">
        <f t="shared" si="2"/>
        <v>4</v>
      </c>
      <c r="Y20" s="5"/>
    </row>
    <row r="21" spans="1:25">
      <c r="A21" s="40"/>
      <c r="B21" s="40" t="s">
        <v>20</v>
      </c>
      <c r="C21" s="40" t="s">
        <v>21</v>
      </c>
      <c r="D21" s="23"/>
      <c r="E21" s="23"/>
      <c r="F21" s="13"/>
      <c r="G21" s="12"/>
      <c r="J21" s="109" t="s">
        <v>167</v>
      </c>
      <c r="K21" s="40" t="s">
        <v>28</v>
      </c>
      <c r="L21" s="40" t="s">
        <v>31</v>
      </c>
      <c r="M21" s="12">
        <v>0</v>
      </c>
      <c r="N21" s="12">
        <v>0</v>
      </c>
      <c r="O21" s="13"/>
      <c r="P21" s="12" t="e">
        <f t="shared" si="2"/>
        <v>#N/A</v>
      </c>
      <c r="Y21" s="5"/>
    </row>
    <row r="22" spans="1:25">
      <c r="A22" s="79"/>
      <c r="B22" s="40" t="s">
        <v>20</v>
      </c>
      <c r="C22" s="40" t="s">
        <v>21</v>
      </c>
      <c r="D22" s="23"/>
      <c r="E22" s="23"/>
      <c r="F22" s="13"/>
      <c r="G22" s="12"/>
      <c r="J22" s="78" t="s">
        <v>103</v>
      </c>
      <c r="K22" s="40" t="s">
        <v>20</v>
      </c>
      <c r="L22" s="40" t="s">
        <v>21</v>
      </c>
      <c r="M22" s="12">
        <v>38.4</v>
      </c>
      <c r="N22" s="12">
        <v>0</v>
      </c>
      <c r="O22" s="13">
        <f t="shared" si="3"/>
        <v>38.4</v>
      </c>
      <c r="P22" s="12">
        <f t="shared" si="2"/>
        <v>16</v>
      </c>
      <c r="Y22" s="5"/>
    </row>
    <row r="23" spans="1:25">
      <c r="A23" s="24"/>
      <c r="B23" s="40" t="s">
        <v>20</v>
      </c>
      <c r="C23" s="40" t="s">
        <v>21</v>
      </c>
      <c r="D23" s="23"/>
      <c r="E23" s="23"/>
      <c r="F23" s="13"/>
      <c r="G23" s="12"/>
      <c r="J23" s="79"/>
      <c r="K23" s="40" t="s">
        <v>20</v>
      </c>
      <c r="L23" s="40" t="s">
        <v>21</v>
      </c>
      <c r="M23" s="34"/>
      <c r="N23" s="34"/>
      <c r="O23" s="13"/>
      <c r="P23" s="12" t="e">
        <f t="shared" si="2"/>
        <v>#N/A</v>
      </c>
      <c r="Y23" s="5"/>
    </row>
    <row r="24" spans="1:25">
      <c r="A24" s="79"/>
      <c r="B24" s="40" t="s">
        <v>28</v>
      </c>
      <c r="C24" s="40" t="s">
        <v>21</v>
      </c>
      <c r="D24" s="23"/>
      <c r="E24" s="23"/>
      <c r="F24" s="13"/>
      <c r="G24" s="12"/>
      <c r="J24" s="78"/>
      <c r="K24" s="40" t="s">
        <v>20</v>
      </c>
      <c r="L24" s="40" t="s">
        <v>21</v>
      </c>
      <c r="M24" s="12"/>
      <c r="N24" s="12"/>
      <c r="O24" s="13"/>
      <c r="P24" s="12" t="e">
        <f t="shared" si="2"/>
        <v>#N/A</v>
      </c>
      <c r="Y24" s="5"/>
    </row>
    <row r="25" spans="1:25">
      <c r="A25" s="78"/>
      <c r="B25" s="40" t="s">
        <v>28</v>
      </c>
      <c r="C25" s="40" t="s">
        <v>21</v>
      </c>
      <c r="D25" s="23"/>
      <c r="E25" s="23"/>
      <c r="F25" s="13"/>
      <c r="G25" s="12"/>
      <c r="J25" s="40"/>
      <c r="K25" s="40" t="s">
        <v>28</v>
      </c>
      <c r="L25" s="40" t="s">
        <v>21</v>
      </c>
      <c r="M25" s="34"/>
      <c r="N25" s="34"/>
      <c r="O25" s="13"/>
      <c r="P25" s="12" t="e">
        <f t="shared" si="2"/>
        <v>#N/A</v>
      </c>
      <c r="Y25" s="5"/>
    </row>
    <row r="26" spans="1:25">
      <c r="A26" s="78"/>
      <c r="B26" s="40" t="s">
        <v>28</v>
      </c>
      <c r="C26" s="40" t="s">
        <v>21</v>
      </c>
      <c r="D26" s="23"/>
      <c r="E26" s="23"/>
      <c r="F26" s="13"/>
      <c r="G26" s="12"/>
      <c r="J26" s="23"/>
      <c r="K26" s="40" t="s">
        <v>28</v>
      </c>
      <c r="L26" s="40" t="s">
        <v>21</v>
      </c>
      <c r="M26" s="12"/>
      <c r="N26" s="12"/>
      <c r="O26" s="13"/>
      <c r="P26" s="12" t="e">
        <f t="shared" si="2"/>
        <v>#N/A</v>
      </c>
      <c r="Y26" s="5"/>
    </row>
    <row r="27" spans="1:25">
      <c r="A27" s="78"/>
      <c r="B27" s="40" t="s">
        <v>28</v>
      </c>
      <c r="C27" s="40" t="s">
        <v>21</v>
      </c>
      <c r="D27" s="23"/>
      <c r="E27" s="23"/>
      <c r="F27" s="13"/>
      <c r="G27" s="12"/>
      <c r="J27" s="23"/>
      <c r="K27" s="40" t="s">
        <v>28</v>
      </c>
      <c r="L27" s="40" t="s">
        <v>21</v>
      </c>
      <c r="M27" s="12"/>
      <c r="N27" s="12"/>
      <c r="O27" s="13"/>
      <c r="P27" s="12" t="e">
        <f t="shared" si="2"/>
        <v>#N/A</v>
      </c>
      <c r="Y27" s="5"/>
    </row>
    <row r="28" spans="1:25">
      <c r="J28" s="23"/>
      <c r="K28" s="8" t="s">
        <v>30</v>
      </c>
      <c r="L28" s="8" t="s">
        <v>31</v>
      </c>
      <c r="M28" s="12"/>
      <c r="N28" s="12"/>
      <c r="O28" s="13"/>
      <c r="P28" s="12" t="e">
        <f t="shared" si="2"/>
        <v>#N/A</v>
      </c>
      <c r="Y28" s="5"/>
    </row>
    <row r="29" spans="1:25">
      <c r="J29" s="78"/>
      <c r="K29" s="8" t="s">
        <v>30</v>
      </c>
      <c r="L29" s="8" t="s">
        <v>31</v>
      </c>
      <c r="M29" s="12"/>
      <c r="N29" s="12"/>
      <c r="O29" s="13"/>
      <c r="P29" s="12" t="e">
        <f t="shared" si="2"/>
        <v>#N/A</v>
      </c>
      <c r="Y29" s="5"/>
    </row>
    <row r="30" spans="1:25">
      <c r="J30" s="110"/>
      <c r="K30" s="96" t="s">
        <v>30</v>
      </c>
      <c r="L30" s="96" t="s">
        <v>31</v>
      </c>
      <c r="M30" s="12"/>
      <c r="N30" s="12"/>
      <c r="O30" s="13"/>
      <c r="P30" s="12" t="e">
        <f t="shared" si="2"/>
        <v>#N/A</v>
      </c>
      <c r="Y30" s="5"/>
    </row>
    <row r="31" spans="1:25">
      <c r="J31" s="111"/>
      <c r="K31" s="107" t="s">
        <v>30</v>
      </c>
      <c r="L31" s="107" t="s">
        <v>31</v>
      </c>
      <c r="M31" s="12"/>
      <c r="N31" s="12"/>
      <c r="O31" s="13"/>
      <c r="P31" s="12" t="e">
        <f t="shared" si="2"/>
        <v>#N/A</v>
      </c>
      <c r="Y31" s="5"/>
    </row>
    <row r="32" spans="1:25">
      <c r="J32" s="108"/>
      <c r="K32" s="107" t="s">
        <v>28</v>
      </c>
      <c r="L32" s="107" t="s">
        <v>21</v>
      </c>
      <c r="M32" s="12"/>
      <c r="N32" s="12"/>
      <c r="O32" s="13"/>
      <c r="P32" s="12" t="e">
        <f t="shared" si="2"/>
        <v>#N/A</v>
      </c>
      <c r="Y32" s="5"/>
    </row>
    <row r="33" spans="10:25">
      <c r="J33" s="108"/>
      <c r="K33" s="107" t="s">
        <v>29</v>
      </c>
      <c r="L33" s="107" t="s">
        <v>21</v>
      </c>
      <c r="M33" s="23"/>
      <c r="N33" s="23"/>
      <c r="O33" s="13"/>
      <c r="P33" s="12" t="e">
        <f t="shared" si="2"/>
        <v>#N/A</v>
      </c>
      <c r="Y33" s="5"/>
    </row>
    <row r="34" spans="10:25">
      <c r="J34" s="108"/>
      <c r="K34" s="107" t="s">
        <v>29</v>
      </c>
      <c r="L34" s="107" t="s">
        <v>21</v>
      </c>
      <c r="M34" s="23"/>
      <c r="N34" s="23"/>
      <c r="O34" s="13"/>
      <c r="P34" s="12" t="e">
        <f t="shared" si="2"/>
        <v>#N/A</v>
      </c>
      <c r="Y34" s="5"/>
    </row>
    <row r="35" spans="10:25">
      <c r="J35" s="108"/>
      <c r="K35" s="107" t="s">
        <v>29</v>
      </c>
      <c r="L35" s="107" t="s">
        <v>21</v>
      </c>
      <c r="M35" s="12"/>
      <c r="N35" s="12"/>
      <c r="O35" s="13"/>
      <c r="P35" s="12" t="e">
        <f t="shared" si="2"/>
        <v>#N/A</v>
      </c>
      <c r="Y35" s="5"/>
    </row>
    <row r="36" spans="10:25">
      <c r="J36" s="108"/>
      <c r="K36" s="107" t="s">
        <v>29</v>
      </c>
      <c r="L36" s="107" t="s">
        <v>21</v>
      </c>
      <c r="M36" s="12"/>
      <c r="N36" s="12"/>
      <c r="O36" s="13"/>
      <c r="P36" s="12" t="e">
        <f t="shared" si="2"/>
        <v>#N/A</v>
      </c>
      <c r="Y36" s="5"/>
    </row>
    <row r="37" spans="10:25">
      <c r="J37" s="108"/>
      <c r="K37" s="107" t="s">
        <v>29</v>
      </c>
      <c r="L37" s="107" t="s">
        <v>21</v>
      </c>
      <c r="M37" s="12"/>
      <c r="N37" s="12"/>
      <c r="O37" s="13"/>
      <c r="P37" s="12" t="e">
        <f t="shared" si="2"/>
        <v>#N/A</v>
      </c>
      <c r="Y37" s="5"/>
    </row>
    <row r="38" spans="10:25">
      <c r="J38" s="108"/>
      <c r="K38" s="107" t="s">
        <v>29</v>
      </c>
      <c r="L38" s="107" t="s">
        <v>21</v>
      </c>
      <c r="M38" s="12"/>
      <c r="N38" s="12"/>
      <c r="O38" s="13"/>
      <c r="P38" s="12" t="e">
        <f t="shared" si="2"/>
        <v>#N/A</v>
      </c>
      <c r="Y38" s="5"/>
    </row>
    <row r="39" spans="10:25">
      <c r="J39" s="105"/>
      <c r="K39" s="106" t="s">
        <v>29</v>
      </c>
      <c r="L39" s="106" t="s">
        <v>21</v>
      </c>
      <c r="M39" s="12"/>
      <c r="N39" s="12"/>
      <c r="O39" s="13"/>
      <c r="P39" s="12" t="e">
        <f t="shared" si="2"/>
        <v>#N/A</v>
      </c>
      <c r="Y39" s="5"/>
    </row>
    <row r="40" spans="10:25">
      <c r="J40" s="24"/>
      <c r="K40" s="40" t="s">
        <v>29</v>
      </c>
      <c r="L40" s="40" t="s">
        <v>21</v>
      </c>
      <c r="M40" s="12"/>
      <c r="N40" s="12"/>
      <c r="O40" s="13"/>
      <c r="P40" s="12" t="e">
        <f t="shared" si="2"/>
        <v>#N/A</v>
      </c>
      <c r="Y40" s="5"/>
    </row>
    <row r="41" spans="10:25">
      <c r="J41" s="24"/>
      <c r="K41" s="40" t="s">
        <v>29</v>
      </c>
      <c r="L41" s="40" t="s">
        <v>21</v>
      </c>
      <c r="M41" s="12"/>
      <c r="N41" s="12"/>
      <c r="O41" s="13"/>
      <c r="P41" s="12" t="e">
        <f t="shared" si="2"/>
        <v>#N/A</v>
      </c>
      <c r="Y41" s="5"/>
    </row>
    <row r="42" spans="10:25">
      <c r="J42" s="24"/>
      <c r="K42" s="8" t="s">
        <v>29</v>
      </c>
      <c r="L42" s="8" t="s">
        <v>21</v>
      </c>
      <c r="M42" s="12"/>
      <c r="N42" s="12"/>
      <c r="O42" s="13"/>
      <c r="P42" s="12" t="e">
        <f t="shared" si="2"/>
        <v>#N/A</v>
      </c>
      <c r="Y42" s="5"/>
    </row>
    <row r="43" spans="10:25">
      <c r="J43" s="24"/>
      <c r="K43" s="8" t="s">
        <v>29</v>
      </c>
      <c r="L43" s="8" t="s">
        <v>21</v>
      </c>
      <c r="M43" s="12"/>
      <c r="N43" s="12"/>
      <c r="O43" s="13"/>
      <c r="P43" s="12" t="e">
        <f t="shared" si="2"/>
        <v>#N/A</v>
      </c>
      <c r="Y43" s="5"/>
    </row>
    <row r="44" spans="10:25">
      <c r="J44" s="34"/>
      <c r="K44" s="34"/>
      <c r="L44" s="34"/>
      <c r="M44" s="35"/>
      <c r="N44" s="35"/>
      <c r="O44" s="13"/>
      <c r="P44" s="12" t="e">
        <f t="shared" si="2"/>
        <v>#N/A</v>
      </c>
      <c r="Y44" s="5"/>
    </row>
    <row r="45" spans="10:25">
      <c r="J45" s="34"/>
      <c r="K45" s="34"/>
      <c r="L45" s="34"/>
      <c r="M45" s="35"/>
      <c r="N45" s="35"/>
      <c r="O45" s="13"/>
      <c r="P45" s="12" t="e">
        <f t="shared" si="2"/>
        <v>#N/A</v>
      </c>
      <c r="Y45" s="5"/>
    </row>
  </sheetData>
  <sortState ref="J3:P45">
    <sortCondition ref="J3"/>
  </sortState>
  <mergeCells count="2">
    <mergeCell ref="A1:G1"/>
    <mergeCell ref="J1:P1"/>
  </mergeCells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5D2884"/>
  </sheetPr>
  <dimension ref="A1:T45"/>
  <sheetViews>
    <sheetView workbookViewId="0">
      <selection activeCell="C2" sqref="C2"/>
    </sheetView>
  </sheetViews>
  <sheetFormatPr defaultColWidth="17.28515625" defaultRowHeight="12.75"/>
  <cols>
    <col min="1" max="1" width="15" customWidth="1"/>
    <col min="2" max="2" width="13.28515625" customWidth="1"/>
    <col min="3" max="3" width="8.7109375" customWidth="1"/>
    <col min="4" max="4" width="7.28515625" customWidth="1"/>
    <col min="5" max="5" width="8.28515625" customWidth="1"/>
    <col min="6" max="7" width="8.85546875" customWidth="1"/>
    <col min="8" max="8" width="20" customWidth="1"/>
    <col min="9" max="10" width="8.85546875" customWidth="1"/>
    <col min="11" max="11" width="16.140625" customWidth="1"/>
    <col min="12" max="20" width="8.85546875" customWidth="1"/>
  </cols>
  <sheetData>
    <row r="1" spans="1:20" ht="18">
      <c r="A1" s="126" t="s">
        <v>1</v>
      </c>
      <c r="B1" s="127"/>
      <c r="C1" s="127"/>
      <c r="D1" s="127"/>
      <c r="E1" s="128"/>
      <c r="F1" s="92"/>
      <c r="G1" s="92"/>
      <c r="H1" s="126" t="s">
        <v>27</v>
      </c>
      <c r="I1" s="127"/>
      <c r="J1" s="127"/>
      <c r="K1" s="127"/>
      <c r="L1" s="128"/>
      <c r="M1" s="92"/>
      <c r="N1" s="92"/>
      <c r="O1" s="92"/>
      <c r="P1" s="92"/>
      <c r="Q1" s="92"/>
      <c r="R1" s="92"/>
      <c r="S1" s="92"/>
      <c r="T1" s="92"/>
    </row>
    <row r="2" spans="1:20">
      <c r="A2" s="93" t="s">
        <v>8</v>
      </c>
      <c r="B2" s="93" t="s">
        <v>9</v>
      </c>
      <c r="C2" s="93" t="s">
        <v>11</v>
      </c>
      <c r="D2" s="93" t="s">
        <v>40</v>
      </c>
      <c r="E2" s="93" t="s">
        <v>16</v>
      </c>
      <c r="F2" s="92"/>
      <c r="G2" s="92"/>
      <c r="H2" s="93" t="s">
        <v>8</v>
      </c>
      <c r="I2" s="93" t="s">
        <v>9</v>
      </c>
      <c r="J2" s="93" t="s">
        <v>11</v>
      </c>
      <c r="K2" s="93" t="s">
        <v>169</v>
      </c>
      <c r="L2" s="93" t="s">
        <v>16</v>
      </c>
      <c r="M2" s="92"/>
      <c r="N2" s="92"/>
      <c r="O2" s="92"/>
      <c r="P2" s="92"/>
      <c r="Q2" s="92"/>
      <c r="R2" s="92"/>
      <c r="S2" s="92"/>
      <c r="T2" s="92"/>
    </row>
    <row r="3" spans="1:20">
      <c r="A3" s="94" t="s">
        <v>86</v>
      </c>
      <c r="B3" s="95" t="s">
        <v>28</v>
      </c>
      <c r="C3" s="95" t="s">
        <v>21</v>
      </c>
      <c r="D3" s="94"/>
      <c r="E3" s="94" t="e">
        <f t="shared" ref="E3:E21" si="0">RANK(D3,$D:$D)</f>
        <v>#N/A</v>
      </c>
      <c r="F3" s="92"/>
      <c r="G3" s="92"/>
      <c r="H3" s="94" t="s">
        <v>141</v>
      </c>
      <c r="I3" s="95" t="s">
        <v>28</v>
      </c>
      <c r="J3" s="95" t="s">
        <v>31</v>
      </c>
      <c r="K3" s="94"/>
      <c r="L3" s="94">
        <f t="shared" ref="L3:L16" si="1">RANK(K3,$K:$K,1)</f>
        <v>1</v>
      </c>
      <c r="M3" s="92"/>
      <c r="N3" s="92"/>
      <c r="O3" s="92"/>
      <c r="P3" s="92"/>
      <c r="Q3" s="92"/>
      <c r="R3" s="92"/>
      <c r="S3" s="92"/>
      <c r="T3" s="92"/>
    </row>
    <row r="4" spans="1:20">
      <c r="A4" s="95" t="s">
        <v>99</v>
      </c>
      <c r="B4" s="95" t="s">
        <v>30</v>
      </c>
      <c r="C4" s="95" t="s">
        <v>31</v>
      </c>
      <c r="D4" s="94"/>
      <c r="E4" s="94" t="e">
        <f t="shared" si="0"/>
        <v>#N/A</v>
      </c>
      <c r="F4" s="92"/>
      <c r="G4" s="92"/>
      <c r="H4" s="95" t="s">
        <v>143</v>
      </c>
      <c r="I4" s="95" t="s">
        <v>30</v>
      </c>
      <c r="J4" s="95" t="s">
        <v>21</v>
      </c>
      <c r="K4" s="94"/>
      <c r="L4" s="94">
        <f t="shared" si="1"/>
        <v>1</v>
      </c>
      <c r="M4" s="92"/>
      <c r="N4" s="92"/>
      <c r="O4" s="92"/>
      <c r="P4" s="92"/>
      <c r="Q4" s="92"/>
      <c r="R4" s="92"/>
      <c r="S4" s="92"/>
      <c r="T4" s="92"/>
    </row>
    <row r="5" spans="1:20">
      <c r="A5" s="95" t="s">
        <v>156</v>
      </c>
      <c r="B5" s="95" t="s">
        <v>28</v>
      </c>
      <c r="C5" s="95" t="s">
        <v>31</v>
      </c>
      <c r="D5" s="94"/>
      <c r="E5" s="94" t="e">
        <f t="shared" si="0"/>
        <v>#N/A</v>
      </c>
      <c r="F5" s="92"/>
      <c r="G5" s="92"/>
      <c r="H5" s="94" t="s">
        <v>136</v>
      </c>
      <c r="I5" s="95" t="s">
        <v>28</v>
      </c>
      <c r="J5" s="95" t="s">
        <v>31</v>
      </c>
      <c r="K5" s="94"/>
      <c r="L5" s="94">
        <f t="shared" si="1"/>
        <v>1</v>
      </c>
      <c r="M5" s="92"/>
      <c r="N5" s="92"/>
      <c r="O5" s="92"/>
      <c r="P5" s="92"/>
      <c r="Q5" s="92"/>
      <c r="R5" s="92"/>
      <c r="S5" s="92"/>
      <c r="T5" s="92"/>
    </row>
    <row r="6" spans="1:20">
      <c r="A6" s="94" t="s">
        <v>126</v>
      </c>
      <c r="B6" s="95" t="s">
        <v>28</v>
      </c>
      <c r="C6" s="95" t="s">
        <v>21</v>
      </c>
      <c r="D6" s="94"/>
      <c r="E6" s="94" t="e">
        <f t="shared" si="0"/>
        <v>#N/A</v>
      </c>
      <c r="F6" s="92"/>
      <c r="G6" s="92"/>
      <c r="H6" s="95" t="s">
        <v>99</v>
      </c>
      <c r="I6" s="95" t="s">
        <v>30</v>
      </c>
      <c r="J6" s="95" t="s">
        <v>31</v>
      </c>
      <c r="K6" s="94"/>
      <c r="L6" s="94">
        <f t="shared" si="1"/>
        <v>1</v>
      </c>
      <c r="M6" s="92"/>
      <c r="N6" s="92"/>
      <c r="O6" s="92"/>
      <c r="P6" s="92"/>
      <c r="Q6" s="92"/>
      <c r="R6" s="92"/>
      <c r="S6" s="92"/>
      <c r="T6" s="92"/>
    </row>
    <row r="7" spans="1:20">
      <c r="A7" s="95" t="s">
        <v>109</v>
      </c>
      <c r="B7" s="95" t="s">
        <v>20</v>
      </c>
      <c r="C7" s="95" t="s">
        <v>21</v>
      </c>
      <c r="D7" s="94"/>
      <c r="E7" s="94" t="e">
        <f t="shared" si="0"/>
        <v>#N/A</v>
      </c>
      <c r="F7" s="92"/>
      <c r="G7" s="92"/>
      <c r="H7" s="95" t="s">
        <v>114</v>
      </c>
      <c r="I7" s="95" t="s">
        <v>20</v>
      </c>
      <c r="J7" s="95" t="s">
        <v>31</v>
      </c>
      <c r="K7" s="94"/>
      <c r="L7" s="94">
        <f t="shared" si="1"/>
        <v>1</v>
      </c>
      <c r="M7" s="92"/>
      <c r="N7" s="92"/>
      <c r="O7" s="92"/>
      <c r="P7" s="92"/>
      <c r="Q7" s="92"/>
      <c r="R7" s="92"/>
      <c r="S7" s="92"/>
      <c r="T7" s="92"/>
    </row>
    <row r="8" spans="1:20">
      <c r="A8" s="94" t="s">
        <v>111</v>
      </c>
      <c r="B8" s="95" t="s">
        <v>20</v>
      </c>
      <c r="C8" s="95" t="s">
        <v>31</v>
      </c>
      <c r="D8" s="94"/>
      <c r="E8" s="94" t="e">
        <f t="shared" si="0"/>
        <v>#N/A</v>
      </c>
      <c r="F8" s="92"/>
      <c r="G8" s="92"/>
      <c r="H8" s="94" t="s">
        <v>87</v>
      </c>
      <c r="I8" s="95" t="s">
        <v>28</v>
      </c>
      <c r="J8" s="95" t="s">
        <v>31</v>
      </c>
      <c r="K8" s="94"/>
      <c r="L8" s="94">
        <f t="shared" si="1"/>
        <v>1</v>
      </c>
      <c r="M8" s="92"/>
      <c r="N8" s="92"/>
      <c r="O8" s="92"/>
      <c r="P8" s="92"/>
      <c r="Q8" s="92"/>
      <c r="R8" s="92"/>
      <c r="S8" s="92"/>
      <c r="T8" s="92"/>
    </row>
    <row r="9" spans="1:20">
      <c r="A9" s="95" t="s">
        <v>113</v>
      </c>
      <c r="B9" s="95" t="s">
        <v>20</v>
      </c>
      <c r="C9" s="95" t="s">
        <v>31</v>
      </c>
      <c r="D9" s="94"/>
      <c r="E9" s="94" t="e">
        <f t="shared" si="0"/>
        <v>#N/A</v>
      </c>
      <c r="F9" s="92"/>
      <c r="G9" s="92"/>
      <c r="H9" s="95" t="s">
        <v>102</v>
      </c>
      <c r="I9" s="95" t="s">
        <v>20</v>
      </c>
      <c r="J9" s="95" t="s">
        <v>21</v>
      </c>
      <c r="K9" s="94"/>
      <c r="L9" s="94">
        <f t="shared" si="1"/>
        <v>1</v>
      </c>
      <c r="M9" s="92"/>
      <c r="N9" s="92"/>
      <c r="O9" s="92"/>
      <c r="P9" s="92"/>
      <c r="Q9" s="92"/>
      <c r="R9" s="92"/>
      <c r="S9" s="92"/>
      <c r="T9" s="92"/>
    </row>
    <row r="10" spans="1:20">
      <c r="A10" s="95" t="s">
        <v>150</v>
      </c>
      <c r="B10" s="95" t="s">
        <v>30</v>
      </c>
      <c r="C10" s="95" t="s">
        <v>21</v>
      </c>
      <c r="D10" s="94">
        <v>39</v>
      </c>
      <c r="E10" s="94">
        <f t="shared" si="0"/>
        <v>1</v>
      </c>
      <c r="F10" s="92"/>
      <c r="G10" s="92"/>
      <c r="H10" s="94" t="s">
        <v>101</v>
      </c>
      <c r="I10" s="95" t="s">
        <v>30</v>
      </c>
      <c r="J10" s="95" t="s">
        <v>21</v>
      </c>
      <c r="K10" s="94"/>
      <c r="L10" s="94">
        <f t="shared" si="1"/>
        <v>1</v>
      </c>
      <c r="M10" s="92"/>
      <c r="N10" s="92"/>
      <c r="O10" s="92"/>
      <c r="P10" s="92"/>
      <c r="Q10" s="92"/>
      <c r="R10" s="92"/>
      <c r="S10" s="92"/>
      <c r="T10" s="92"/>
    </row>
    <row r="11" spans="1:20">
      <c r="A11" s="94" t="s">
        <v>93</v>
      </c>
      <c r="B11" s="95" t="s">
        <v>30</v>
      </c>
      <c r="C11" s="95" t="s">
        <v>21</v>
      </c>
      <c r="D11" s="94">
        <v>38</v>
      </c>
      <c r="E11" s="94">
        <f t="shared" si="0"/>
        <v>2</v>
      </c>
      <c r="F11" s="92"/>
      <c r="G11" s="92"/>
      <c r="H11" s="95" t="s">
        <v>106</v>
      </c>
      <c r="I11" s="95" t="s">
        <v>20</v>
      </c>
      <c r="J11" s="95" t="s">
        <v>21</v>
      </c>
      <c r="K11" s="94"/>
      <c r="L11" s="94">
        <f t="shared" si="1"/>
        <v>1</v>
      </c>
      <c r="M11" s="92"/>
      <c r="N11" s="92"/>
      <c r="O11" s="92"/>
      <c r="P11" s="92"/>
      <c r="Q11" s="92"/>
      <c r="R11" s="92"/>
      <c r="S11" s="92"/>
      <c r="T11" s="92"/>
    </row>
    <row r="12" spans="1:20">
      <c r="A12" s="94" t="s">
        <v>145</v>
      </c>
      <c r="B12" s="95" t="s">
        <v>28</v>
      </c>
      <c r="C12" s="95" t="s">
        <v>31</v>
      </c>
      <c r="D12" s="94"/>
      <c r="E12" s="94" t="e">
        <f t="shared" si="0"/>
        <v>#N/A</v>
      </c>
      <c r="F12" s="92"/>
      <c r="G12" s="92"/>
      <c r="H12" s="94" t="s">
        <v>151</v>
      </c>
      <c r="I12" s="95" t="s">
        <v>28</v>
      </c>
      <c r="J12" s="95" t="s">
        <v>21</v>
      </c>
      <c r="K12" s="94"/>
      <c r="L12" s="94">
        <f t="shared" si="1"/>
        <v>1</v>
      </c>
      <c r="M12" s="92"/>
      <c r="N12" s="92"/>
      <c r="O12" s="92"/>
      <c r="P12" s="92"/>
      <c r="Q12" s="92"/>
      <c r="R12" s="92"/>
      <c r="S12" s="92"/>
      <c r="T12" s="92"/>
    </row>
    <row r="13" spans="1:20">
      <c r="A13" s="94" t="s">
        <v>108</v>
      </c>
      <c r="B13" s="95" t="s">
        <v>20</v>
      </c>
      <c r="C13" s="95" t="s">
        <v>21</v>
      </c>
      <c r="D13" s="94"/>
      <c r="E13" s="94" t="e">
        <f t="shared" si="0"/>
        <v>#N/A</v>
      </c>
      <c r="F13" s="92"/>
      <c r="G13" s="92"/>
      <c r="H13" s="95" t="s">
        <v>112</v>
      </c>
      <c r="I13" s="95" t="s">
        <v>20</v>
      </c>
      <c r="J13" s="95" t="s">
        <v>31</v>
      </c>
      <c r="K13" s="94"/>
      <c r="L13" s="94">
        <f t="shared" si="1"/>
        <v>1</v>
      </c>
      <c r="M13" s="92"/>
      <c r="N13" s="92"/>
      <c r="O13" s="92"/>
      <c r="P13" s="92"/>
      <c r="Q13" s="92"/>
      <c r="R13" s="92"/>
      <c r="S13" s="92"/>
      <c r="T13" s="92"/>
    </row>
    <row r="14" spans="1:20">
      <c r="A14" s="95" t="s">
        <v>115</v>
      </c>
      <c r="B14" s="95" t="s">
        <v>20</v>
      </c>
      <c r="C14" s="95" t="s">
        <v>31</v>
      </c>
      <c r="D14" s="94"/>
      <c r="E14" s="94" t="e">
        <f t="shared" si="0"/>
        <v>#N/A</v>
      </c>
      <c r="F14" s="92"/>
      <c r="G14" s="92"/>
      <c r="H14" s="94" t="s">
        <v>135</v>
      </c>
      <c r="I14" s="95" t="s">
        <v>28</v>
      </c>
      <c r="J14" s="95" t="s">
        <v>21</v>
      </c>
      <c r="K14" s="94"/>
      <c r="L14" s="94">
        <f t="shared" si="1"/>
        <v>1</v>
      </c>
      <c r="M14" s="92"/>
      <c r="N14" s="92"/>
      <c r="O14" s="92"/>
      <c r="P14" s="92"/>
      <c r="Q14" s="92"/>
      <c r="R14" s="92"/>
      <c r="S14" s="92"/>
      <c r="T14" s="92"/>
    </row>
    <row r="15" spans="1:20">
      <c r="A15" s="95" t="s">
        <v>144</v>
      </c>
      <c r="B15" s="95" t="s">
        <v>28</v>
      </c>
      <c r="C15" s="95" t="s">
        <v>21</v>
      </c>
      <c r="D15" s="94"/>
      <c r="E15" s="94" t="e">
        <f t="shared" si="0"/>
        <v>#N/A</v>
      </c>
      <c r="F15" s="92"/>
      <c r="G15" s="92"/>
      <c r="H15" s="94" t="s">
        <v>155</v>
      </c>
      <c r="I15" s="95" t="s">
        <v>28</v>
      </c>
      <c r="J15" s="95" t="s">
        <v>21</v>
      </c>
      <c r="K15" s="94"/>
      <c r="L15" s="94">
        <f t="shared" si="1"/>
        <v>1</v>
      </c>
      <c r="M15" s="92"/>
      <c r="N15" s="92"/>
      <c r="O15" s="92"/>
      <c r="P15" s="92"/>
      <c r="Q15" s="92"/>
      <c r="R15" s="92"/>
      <c r="S15" s="92"/>
      <c r="T15" s="92"/>
    </row>
    <row r="16" spans="1:20">
      <c r="A16" s="95" t="s">
        <v>88</v>
      </c>
      <c r="B16" s="95" t="s">
        <v>28</v>
      </c>
      <c r="C16" s="95" t="s">
        <v>31</v>
      </c>
      <c r="D16" s="94"/>
      <c r="E16" s="94" t="e">
        <f t="shared" si="0"/>
        <v>#N/A</v>
      </c>
      <c r="F16" s="92"/>
      <c r="G16" s="92"/>
      <c r="H16" s="95" t="s">
        <v>105</v>
      </c>
      <c r="I16" s="95" t="s">
        <v>20</v>
      </c>
      <c r="J16" s="95" t="s">
        <v>21</v>
      </c>
      <c r="K16" s="94"/>
      <c r="L16" s="94">
        <f t="shared" si="1"/>
        <v>1</v>
      </c>
      <c r="M16" s="92"/>
      <c r="N16" s="92"/>
      <c r="O16" s="92"/>
      <c r="P16" s="92"/>
      <c r="Q16" s="92"/>
      <c r="R16" s="92"/>
      <c r="S16" s="92"/>
      <c r="T16" s="92"/>
    </row>
    <row r="17" spans="1:20">
      <c r="A17" s="23" t="s">
        <v>211</v>
      </c>
      <c r="B17" s="95" t="s">
        <v>20</v>
      </c>
      <c r="C17" s="95" t="s">
        <v>21</v>
      </c>
      <c r="D17" s="94">
        <v>36</v>
      </c>
      <c r="E17" s="94">
        <f t="shared" si="0"/>
        <v>3</v>
      </c>
      <c r="F17" s="92"/>
      <c r="G17" s="92"/>
      <c r="H17" s="95"/>
      <c r="I17" s="95"/>
      <c r="J17" s="95"/>
      <c r="K17" s="94">
        <v>0</v>
      </c>
      <c r="L17" s="94" t="e">
        <f t="shared" ref="L17:L22" si="2">RANK(K17,$D:$D)</f>
        <v>#N/A</v>
      </c>
      <c r="M17" s="92"/>
      <c r="N17" s="92"/>
      <c r="O17" s="92"/>
      <c r="P17" s="92"/>
      <c r="Q17" s="92"/>
      <c r="R17" s="92"/>
      <c r="S17" s="92"/>
      <c r="T17" s="92"/>
    </row>
    <row r="18" spans="1:20">
      <c r="A18" s="94"/>
      <c r="B18" s="95" t="s">
        <v>28</v>
      </c>
      <c r="C18" s="95" t="s">
        <v>31</v>
      </c>
      <c r="D18" s="94"/>
      <c r="E18" s="94" t="e">
        <f t="shared" si="0"/>
        <v>#N/A</v>
      </c>
      <c r="F18" s="92"/>
      <c r="G18" s="92"/>
      <c r="H18" s="95"/>
      <c r="I18" s="95"/>
      <c r="J18" s="95"/>
      <c r="K18" s="94">
        <v>0</v>
      </c>
      <c r="L18" s="94" t="e">
        <f t="shared" si="2"/>
        <v>#N/A</v>
      </c>
      <c r="M18" s="92"/>
      <c r="N18" s="92"/>
      <c r="O18" s="92"/>
      <c r="P18" s="92"/>
      <c r="Q18" s="92"/>
      <c r="R18" s="92"/>
      <c r="S18" s="92"/>
      <c r="T18" s="92"/>
    </row>
    <row r="19" spans="1:20">
      <c r="A19" s="94"/>
      <c r="B19" s="95" t="s">
        <v>29</v>
      </c>
      <c r="C19" s="95" t="s">
        <v>21</v>
      </c>
      <c r="D19" s="94"/>
      <c r="E19" s="94" t="e">
        <f t="shared" si="0"/>
        <v>#N/A</v>
      </c>
      <c r="F19" s="92"/>
      <c r="G19" s="92"/>
      <c r="H19" s="95"/>
      <c r="I19" s="95"/>
      <c r="J19" s="95"/>
      <c r="K19" s="94">
        <v>0</v>
      </c>
      <c r="L19" s="94" t="e">
        <f t="shared" si="2"/>
        <v>#N/A</v>
      </c>
      <c r="M19" s="92"/>
      <c r="N19" s="92"/>
      <c r="O19" s="92"/>
      <c r="P19" s="92"/>
      <c r="Q19" s="92"/>
      <c r="R19" s="92"/>
      <c r="S19" s="92"/>
      <c r="T19" s="92"/>
    </row>
    <row r="20" spans="1:20">
      <c r="A20" s="95"/>
      <c r="B20" s="95" t="s">
        <v>29</v>
      </c>
      <c r="C20" s="95" t="s">
        <v>21</v>
      </c>
      <c r="D20" s="94"/>
      <c r="E20" s="94" t="e">
        <f t="shared" si="0"/>
        <v>#N/A</v>
      </c>
      <c r="F20" s="92"/>
      <c r="G20" s="92"/>
      <c r="H20" s="95"/>
      <c r="I20" s="95"/>
      <c r="J20" s="95"/>
      <c r="K20" s="94">
        <v>0</v>
      </c>
      <c r="L20" s="94" t="e">
        <f t="shared" si="2"/>
        <v>#N/A</v>
      </c>
      <c r="M20" s="92"/>
      <c r="N20" s="92"/>
      <c r="O20" s="92"/>
      <c r="P20" s="92"/>
      <c r="Q20" s="92"/>
      <c r="R20" s="92"/>
      <c r="S20" s="92"/>
      <c r="T20" s="92"/>
    </row>
    <row r="21" spans="1:20">
      <c r="A21" s="94"/>
      <c r="B21" s="95" t="s">
        <v>29</v>
      </c>
      <c r="C21" s="95" t="s">
        <v>21</v>
      </c>
      <c r="D21" s="94"/>
      <c r="E21" s="94" t="e">
        <f t="shared" si="0"/>
        <v>#N/A</v>
      </c>
      <c r="F21" s="92"/>
      <c r="G21" s="92"/>
      <c r="H21" s="95"/>
      <c r="I21" s="95"/>
      <c r="J21" s="95"/>
      <c r="K21" s="94">
        <v>0</v>
      </c>
      <c r="L21" s="94" t="e">
        <f t="shared" si="2"/>
        <v>#N/A</v>
      </c>
      <c r="M21" s="92"/>
      <c r="N21" s="92"/>
      <c r="O21" s="92"/>
      <c r="P21" s="92"/>
      <c r="Q21" s="92"/>
      <c r="R21" s="92"/>
      <c r="S21" s="92"/>
      <c r="T21" s="92"/>
    </row>
    <row r="22" spans="1:20">
      <c r="F22" s="92"/>
      <c r="G22" s="92"/>
      <c r="H22" s="94"/>
      <c r="I22" s="95"/>
      <c r="J22" s="95"/>
      <c r="K22" s="94">
        <v>0</v>
      </c>
      <c r="L22" s="94" t="e">
        <f t="shared" si="2"/>
        <v>#N/A</v>
      </c>
      <c r="M22" s="92"/>
      <c r="N22" s="92"/>
      <c r="O22" s="92"/>
      <c r="P22" s="92"/>
      <c r="Q22" s="92"/>
      <c r="R22" s="92"/>
      <c r="S22" s="92"/>
      <c r="T22" s="92"/>
    </row>
    <row r="23" spans="1:20">
      <c r="F23" s="92"/>
      <c r="G23" s="92"/>
      <c r="H23" s="94"/>
      <c r="I23" s="94"/>
      <c r="J23" s="94"/>
      <c r="K23" s="94"/>
      <c r="L23" s="94"/>
      <c r="M23" s="92"/>
      <c r="N23" s="92"/>
      <c r="O23" s="92"/>
      <c r="P23" s="92"/>
      <c r="Q23" s="92"/>
      <c r="R23" s="92"/>
      <c r="S23" s="92"/>
      <c r="T23" s="92"/>
    </row>
    <row r="24" spans="1:20">
      <c r="F24" s="92"/>
      <c r="G24" s="92"/>
      <c r="H24" s="94"/>
      <c r="I24" s="94"/>
      <c r="J24" s="94"/>
      <c r="K24" s="94"/>
      <c r="L24" s="94"/>
      <c r="M24" s="92"/>
      <c r="N24" s="92"/>
      <c r="O24" s="92"/>
      <c r="P24" s="92"/>
      <c r="Q24" s="92"/>
      <c r="R24" s="92"/>
      <c r="S24" s="92"/>
      <c r="T24" s="92"/>
    </row>
    <row r="25" spans="1:20">
      <c r="F25" s="92"/>
      <c r="G25" s="92"/>
      <c r="H25" s="95"/>
      <c r="I25" s="95" t="s">
        <v>30</v>
      </c>
      <c r="J25" s="95" t="s">
        <v>21</v>
      </c>
      <c r="K25" s="94"/>
      <c r="L25" s="94">
        <f t="shared" ref="L25:L45" si="3">RANK(K25,$K:$K,1)</f>
        <v>1</v>
      </c>
      <c r="M25" s="92"/>
      <c r="N25" s="92"/>
      <c r="O25" s="92"/>
      <c r="P25" s="92"/>
      <c r="Q25" s="92"/>
      <c r="R25" s="92"/>
      <c r="S25" s="92"/>
      <c r="T25" s="92"/>
    </row>
    <row r="26" spans="1:20">
      <c r="F26" s="92"/>
      <c r="G26" s="92"/>
      <c r="H26" s="95"/>
      <c r="I26" s="95" t="s">
        <v>30</v>
      </c>
      <c r="J26" s="95" t="s">
        <v>31</v>
      </c>
      <c r="K26" s="94"/>
      <c r="L26" s="94">
        <f t="shared" si="3"/>
        <v>1</v>
      </c>
      <c r="M26" s="92"/>
      <c r="N26" s="92"/>
      <c r="O26" s="92"/>
      <c r="P26" s="92"/>
      <c r="Q26" s="92"/>
      <c r="R26" s="92"/>
      <c r="S26" s="92"/>
      <c r="T26" s="92"/>
    </row>
    <row r="27" spans="1:20">
      <c r="F27" s="92"/>
      <c r="G27" s="92"/>
      <c r="H27" s="94"/>
      <c r="I27" s="95" t="s">
        <v>30</v>
      </c>
      <c r="J27" s="95" t="s">
        <v>31</v>
      </c>
      <c r="K27" s="94">
        <v>0</v>
      </c>
      <c r="L27" s="94">
        <f t="shared" si="3"/>
        <v>1</v>
      </c>
      <c r="M27" s="92"/>
      <c r="N27" s="92"/>
      <c r="O27" s="92"/>
      <c r="P27" s="92"/>
      <c r="Q27" s="92"/>
      <c r="R27" s="92"/>
      <c r="S27" s="92"/>
      <c r="T27" s="92"/>
    </row>
    <row r="28" spans="1:20">
      <c r="F28" s="92"/>
      <c r="G28" s="92"/>
      <c r="H28" s="94"/>
      <c r="I28" s="95"/>
      <c r="J28" s="95"/>
      <c r="K28" s="94"/>
      <c r="L28" s="94">
        <f t="shared" si="3"/>
        <v>1</v>
      </c>
      <c r="M28" s="92"/>
      <c r="N28" s="92"/>
      <c r="O28" s="92"/>
      <c r="P28" s="92"/>
      <c r="Q28" s="92"/>
      <c r="R28" s="92"/>
      <c r="S28" s="92"/>
      <c r="T28" s="92"/>
    </row>
    <row r="29" spans="1:20">
      <c r="F29" s="92"/>
      <c r="G29" s="92"/>
      <c r="H29" s="94"/>
      <c r="I29" s="95"/>
      <c r="J29" s="95"/>
      <c r="K29" s="94"/>
      <c r="L29" s="94">
        <f t="shared" si="3"/>
        <v>1</v>
      </c>
      <c r="M29" s="92"/>
      <c r="N29" s="92"/>
      <c r="O29" s="92"/>
      <c r="P29" s="92"/>
      <c r="Q29" s="92"/>
      <c r="R29" s="92"/>
      <c r="S29" s="92"/>
      <c r="T29" s="92"/>
    </row>
    <row r="30" spans="1:20">
      <c r="F30" s="92"/>
      <c r="G30" s="92"/>
      <c r="H30" s="95"/>
      <c r="I30" s="95"/>
      <c r="J30" s="95"/>
      <c r="K30" s="94"/>
      <c r="L30" s="94">
        <f t="shared" si="3"/>
        <v>1</v>
      </c>
      <c r="M30" s="92"/>
      <c r="N30" s="92"/>
      <c r="O30" s="92"/>
      <c r="P30" s="92"/>
      <c r="Q30" s="92"/>
      <c r="R30" s="92"/>
      <c r="S30" s="92"/>
      <c r="T30" s="92"/>
    </row>
    <row r="31" spans="1:20">
      <c r="F31" s="92"/>
      <c r="G31" s="92"/>
      <c r="H31" s="95"/>
      <c r="I31" s="95"/>
      <c r="J31" s="95"/>
      <c r="K31" s="94"/>
      <c r="L31" s="94">
        <f t="shared" si="3"/>
        <v>1</v>
      </c>
      <c r="M31" s="92"/>
      <c r="N31" s="92"/>
      <c r="O31" s="92"/>
      <c r="P31" s="92"/>
      <c r="Q31" s="92"/>
      <c r="R31" s="92"/>
      <c r="S31" s="92"/>
      <c r="T31" s="92"/>
    </row>
    <row r="32" spans="1:20">
      <c r="F32" s="92"/>
      <c r="G32" s="92"/>
      <c r="H32" s="95"/>
      <c r="I32" s="95"/>
      <c r="J32" s="95"/>
      <c r="K32" s="94"/>
      <c r="L32" s="94">
        <f t="shared" si="3"/>
        <v>1</v>
      </c>
      <c r="M32" s="92"/>
      <c r="N32" s="92"/>
      <c r="O32" s="92"/>
      <c r="P32" s="92"/>
      <c r="Q32" s="92"/>
      <c r="R32" s="92"/>
      <c r="S32" s="92"/>
      <c r="T32" s="92"/>
    </row>
    <row r="33" spans="6:20">
      <c r="F33" s="92"/>
      <c r="G33" s="92"/>
      <c r="H33" s="95"/>
      <c r="I33" s="95"/>
      <c r="J33" s="95"/>
      <c r="K33" s="94"/>
      <c r="L33" s="94">
        <f t="shared" si="3"/>
        <v>1</v>
      </c>
      <c r="M33" s="92"/>
      <c r="N33" s="92"/>
      <c r="O33" s="92"/>
      <c r="P33" s="92"/>
      <c r="Q33" s="92"/>
      <c r="R33" s="92"/>
      <c r="S33" s="92"/>
      <c r="T33" s="92"/>
    </row>
    <row r="34" spans="6:20">
      <c r="F34" s="92"/>
      <c r="G34" s="92"/>
      <c r="H34" s="95"/>
      <c r="I34" s="95"/>
      <c r="J34" s="95"/>
      <c r="K34" s="94"/>
      <c r="L34" s="94">
        <f t="shared" si="3"/>
        <v>1</v>
      </c>
      <c r="M34" s="92"/>
      <c r="N34" s="92"/>
      <c r="O34" s="92"/>
      <c r="P34" s="92"/>
      <c r="Q34" s="92"/>
      <c r="R34" s="92"/>
      <c r="S34" s="92"/>
      <c r="T34" s="92"/>
    </row>
    <row r="35" spans="6:20">
      <c r="F35" s="92"/>
      <c r="G35" s="92"/>
      <c r="H35" s="95"/>
      <c r="I35" s="95"/>
      <c r="J35" s="95"/>
      <c r="K35" s="94"/>
      <c r="L35" s="94">
        <f t="shared" si="3"/>
        <v>1</v>
      </c>
      <c r="M35" s="92"/>
      <c r="N35" s="92"/>
      <c r="O35" s="92"/>
      <c r="P35" s="92"/>
      <c r="Q35" s="92"/>
      <c r="R35" s="92"/>
      <c r="S35" s="92"/>
      <c r="T35" s="92"/>
    </row>
    <row r="36" spans="6:20">
      <c r="F36" s="92"/>
      <c r="G36" s="92"/>
      <c r="H36" s="95"/>
      <c r="I36" s="95"/>
      <c r="J36" s="95"/>
      <c r="K36" s="94"/>
      <c r="L36" s="94">
        <f t="shared" si="3"/>
        <v>1</v>
      </c>
      <c r="M36" s="92"/>
      <c r="N36" s="92"/>
      <c r="O36" s="92"/>
      <c r="P36" s="92"/>
      <c r="Q36" s="92"/>
      <c r="R36" s="92"/>
      <c r="S36" s="92"/>
      <c r="T36" s="92"/>
    </row>
    <row r="37" spans="6:20">
      <c r="F37" s="92"/>
      <c r="G37" s="92"/>
      <c r="H37" s="95"/>
      <c r="I37" s="95"/>
      <c r="J37" s="95"/>
      <c r="K37" s="94"/>
      <c r="L37" s="94">
        <f t="shared" si="3"/>
        <v>1</v>
      </c>
      <c r="M37" s="92"/>
      <c r="N37" s="92"/>
      <c r="O37" s="92"/>
      <c r="P37" s="92"/>
      <c r="Q37" s="92"/>
      <c r="R37" s="92"/>
      <c r="S37" s="92"/>
      <c r="T37" s="92"/>
    </row>
    <row r="38" spans="6:20">
      <c r="F38" s="92"/>
      <c r="G38" s="92"/>
      <c r="H38" s="95"/>
      <c r="I38" s="95"/>
      <c r="J38" s="95"/>
      <c r="K38" s="94"/>
      <c r="L38" s="94">
        <f t="shared" si="3"/>
        <v>1</v>
      </c>
      <c r="M38" s="92"/>
      <c r="N38" s="92"/>
      <c r="O38" s="92"/>
      <c r="P38" s="92"/>
      <c r="Q38" s="92"/>
      <c r="R38" s="92"/>
      <c r="S38" s="92"/>
      <c r="T38" s="92"/>
    </row>
    <row r="39" spans="6:20">
      <c r="F39" s="92"/>
      <c r="G39" s="92"/>
      <c r="H39" s="95"/>
      <c r="I39" s="95"/>
      <c r="J39" s="95"/>
      <c r="K39" s="94"/>
      <c r="L39" s="94">
        <f t="shared" si="3"/>
        <v>1</v>
      </c>
      <c r="M39" s="92"/>
      <c r="N39" s="92"/>
      <c r="O39" s="92"/>
      <c r="P39" s="92"/>
      <c r="Q39" s="92"/>
      <c r="R39" s="92"/>
      <c r="S39" s="92"/>
      <c r="T39" s="92"/>
    </row>
    <row r="40" spans="6:20">
      <c r="F40" s="92"/>
      <c r="G40" s="92"/>
      <c r="H40" s="95"/>
      <c r="I40" s="95"/>
      <c r="J40" s="95"/>
      <c r="K40" s="94"/>
      <c r="L40" s="94">
        <f t="shared" si="3"/>
        <v>1</v>
      </c>
      <c r="M40" s="92"/>
      <c r="N40" s="92"/>
      <c r="O40" s="92"/>
      <c r="P40" s="92"/>
      <c r="Q40" s="92"/>
      <c r="R40" s="92"/>
      <c r="S40" s="92"/>
      <c r="T40" s="92"/>
    </row>
    <row r="41" spans="6:20">
      <c r="F41" s="92"/>
      <c r="G41" s="92"/>
      <c r="H41" s="95"/>
      <c r="I41" s="95"/>
      <c r="J41" s="95"/>
      <c r="K41" s="94"/>
      <c r="L41" s="94">
        <f t="shared" si="3"/>
        <v>1</v>
      </c>
      <c r="M41" s="92"/>
      <c r="N41" s="92"/>
      <c r="O41" s="92"/>
      <c r="P41" s="92"/>
      <c r="Q41" s="92"/>
      <c r="R41" s="92"/>
      <c r="S41" s="92"/>
      <c r="T41" s="92"/>
    </row>
    <row r="42" spans="6:20">
      <c r="F42" s="92"/>
      <c r="G42" s="92"/>
      <c r="H42" s="95"/>
      <c r="I42" s="95"/>
      <c r="J42" s="95"/>
      <c r="K42" s="94"/>
      <c r="L42" s="94">
        <f t="shared" si="3"/>
        <v>1</v>
      </c>
      <c r="M42" s="92"/>
      <c r="N42" s="92"/>
      <c r="O42" s="92"/>
      <c r="P42" s="92"/>
      <c r="Q42" s="92"/>
      <c r="R42" s="92"/>
      <c r="S42" s="92"/>
      <c r="T42" s="92"/>
    </row>
    <row r="43" spans="6:20">
      <c r="F43" s="92"/>
      <c r="G43" s="92"/>
      <c r="H43" s="95"/>
      <c r="I43" s="95"/>
      <c r="J43" s="95"/>
      <c r="K43" s="94"/>
      <c r="L43" s="94">
        <f t="shared" si="3"/>
        <v>1</v>
      </c>
      <c r="M43" s="92"/>
      <c r="N43" s="92"/>
      <c r="O43" s="92"/>
      <c r="P43" s="92"/>
      <c r="Q43" s="92"/>
      <c r="R43" s="92"/>
      <c r="S43" s="92"/>
      <c r="T43" s="92"/>
    </row>
    <row r="44" spans="6:20">
      <c r="F44" s="92"/>
      <c r="G44" s="92"/>
      <c r="H44" s="94"/>
      <c r="I44" s="94"/>
      <c r="J44" s="94"/>
      <c r="K44" s="94"/>
      <c r="L44" s="94">
        <f t="shared" si="3"/>
        <v>1</v>
      </c>
      <c r="M44" s="92"/>
      <c r="N44" s="92"/>
      <c r="O44" s="92"/>
      <c r="P44" s="92"/>
      <c r="Q44" s="92"/>
      <c r="R44" s="92"/>
      <c r="S44" s="92"/>
      <c r="T44" s="92"/>
    </row>
    <row r="45" spans="6:20">
      <c r="F45" s="92"/>
      <c r="G45" s="92"/>
      <c r="H45" s="94"/>
      <c r="I45" s="94"/>
      <c r="J45" s="94"/>
      <c r="K45" s="94"/>
      <c r="L45" s="94">
        <f t="shared" si="3"/>
        <v>1</v>
      </c>
      <c r="M45" s="92"/>
      <c r="N45" s="92"/>
      <c r="O45" s="92"/>
      <c r="P45" s="92"/>
      <c r="Q45" s="92"/>
      <c r="R45" s="92"/>
      <c r="S45" s="92"/>
      <c r="T45" s="92"/>
    </row>
  </sheetData>
  <sortState ref="H3:L45">
    <sortCondition ref="H7"/>
  </sortState>
  <mergeCells count="2">
    <mergeCell ref="A1:E1"/>
    <mergeCell ref="H1:L1"/>
  </mergeCells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79646"/>
    <pageSetUpPr fitToPage="1"/>
  </sheetPr>
  <dimension ref="A1:J33"/>
  <sheetViews>
    <sheetView topLeftCell="A2" workbookViewId="0">
      <selection activeCell="H19" sqref="H19:H31"/>
    </sheetView>
  </sheetViews>
  <sheetFormatPr defaultColWidth="17.28515625" defaultRowHeight="15" customHeight="1"/>
  <cols>
    <col min="1" max="1" width="8.85546875" customWidth="1"/>
    <col min="2" max="2" width="21.7109375" customWidth="1"/>
    <col min="3" max="4" width="9.5703125" customWidth="1"/>
    <col min="5" max="5" width="8.85546875" customWidth="1"/>
    <col min="6" max="7" width="11.28515625" customWidth="1"/>
    <col min="8" max="8" width="11.42578125" customWidth="1"/>
    <col min="9" max="10" width="8.85546875" customWidth="1"/>
  </cols>
  <sheetData>
    <row r="1" spans="1:10" ht="15" customHeight="1">
      <c r="A1" s="2"/>
      <c r="B1" s="2"/>
      <c r="C1" s="2"/>
      <c r="D1" s="2"/>
      <c r="E1" s="2"/>
      <c r="F1" s="2"/>
      <c r="G1" s="2"/>
      <c r="H1" s="2"/>
      <c r="I1" s="2"/>
      <c r="J1" s="2"/>
    </row>
    <row r="2" spans="1:10" ht="15" customHeight="1">
      <c r="A2" s="118" t="s">
        <v>133</v>
      </c>
      <c r="B2" s="119"/>
      <c r="C2" s="119"/>
      <c r="D2" s="119"/>
      <c r="E2" s="119"/>
      <c r="F2" s="119"/>
      <c r="G2" s="119"/>
      <c r="H2" s="119"/>
      <c r="I2" s="120"/>
      <c r="J2" s="4"/>
    </row>
    <row r="3" spans="1:10" ht="15" customHeight="1">
      <c r="A3" s="30" t="s">
        <v>10</v>
      </c>
      <c r="B3" s="30" t="s">
        <v>8</v>
      </c>
      <c r="C3" s="31" t="s">
        <v>9</v>
      </c>
      <c r="D3" s="30" t="s">
        <v>11</v>
      </c>
      <c r="E3" s="30" t="s">
        <v>17</v>
      </c>
      <c r="F3" s="31" t="s">
        <v>35</v>
      </c>
      <c r="G3" s="31" t="s">
        <v>36</v>
      </c>
      <c r="H3" s="42" t="s">
        <v>37</v>
      </c>
      <c r="I3" s="43" t="s">
        <v>16</v>
      </c>
      <c r="J3" s="43" t="s">
        <v>40</v>
      </c>
    </row>
    <row r="4" spans="1:10" ht="15" customHeight="1">
      <c r="A4" s="123">
        <v>1</v>
      </c>
      <c r="B4" s="78" t="s">
        <v>102</v>
      </c>
      <c r="C4" s="8" t="s">
        <v>20</v>
      </c>
      <c r="D4" s="8" t="s">
        <v>21</v>
      </c>
      <c r="E4" s="11">
        <v>1</v>
      </c>
      <c r="F4" s="8">
        <v>79.599999999999994</v>
      </c>
      <c r="G4" s="8">
        <v>79.55</v>
      </c>
      <c r="H4" s="36">
        <f t="shared" ref="H4:H11" si="0">(F4+G4)/2</f>
        <v>79.574999999999989</v>
      </c>
      <c r="I4" s="45">
        <f t="shared" ref="I4:I11" si="1">RANK(H4,$H$4:$H$11,1)</f>
        <v>2</v>
      </c>
      <c r="J4" s="45">
        <f t="shared" ref="J4:J11" si="2">IF(I4=1,10, IF(I4=2,7,IF(I4=3,5,IF(I4=4,3,IF(I4=5,2,IF(I4=6,1,0))))))</f>
        <v>7</v>
      </c>
    </row>
    <row r="5" spans="1:10" ht="15" customHeight="1">
      <c r="A5" s="130"/>
      <c r="B5" s="78" t="s">
        <v>135</v>
      </c>
      <c r="C5" s="8" t="s">
        <v>28</v>
      </c>
      <c r="D5" s="8" t="s">
        <v>21</v>
      </c>
      <c r="E5" s="11">
        <v>2</v>
      </c>
      <c r="F5" s="8">
        <v>109.97</v>
      </c>
      <c r="G5" s="8">
        <v>109.87</v>
      </c>
      <c r="H5" s="36">
        <f t="shared" si="0"/>
        <v>109.92</v>
      </c>
      <c r="I5" s="45">
        <f t="shared" si="1"/>
        <v>4</v>
      </c>
      <c r="J5" s="45">
        <f t="shared" si="2"/>
        <v>3</v>
      </c>
    </row>
    <row r="6" spans="1:10" ht="15" customHeight="1">
      <c r="A6" s="130"/>
      <c r="B6" s="11" t="s">
        <v>86</v>
      </c>
      <c r="C6" s="8" t="s">
        <v>28</v>
      </c>
      <c r="D6" s="8" t="s">
        <v>21</v>
      </c>
      <c r="E6" s="8">
        <v>3</v>
      </c>
      <c r="F6" s="8">
        <v>0</v>
      </c>
      <c r="G6" s="8">
        <v>0</v>
      </c>
      <c r="H6" s="36"/>
      <c r="I6" s="45" t="e">
        <f t="shared" si="1"/>
        <v>#N/A</v>
      </c>
      <c r="J6" s="45" t="e">
        <f t="shared" si="2"/>
        <v>#N/A</v>
      </c>
    </row>
    <row r="7" spans="1:10" ht="15" customHeight="1">
      <c r="A7" s="122"/>
      <c r="B7" s="11"/>
      <c r="C7" s="8" t="s">
        <v>29</v>
      </c>
      <c r="D7" s="8" t="s">
        <v>21</v>
      </c>
      <c r="E7" s="8">
        <v>4</v>
      </c>
      <c r="F7" s="8">
        <v>0</v>
      </c>
      <c r="G7" s="8">
        <v>0</v>
      </c>
      <c r="H7" s="36"/>
      <c r="I7" s="45" t="e">
        <f t="shared" si="1"/>
        <v>#N/A</v>
      </c>
      <c r="J7" s="45" t="e">
        <f t="shared" si="2"/>
        <v>#N/A</v>
      </c>
    </row>
    <row r="8" spans="1:10" ht="15" customHeight="1">
      <c r="A8" s="121">
        <v>2</v>
      </c>
      <c r="B8" s="60" t="s">
        <v>112</v>
      </c>
      <c r="C8" s="20" t="s">
        <v>20</v>
      </c>
      <c r="D8" s="20" t="s">
        <v>31</v>
      </c>
      <c r="E8" s="25">
        <v>1</v>
      </c>
      <c r="F8" s="20">
        <v>124.35</v>
      </c>
      <c r="G8" s="20">
        <v>124.03</v>
      </c>
      <c r="H8" s="36">
        <f t="shared" si="0"/>
        <v>124.19</v>
      </c>
      <c r="I8" s="45">
        <f t="shared" si="1"/>
        <v>5</v>
      </c>
      <c r="J8" s="45">
        <f t="shared" si="2"/>
        <v>2</v>
      </c>
    </row>
    <row r="9" spans="1:10" ht="15" customHeight="1">
      <c r="A9" s="130"/>
      <c r="B9" s="60" t="s">
        <v>209</v>
      </c>
      <c r="C9" s="20" t="s">
        <v>28</v>
      </c>
      <c r="D9" s="20" t="s">
        <v>31</v>
      </c>
      <c r="E9" s="25">
        <v>2</v>
      </c>
      <c r="F9" s="20">
        <v>0</v>
      </c>
      <c r="G9" s="20">
        <v>0</v>
      </c>
      <c r="H9" s="36"/>
      <c r="I9" s="45" t="e">
        <f t="shared" si="1"/>
        <v>#N/A</v>
      </c>
      <c r="J9" s="45" t="e">
        <f t="shared" si="2"/>
        <v>#N/A</v>
      </c>
    </row>
    <row r="10" spans="1:10" ht="15" customHeight="1">
      <c r="A10" s="130"/>
      <c r="B10" s="25" t="s">
        <v>103</v>
      </c>
      <c r="C10" s="20" t="s">
        <v>20</v>
      </c>
      <c r="D10" s="20" t="s">
        <v>21</v>
      </c>
      <c r="E10" s="20">
        <v>3</v>
      </c>
      <c r="F10" s="20">
        <v>80.430000000000007</v>
      </c>
      <c r="G10" s="20">
        <v>80.069999999999993</v>
      </c>
      <c r="H10" s="36">
        <f t="shared" si="0"/>
        <v>80.25</v>
      </c>
      <c r="I10" s="45">
        <f t="shared" si="1"/>
        <v>3</v>
      </c>
      <c r="J10" s="45">
        <f t="shared" si="2"/>
        <v>5</v>
      </c>
    </row>
    <row r="11" spans="1:10" ht="15" customHeight="1">
      <c r="A11" s="122"/>
      <c r="B11" s="25" t="s">
        <v>213</v>
      </c>
      <c r="C11" s="20" t="s">
        <v>28</v>
      </c>
      <c r="D11" s="20" t="s">
        <v>31</v>
      </c>
      <c r="E11" s="20">
        <v>4</v>
      </c>
      <c r="F11" s="20">
        <v>75.72</v>
      </c>
      <c r="G11" s="20">
        <v>75.72</v>
      </c>
      <c r="H11" s="36">
        <f t="shared" si="0"/>
        <v>75.72</v>
      </c>
      <c r="I11" s="45">
        <f t="shared" si="1"/>
        <v>1</v>
      </c>
      <c r="J11" s="45">
        <f t="shared" si="2"/>
        <v>10</v>
      </c>
    </row>
    <row r="12" spans="1:10" ht="15" customHeight="1">
      <c r="A12" s="28"/>
      <c r="B12" s="28"/>
      <c r="C12" s="28"/>
      <c r="D12" s="28"/>
      <c r="E12" s="28"/>
      <c r="F12" s="28"/>
      <c r="G12" s="28"/>
      <c r="H12" s="28"/>
      <c r="I12" s="28"/>
      <c r="J12" s="4"/>
    </row>
    <row r="13" spans="1:10" ht="15" customHeight="1">
      <c r="A13" s="54"/>
      <c r="B13" s="54"/>
      <c r="C13" s="54"/>
      <c r="D13" s="54"/>
      <c r="E13" s="54"/>
      <c r="F13" s="54"/>
      <c r="G13" s="54"/>
      <c r="H13" s="54"/>
      <c r="I13" s="54"/>
    </row>
    <row r="14" spans="1:10" ht="15" customHeight="1">
      <c r="A14" s="118" t="s">
        <v>134</v>
      </c>
      <c r="B14" s="119"/>
      <c r="C14" s="119"/>
      <c r="D14" s="119"/>
      <c r="E14" s="119"/>
      <c r="F14" s="119"/>
      <c r="G14" s="119"/>
      <c r="H14" s="119"/>
      <c r="I14" s="120"/>
      <c r="J14" s="4"/>
    </row>
    <row r="15" spans="1:10" ht="15" customHeight="1">
      <c r="A15" s="30" t="s">
        <v>10</v>
      </c>
      <c r="B15" s="30" t="s">
        <v>8</v>
      </c>
      <c r="C15" s="31" t="s">
        <v>9</v>
      </c>
      <c r="D15" s="30" t="s">
        <v>11</v>
      </c>
      <c r="E15" s="30" t="s">
        <v>17</v>
      </c>
      <c r="F15" s="31" t="s">
        <v>35</v>
      </c>
      <c r="G15" s="31" t="s">
        <v>36</v>
      </c>
      <c r="H15" s="42" t="s">
        <v>37</v>
      </c>
      <c r="I15" s="33" t="s">
        <v>16</v>
      </c>
      <c r="J15" s="43" t="s">
        <v>40</v>
      </c>
    </row>
    <row r="16" spans="1:10" ht="15" customHeight="1">
      <c r="A16" s="129">
        <v>1</v>
      </c>
      <c r="B16" s="85" t="s">
        <v>210</v>
      </c>
      <c r="C16" s="8" t="s">
        <v>30</v>
      </c>
      <c r="D16" s="8" t="s">
        <v>31</v>
      </c>
      <c r="E16" s="11">
        <v>1</v>
      </c>
      <c r="F16" s="8">
        <v>0</v>
      </c>
      <c r="G16" s="8">
        <v>0</v>
      </c>
      <c r="H16" s="49"/>
      <c r="I16" s="38" t="e">
        <f>RANK(H16,$H$16:$H$31,1)</f>
        <v>#N/A</v>
      </c>
      <c r="J16" s="45" t="e">
        <f t="shared" ref="J16:J31" si="3">IF(I16=1,10, IF(I16=2,7,IF(I16=3,5,IF(I16=4,3,IF(I16=5,2,IF(I16=6,1,0))))))</f>
        <v>#N/A</v>
      </c>
    </row>
    <row r="17" spans="1:10" ht="15" customHeight="1">
      <c r="A17" s="130"/>
      <c r="B17" s="80" t="s">
        <v>137</v>
      </c>
      <c r="C17" s="8" t="s">
        <v>28</v>
      </c>
      <c r="D17" s="8" t="s">
        <v>21</v>
      </c>
      <c r="E17" s="11">
        <v>2</v>
      </c>
      <c r="F17" s="8">
        <v>153.97999999999999</v>
      </c>
      <c r="G17" s="8">
        <v>153.56</v>
      </c>
      <c r="H17" s="52">
        <f t="shared" ref="H17" si="4">(F17+G17)/2</f>
        <v>153.76999999999998</v>
      </c>
      <c r="I17" s="38">
        <f t="shared" ref="I17:I31" si="5">RANK(H17,$H$16:$H$31,1)</f>
        <v>1</v>
      </c>
      <c r="J17" s="45">
        <f t="shared" si="3"/>
        <v>10</v>
      </c>
    </row>
    <row r="18" spans="1:10" ht="15" customHeight="1">
      <c r="A18" s="130"/>
      <c r="B18" s="66" t="s">
        <v>94</v>
      </c>
      <c r="C18" s="8" t="s">
        <v>30</v>
      </c>
      <c r="D18" s="8" t="s">
        <v>21</v>
      </c>
      <c r="E18" s="8">
        <v>3</v>
      </c>
      <c r="F18" s="8">
        <v>0</v>
      </c>
      <c r="G18" s="8">
        <v>0</v>
      </c>
      <c r="H18" s="52"/>
      <c r="I18" s="38" t="e">
        <f t="shared" si="5"/>
        <v>#N/A</v>
      </c>
      <c r="J18" s="45" t="e">
        <f t="shared" si="3"/>
        <v>#N/A</v>
      </c>
    </row>
    <row r="19" spans="1:10" ht="15" customHeight="1">
      <c r="A19" s="122"/>
      <c r="C19" s="8" t="s">
        <v>30</v>
      </c>
      <c r="D19" s="8" t="s">
        <v>31</v>
      </c>
      <c r="E19" s="8">
        <v>4</v>
      </c>
      <c r="F19" s="8" t="s">
        <v>44</v>
      </c>
      <c r="G19" s="8" t="s">
        <v>44</v>
      </c>
      <c r="H19" s="52"/>
      <c r="I19" s="38" t="e">
        <f t="shared" si="5"/>
        <v>#N/A</v>
      </c>
      <c r="J19" s="45" t="e">
        <f t="shared" si="3"/>
        <v>#N/A</v>
      </c>
    </row>
    <row r="20" spans="1:10" ht="15" customHeight="1">
      <c r="A20" s="131">
        <v>2</v>
      </c>
      <c r="B20" s="47"/>
      <c r="C20" s="20" t="s">
        <v>20</v>
      </c>
      <c r="D20" s="20" t="s">
        <v>31</v>
      </c>
      <c r="E20" s="25">
        <v>1</v>
      </c>
      <c r="F20" s="20" t="s">
        <v>44</v>
      </c>
      <c r="G20" s="20" t="s">
        <v>44</v>
      </c>
      <c r="H20" s="49"/>
      <c r="I20" s="38" t="e">
        <f t="shared" si="5"/>
        <v>#N/A</v>
      </c>
      <c r="J20" s="45" t="e">
        <f t="shared" si="3"/>
        <v>#N/A</v>
      </c>
    </row>
    <row r="21" spans="1:10" ht="15" customHeight="1">
      <c r="A21" s="130"/>
      <c r="B21" s="50"/>
      <c r="C21" s="20" t="s">
        <v>28</v>
      </c>
      <c r="D21" s="20" t="s">
        <v>31</v>
      </c>
      <c r="E21" s="25">
        <v>2</v>
      </c>
      <c r="F21" s="20" t="s">
        <v>44</v>
      </c>
      <c r="G21" s="20" t="s">
        <v>44</v>
      </c>
      <c r="H21" s="52"/>
      <c r="I21" s="38" t="e">
        <f t="shared" si="5"/>
        <v>#N/A</v>
      </c>
      <c r="J21" s="45" t="e">
        <f t="shared" si="3"/>
        <v>#N/A</v>
      </c>
    </row>
    <row r="22" spans="1:10" ht="15" customHeight="1">
      <c r="A22" s="130"/>
      <c r="B22" s="50"/>
      <c r="C22" s="20" t="s">
        <v>30</v>
      </c>
      <c r="D22" s="20" t="s">
        <v>31</v>
      </c>
      <c r="E22" s="20">
        <v>3</v>
      </c>
      <c r="F22" s="20" t="s">
        <v>44</v>
      </c>
      <c r="G22" s="20" t="s">
        <v>44</v>
      </c>
      <c r="H22" s="52"/>
      <c r="I22" s="38" t="e">
        <f t="shared" si="5"/>
        <v>#N/A</v>
      </c>
      <c r="J22" s="45" t="e">
        <f t="shared" si="3"/>
        <v>#N/A</v>
      </c>
    </row>
    <row r="23" spans="1:10" ht="15" customHeight="1">
      <c r="A23" s="122"/>
      <c r="B23" s="50"/>
      <c r="C23" s="20" t="s">
        <v>29</v>
      </c>
      <c r="D23" s="20" t="s">
        <v>31</v>
      </c>
      <c r="E23" s="20">
        <v>4</v>
      </c>
      <c r="F23" s="20" t="s">
        <v>44</v>
      </c>
      <c r="G23" s="20" t="s">
        <v>44</v>
      </c>
      <c r="H23" s="52"/>
      <c r="I23" s="38" t="e">
        <f t="shared" si="5"/>
        <v>#N/A</v>
      </c>
      <c r="J23" s="45" t="e">
        <f t="shared" si="3"/>
        <v>#N/A</v>
      </c>
    </row>
    <row r="24" spans="1:10" ht="15" customHeight="1">
      <c r="A24" s="129">
        <v>3</v>
      </c>
      <c r="B24" s="55"/>
      <c r="C24" s="8" t="s">
        <v>20</v>
      </c>
      <c r="D24" s="8" t="s">
        <v>21</v>
      </c>
      <c r="E24" s="11">
        <v>1</v>
      </c>
      <c r="F24" s="8" t="s">
        <v>44</v>
      </c>
      <c r="G24" s="8" t="s">
        <v>44</v>
      </c>
      <c r="H24" s="49"/>
      <c r="I24" s="38" t="e">
        <f t="shared" si="5"/>
        <v>#N/A</v>
      </c>
      <c r="J24" s="45" t="e">
        <f t="shared" si="3"/>
        <v>#N/A</v>
      </c>
    </row>
    <row r="25" spans="1:10" ht="15" customHeight="1">
      <c r="A25" s="130"/>
      <c r="B25" s="56"/>
      <c r="C25" s="8" t="s">
        <v>28</v>
      </c>
      <c r="D25" s="8" t="s">
        <v>21</v>
      </c>
      <c r="E25" s="11">
        <v>2</v>
      </c>
      <c r="F25" s="8" t="s">
        <v>44</v>
      </c>
      <c r="G25" s="8" t="s">
        <v>44</v>
      </c>
      <c r="H25" s="52"/>
      <c r="I25" s="38" t="e">
        <f t="shared" si="5"/>
        <v>#N/A</v>
      </c>
      <c r="J25" s="45" t="e">
        <f t="shared" si="3"/>
        <v>#N/A</v>
      </c>
    </row>
    <row r="26" spans="1:10" ht="15" customHeight="1">
      <c r="A26" s="130"/>
      <c r="B26" s="56"/>
      <c r="C26" s="8" t="s">
        <v>30</v>
      </c>
      <c r="D26" s="8" t="s">
        <v>21</v>
      </c>
      <c r="E26" s="8">
        <v>3</v>
      </c>
      <c r="F26" s="8" t="s">
        <v>44</v>
      </c>
      <c r="G26" s="8" t="s">
        <v>44</v>
      </c>
      <c r="H26" s="52"/>
      <c r="I26" s="38" t="e">
        <f t="shared" si="5"/>
        <v>#N/A</v>
      </c>
      <c r="J26" s="45" t="e">
        <f t="shared" si="3"/>
        <v>#N/A</v>
      </c>
    </row>
    <row r="27" spans="1:10" ht="15" customHeight="1">
      <c r="A27" s="122"/>
      <c r="B27" s="56"/>
      <c r="C27" s="8" t="s">
        <v>29</v>
      </c>
      <c r="D27" s="8" t="s">
        <v>21</v>
      </c>
      <c r="E27" s="8">
        <v>4</v>
      </c>
      <c r="F27" s="8" t="s">
        <v>44</v>
      </c>
      <c r="G27" s="8" t="s">
        <v>44</v>
      </c>
      <c r="H27" s="52"/>
      <c r="I27" s="38" t="e">
        <f t="shared" si="5"/>
        <v>#N/A</v>
      </c>
      <c r="J27" s="45" t="e">
        <f t="shared" si="3"/>
        <v>#N/A</v>
      </c>
    </row>
    <row r="28" spans="1:10" ht="15" customHeight="1">
      <c r="A28" s="131">
        <v>4</v>
      </c>
      <c r="B28" s="47"/>
      <c r="C28" s="20" t="s">
        <v>20</v>
      </c>
      <c r="D28" s="20" t="s">
        <v>31</v>
      </c>
      <c r="E28" s="48">
        <v>1</v>
      </c>
      <c r="F28" s="20" t="s">
        <v>44</v>
      </c>
      <c r="G28" s="20" t="s">
        <v>44</v>
      </c>
      <c r="H28" s="49"/>
      <c r="I28" s="38" t="e">
        <f t="shared" si="5"/>
        <v>#N/A</v>
      </c>
      <c r="J28" s="45" t="e">
        <f t="shared" si="3"/>
        <v>#N/A</v>
      </c>
    </row>
    <row r="29" spans="1:10" ht="15" customHeight="1">
      <c r="A29" s="130"/>
      <c r="B29" s="50"/>
      <c r="C29" s="20" t="s">
        <v>28</v>
      </c>
      <c r="D29" s="20" t="s">
        <v>31</v>
      </c>
      <c r="E29" s="51">
        <v>2</v>
      </c>
      <c r="F29" s="20" t="s">
        <v>44</v>
      </c>
      <c r="G29" s="20" t="s">
        <v>44</v>
      </c>
      <c r="H29" s="52"/>
      <c r="I29" s="38" t="e">
        <f t="shared" si="5"/>
        <v>#N/A</v>
      </c>
      <c r="J29" s="45" t="e">
        <f t="shared" si="3"/>
        <v>#N/A</v>
      </c>
    </row>
    <row r="30" spans="1:10" ht="15" customHeight="1">
      <c r="A30" s="130"/>
      <c r="B30" s="50"/>
      <c r="C30" s="20" t="s">
        <v>30</v>
      </c>
      <c r="D30" s="20" t="s">
        <v>31</v>
      </c>
      <c r="E30" s="53">
        <v>3</v>
      </c>
      <c r="F30" s="20" t="s">
        <v>44</v>
      </c>
      <c r="G30" s="20" t="s">
        <v>44</v>
      </c>
      <c r="H30" s="52"/>
      <c r="I30" s="38" t="e">
        <f t="shared" si="5"/>
        <v>#N/A</v>
      </c>
      <c r="J30" s="45" t="e">
        <f t="shared" si="3"/>
        <v>#N/A</v>
      </c>
    </row>
    <row r="31" spans="1:10" ht="15" customHeight="1">
      <c r="A31" s="122"/>
      <c r="B31" s="50"/>
      <c r="C31" s="20" t="s">
        <v>29</v>
      </c>
      <c r="D31" s="20" t="s">
        <v>31</v>
      </c>
      <c r="E31" s="53">
        <v>4</v>
      </c>
      <c r="F31" s="20" t="s">
        <v>44</v>
      </c>
      <c r="G31" s="20" t="s">
        <v>44</v>
      </c>
      <c r="H31" s="52"/>
      <c r="I31" s="38" t="e">
        <f t="shared" si="5"/>
        <v>#N/A</v>
      </c>
      <c r="J31" s="45" t="e">
        <f t="shared" si="3"/>
        <v>#N/A</v>
      </c>
    </row>
    <row r="32" spans="1:10" ht="15" customHeight="1">
      <c r="A32" s="5"/>
      <c r="B32" s="28"/>
      <c r="C32" s="28"/>
      <c r="D32" s="28"/>
      <c r="E32" s="28"/>
      <c r="F32" s="28"/>
      <c r="G32" s="28"/>
      <c r="H32" s="28"/>
      <c r="I32" s="28"/>
      <c r="J32" s="5"/>
    </row>
    <row r="33" spans="1:10" ht="15" customHeight="1">
      <c r="A33" s="5"/>
      <c r="B33" s="28"/>
      <c r="C33" s="28"/>
      <c r="D33" s="28"/>
      <c r="E33" s="28"/>
      <c r="F33" s="28"/>
      <c r="G33" s="28"/>
      <c r="H33" s="28"/>
      <c r="I33" s="28"/>
      <c r="J33" s="5"/>
    </row>
  </sheetData>
  <mergeCells count="8">
    <mergeCell ref="A2:I2"/>
    <mergeCell ref="A16:A19"/>
    <mergeCell ref="A14:I14"/>
    <mergeCell ref="A24:A27"/>
    <mergeCell ref="A28:A31"/>
    <mergeCell ref="A8:A11"/>
    <mergeCell ref="A20:A23"/>
    <mergeCell ref="A4:A7"/>
  </mergeCells>
  <pageMargins left="0.7" right="0.7" top="0.75" bottom="0.75" header="0.3" footer="0.3"/>
  <pageSetup orientation="landscape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79646"/>
    <pageSetUpPr fitToPage="1"/>
  </sheetPr>
  <dimension ref="A1:J35"/>
  <sheetViews>
    <sheetView workbookViewId="0">
      <selection activeCell="K16" sqref="K16"/>
    </sheetView>
  </sheetViews>
  <sheetFormatPr defaultColWidth="17.28515625" defaultRowHeight="15" customHeight="1"/>
  <cols>
    <col min="1" max="1" width="8.85546875" customWidth="1"/>
    <col min="2" max="2" width="21.7109375" customWidth="1"/>
    <col min="3" max="4" width="9.5703125" customWidth="1"/>
    <col min="5" max="5" width="8.85546875" customWidth="1"/>
    <col min="6" max="7" width="11.28515625" customWidth="1"/>
    <col min="8" max="8" width="11.42578125" customWidth="1"/>
    <col min="9" max="10" width="8.85546875" customWidth="1"/>
  </cols>
  <sheetData>
    <row r="1" spans="1:10" ht="15" customHeight="1">
      <c r="A1" s="2"/>
      <c r="B1" s="2"/>
      <c r="C1" s="2"/>
      <c r="D1" s="2"/>
      <c r="E1" s="2"/>
      <c r="F1" s="2"/>
      <c r="G1" s="2"/>
      <c r="H1" s="2"/>
      <c r="I1" s="2"/>
      <c r="J1" s="2"/>
    </row>
    <row r="2" spans="1:10" ht="15" customHeight="1">
      <c r="A2" s="118" t="s">
        <v>38</v>
      </c>
      <c r="B2" s="119"/>
      <c r="C2" s="119"/>
      <c r="D2" s="119"/>
      <c r="E2" s="119"/>
      <c r="F2" s="119"/>
      <c r="G2" s="119"/>
      <c r="H2" s="119"/>
      <c r="I2" s="120"/>
      <c r="J2" s="4"/>
    </row>
    <row r="3" spans="1:10" ht="15" customHeight="1">
      <c r="A3" s="30" t="s">
        <v>10</v>
      </c>
      <c r="B3" s="30" t="s">
        <v>8</v>
      </c>
      <c r="C3" s="31" t="s">
        <v>9</v>
      </c>
      <c r="D3" s="30" t="s">
        <v>11</v>
      </c>
      <c r="E3" s="30" t="s">
        <v>17</v>
      </c>
      <c r="F3" s="31" t="s">
        <v>35</v>
      </c>
      <c r="G3" s="31" t="s">
        <v>36</v>
      </c>
      <c r="H3" s="42" t="s">
        <v>37</v>
      </c>
      <c r="I3" s="43" t="s">
        <v>16</v>
      </c>
      <c r="J3" s="43" t="s">
        <v>40</v>
      </c>
    </row>
    <row r="4" spans="1:10" ht="15" customHeight="1">
      <c r="A4" s="123">
        <v>1</v>
      </c>
      <c r="B4" s="78" t="s">
        <v>107</v>
      </c>
      <c r="C4" s="8" t="s">
        <v>20</v>
      </c>
      <c r="D4" s="8" t="s">
        <v>21</v>
      </c>
      <c r="E4" s="11">
        <v>1</v>
      </c>
      <c r="F4" s="8">
        <v>39</v>
      </c>
      <c r="G4" s="8">
        <v>40</v>
      </c>
      <c r="H4" s="36">
        <f t="shared" ref="H4:H13" si="0">(F4+G4)/2</f>
        <v>39.5</v>
      </c>
      <c r="I4" s="45">
        <f>RANK(H4,$H$4:$H$14,1)</f>
        <v>5</v>
      </c>
      <c r="J4" s="45">
        <f t="shared" ref="J4:J14" si="1">IF(I4=1,10, IF(I4=2,7,IF(I4=3,5,IF(I4=4,3,IF(I4=5,2,IF(I4=6,1,0))))))</f>
        <v>2</v>
      </c>
    </row>
    <row r="5" spans="1:10" ht="15" customHeight="1">
      <c r="A5" s="130"/>
      <c r="B5" s="80" t="s">
        <v>126</v>
      </c>
      <c r="C5" s="8" t="s">
        <v>28</v>
      </c>
      <c r="D5" s="8" t="s">
        <v>21</v>
      </c>
      <c r="E5" s="11">
        <v>2</v>
      </c>
      <c r="F5" s="8">
        <v>34</v>
      </c>
      <c r="G5" s="8">
        <v>34</v>
      </c>
      <c r="H5" s="36">
        <f t="shared" si="0"/>
        <v>34</v>
      </c>
      <c r="I5" s="45">
        <f t="shared" ref="I5:I14" si="2">RANK(H5,$H$4:$H$14,1)</f>
        <v>4</v>
      </c>
      <c r="J5" s="45">
        <f t="shared" si="1"/>
        <v>3</v>
      </c>
    </row>
    <row r="6" spans="1:10" ht="15" customHeight="1">
      <c r="A6" s="130"/>
      <c r="B6" s="61" t="s">
        <v>101</v>
      </c>
      <c r="C6" s="8" t="s">
        <v>30</v>
      </c>
      <c r="D6" s="8" t="s">
        <v>21</v>
      </c>
      <c r="E6" s="8">
        <v>3</v>
      </c>
      <c r="F6" s="8">
        <v>64</v>
      </c>
      <c r="G6" s="8">
        <v>64</v>
      </c>
      <c r="H6" s="36">
        <f t="shared" si="0"/>
        <v>64</v>
      </c>
      <c r="I6" s="45">
        <f t="shared" si="2"/>
        <v>10</v>
      </c>
      <c r="J6" s="45">
        <f t="shared" si="1"/>
        <v>0</v>
      </c>
    </row>
    <row r="7" spans="1:10" ht="15" customHeight="1">
      <c r="A7" s="122"/>
      <c r="B7" s="97" t="s">
        <v>153</v>
      </c>
      <c r="C7" s="8" t="s">
        <v>28</v>
      </c>
      <c r="D7" s="8" t="s">
        <v>31</v>
      </c>
      <c r="E7" s="8">
        <v>4</v>
      </c>
      <c r="F7" s="8">
        <v>0</v>
      </c>
      <c r="G7" s="8">
        <v>0</v>
      </c>
      <c r="H7" s="36">
        <f t="shared" si="0"/>
        <v>0</v>
      </c>
      <c r="I7" s="45">
        <f t="shared" si="2"/>
        <v>1</v>
      </c>
      <c r="J7" s="45">
        <f t="shared" si="1"/>
        <v>10</v>
      </c>
    </row>
    <row r="8" spans="1:10" ht="15" customHeight="1">
      <c r="A8" s="121">
        <v>2</v>
      </c>
      <c r="B8" s="25" t="s">
        <v>109</v>
      </c>
      <c r="C8" s="20" t="s">
        <v>20</v>
      </c>
      <c r="D8" s="20" t="s">
        <v>21</v>
      </c>
      <c r="E8" s="25">
        <v>1</v>
      </c>
      <c r="F8" s="20">
        <v>44</v>
      </c>
      <c r="G8" s="20">
        <v>44</v>
      </c>
      <c r="H8" s="36">
        <f t="shared" si="0"/>
        <v>44</v>
      </c>
      <c r="I8" s="45">
        <f t="shared" si="2"/>
        <v>6</v>
      </c>
      <c r="J8" s="45">
        <f t="shared" si="1"/>
        <v>1</v>
      </c>
    </row>
    <row r="9" spans="1:10" ht="15" customHeight="1">
      <c r="A9" s="130"/>
      <c r="B9" s="25" t="s">
        <v>138</v>
      </c>
      <c r="C9" s="20" t="s">
        <v>28</v>
      </c>
      <c r="D9" s="20" t="s">
        <v>21</v>
      </c>
      <c r="E9" s="25">
        <v>2</v>
      </c>
      <c r="F9" s="20">
        <v>52</v>
      </c>
      <c r="G9" s="20">
        <v>52</v>
      </c>
      <c r="H9" s="36">
        <f t="shared" si="0"/>
        <v>52</v>
      </c>
      <c r="I9" s="45">
        <f t="shared" si="2"/>
        <v>7</v>
      </c>
      <c r="J9" s="45">
        <f t="shared" si="1"/>
        <v>0</v>
      </c>
    </row>
    <row r="10" spans="1:10" ht="15" customHeight="1">
      <c r="A10" s="130"/>
      <c r="B10" s="25" t="s">
        <v>124</v>
      </c>
      <c r="C10" s="20" t="s">
        <v>30</v>
      </c>
      <c r="D10" s="20" t="s">
        <v>21</v>
      </c>
      <c r="E10" s="20">
        <v>3</v>
      </c>
      <c r="F10" s="20">
        <v>0</v>
      </c>
      <c r="G10" s="20">
        <v>0</v>
      </c>
      <c r="H10" s="36">
        <f t="shared" si="0"/>
        <v>0</v>
      </c>
      <c r="I10" s="45">
        <f t="shared" si="2"/>
        <v>1</v>
      </c>
      <c r="J10" s="45">
        <f t="shared" si="1"/>
        <v>10</v>
      </c>
    </row>
    <row r="11" spans="1:10" ht="15" customHeight="1">
      <c r="A11" s="130"/>
      <c r="B11" s="60" t="s">
        <v>214</v>
      </c>
      <c r="C11" s="60" t="s">
        <v>20</v>
      </c>
      <c r="D11" s="60" t="s">
        <v>31</v>
      </c>
      <c r="E11" s="60"/>
      <c r="F11" s="60">
        <v>0</v>
      </c>
      <c r="G11" s="60">
        <v>0</v>
      </c>
      <c r="H11" s="36">
        <f t="shared" si="0"/>
        <v>0</v>
      </c>
      <c r="I11" s="45">
        <f t="shared" si="2"/>
        <v>1</v>
      </c>
      <c r="J11" s="45">
        <f t="shared" si="1"/>
        <v>10</v>
      </c>
    </row>
    <row r="12" spans="1:10" ht="15" customHeight="1">
      <c r="A12" s="130"/>
      <c r="B12" s="60" t="s">
        <v>215</v>
      </c>
      <c r="C12" s="60" t="s">
        <v>20</v>
      </c>
      <c r="D12" s="60" t="s">
        <v>31</v>
      </c>
      <c r="E12" s="60">
        <v>1</v>
      </c>
      <c r="F12" s="60">
        <v>60</v>
      </c>
      <c r="G12" s="60">
        <v>60</v>
      </c>
      <c r="H12" s="36">
        <f t="shared" si="0"/>
        <v>60</v>
      </c>
      <c r="I12" s="45">
        <f t="shared" si="2"/>
        <v>8</v>
      </c>
      <c r="J12" s="45">
        <f t="shared" si="1"/>
        <v>0</v>
      </c>
    </row>
    <row r="13" spans="1:10" ht="15" customHeight="1">
      <c r="A13" s="122"/>
      <c r="B13" s="25" t="s">
        <v>153</v>
      </c>
      <c r="C13" s="20" t="s">
        <v>28</v>
      </c>
      <c r="D13" s="20" t="s">
        <v>31</v>
      </c>
      <c r="E13" s="20">
        <v>4</v>
      </c>
      <c r="F13" s="20">
        <v>60</v>
      </c>
      <c r="G13" s="20">
        <v>60</v>
      </c>
      <c r="H13" s="36">
        <f t="shared" si="0"/>
        <v>60</v>
      </c>
      <c r="I13" s="45">
        <f t="shared" si="2"/>
        <v>8</v>
      </c>
      <c r="J13" s="45">
        <f t="shared" si="1"/>
        <v>0</v>
      </c>
    </row>
    <row r="14" spans="1:10" ht="15" customHeight="1">
      <c r="A14" s="28"/>
      <c r="B14" s="60" t="s">
        <v>141</v>
      </c>
      <c r="C14" s="60" t="s">
        <v>28</v>
      </c>
      <c r="D14" s="60" t="s">
        <v>31</v>
      </c>
      <c r="E14" s="60">
        <v>4</v>
      </c>
      <c r="F14" s="60">
        <v>66</v>
      </c>
      <c r="G14" s="60">
        <v>69</v>
      </c>
      <c r="H14" s="36">
        <f t="shared" ref="H14" si="3">(F14+G14)/2</f>
        <v>67.5</v>
      </c>
      <c r="I14" s="45">
        <f t="shared" si="2"/>
        <v>11</v>
      </c>
      <c r="J14" s="45">
        <f t="shared" si="1"/>
        <v>0</v>
      </c>
    </row>
    <row r="15" spans="1:10" ht="15" customHeight="1">
      <c r="A15" s="54"/>
      <c r="B15" s="54"/>
      <c r="C15" s="54"/>
      <c r="D15" s="54"/>
      <c r="E15" s="54"/>
      <c r="F15" s="54"/>
      <c r="G15" s="54"/>
      <c r="H15" s="54"/>
      <c r="I15" s="54"/>
      <c r="J15" s="4"/>
    </row>
    <row r="16" spans="1:10" ht="15" customHeight="1">
      <c r="A16" s="118" t="s">
        <v>46</v>
      </c>
      <c r="B16" s="119"/>
      <c r="C16" s="119"/>
      <c r="D16" s="119"/>
      <c r="E16" s="119"/>
      <c r="F16" s="119"/>
      <c r="G16" s="119"/>
      <c r="H16" s="119"/>
      <c r="I16" s="120"/>
    </row>
    <row r="17" spans="1:10" ht="15" customHeight="1">
      <c r="A17" s="30" t="s">
        <v>10</v>
      </c>
      <c r="B17" s="30" t="s">
        <v>8</v>
      </c>
      <c r="C17" s="31" t="s">
        <v>9</v>
      </c>
      <c r="D17" s="30" t="s">
        <v>11</v>
      </c>
      <c r="E17" s="30" t="s">
        <v>17</v>
      </c>
      <c r="F17" s="31" t="s">
        <v>35</v>
      </c>
      <c r="G17" s="31" t="s">
        <v>36</v>
      </c>
      <c r="H17" s="42" t="s">
        <v>37</v>
      </c>
      <c r="I17" s="33" t="s">
        <v>16</v>
      </c>
      <c r="J17" s="43" t="s">
        <v>40</v>
      </c>
    </row>
    <row r="18" spans="1:10" ht="15" customHeight="1">
      <c r="A18" s="129">
        <v>1</v>
      </c>
      <c r="B18" s="78" t="s">
        <v>105</v>
      </c>
      <c r="C18" s="8" t="s">
        <v>20</v>
      </c>
      <c r="D18" s="8" t="s">
        <v>21</v>
      </c>
      <c r="E18" s="11">
        <v>1</v>
      </c>
      <c r="F18" s="8" t="s">
        <v>44</v>
      </c>
      <c r="G18" s="8" t="s">
        <v>44</v>
      </c>
      <c r="H18" s="49" t="e">
        <f t="shared" ref="H18:H33" si="4">(F18+G18)/2</f>
        <v>#VALUE!</v>
      </c>
      <c r="I18" s="38" t="e">
        <f t="shared" ref="I18:I33" si="5">RANK(H18,$H$18:$H$33,1)</f>
        <v>#VALUE!</v>
      </c>
      <c r="J18" s="45" t="e">
        <f t="shared" ref="J18:J33" si="6">IF(I18=1,10, IF(I18=2,7,IF(I18=3,5,IF(I18=4,3,IF(I18=5,2,IF(I18=6,1,0))))))</f>
        <v>#VALUE!</v>
      </c>
    </row>
    <row r="19" spans="1:10" ht="15" customHeight="1">
      <c r="A19" s="130"/>
      <c r="B19" s="80" t="s">
        <v>128</v>
      </c>
      <c r="C19" s="8" t="s">
        <v>28</v>
      </c>
      <c r="D19" s="8" t="s">
        <v>21</v>
      </c>
      <c r="E19" s="11">
        <v>2</v>
      </c>
      <c r="F19" s="8" t="s">
        <v>44</v>
      </c>
      <c r="G19" s="8" t="s">
        <v>44</v>
      </c>
      <c r="H19" s="52" t="e">
        <f t="shared" si="4"/>
        <v>#VALUE!</v>
      </c>
      <c r="I19" s="38" t="e">
        <f t="shared" si="5"/>
        <v>#VALUE!</v>
      </c>
      <c r="J19" s="45" t="e">
        <f t="shared" si="6"/>
        <v>#VALUE!</v>
      </c>
    </row>
    <row r="20" spans="1:10" ht="15" customHeight="1">
      <c r="A20" s="130"/>
      <c r="B20" s="66" t="s">
        <v>143</v>
      </c>
      <c r="C20" s="8" t="s">
        <v>30</v>
      </c>
      <c r="D20" s="8" t="s">
        <v>21</v>
      </c>
      <c r="E20" s="8">
        <v>3</v>
      </c>
      <c r="F20" s="8" t="s">
        <v>44</v>
      </c>
      <c r="G20" s="8" t="s">
        <v>44</v>
      </c>
      <c r="H20" s="52" t="e">
        <f t="shared" si="4"/>
        <v>#VALUE!</v>
      </c>
      <c r="I20" s="38" t="e">
        <f t="shared" si="5"/>
        <v>#VALUE!</v>
      </c>
      <c r="J20" s="45" t="e">
        <f t="shared" si="6"/>
        <v>#VALUE!</v>
      </c>
    </row>
    <row r="21" spans="1:10" ht="15" customHeight="1">
      <c r="A21" s="122"/>
      <c r="B21" s="56"/>
      <c r="C21" s="8" t="s">
        <v>29</v>
      </c>
      <c r="D21" s="8" t="s">
        <v>21</v>
      </c>
      <c r="E21" s="8">
        <v>4</v>
      </c>
      <c r="F21" s="8" t="s">
        <v>44</v>
      </c>
      <c r="G21" s="8" t="s">
        <v>44</v>
      </c>
      <c r="H21" s="52" t="e">
        <f t="shared" si="4"/>
        <v>#VALUE!</v>
      </c>
      <c r="I21" s="38" t="e">
        <f t="shared" si="5"/>
        <v>#VALUE!</v>
      </c>
      <c r="J21" s="45" t="e">
        <f t="shared" si="6"/>
        <v>#VALUE!</v>
      </c>
    </row>
    <row r="22" spans="1:10" ht="15" customHeight="1">
      <c r="A22" s="131">
        <v>2</v>
      </c>
      <c r="B22" s="83" t="s">
        <v>110</v>
      </c>
      <c r="C22" s="20" t="s">
        <v>20</v>
      </c>
      <c r="D22" s="20" t="s">
        <v>31</v>
      </c>
      <c r="E22" s="25">
        <v>1</v>
      </c>
      <c r="F22" s="20" t="s">
        <v>44</v>
      </c>
      <c r="G22" s="20" t="s">
        <v>44</v>
      </c>
      <c r="H22" s="49" t="e">
        <f t="shared" si="4"/>
        <v>#VALUE!</v>
      </c>
      <c r="I22" s="38" t="e">
        <f t="shared" si="5"/>
        <v>#VALUE!</v>
      </c>
      <c r="J22" s="45" t="e">
        <f t="shared" si="6"/>
        <v>#VALUE!</v>
      </c>
    </row>
    <row r="23" spans="1:10" ht="15" customHeight="1">
      <c r="A23" s="130"/>
      <c r="B23" s="82" t="s">
        <v>131</v>
      </c>
      <c r="C23" s="20" t="s">
        <v>28</v>
      </c>
      <c r="D23" s="20" t="s">
        <v>31</v>
      </c>
      <c r="E23" s="25">
        <v>2</v>
      </c>
      <c r="F23" s="20" t="s">
        <v>44</v>
      </c>
      <c r="G23" s="20" t="s">
        <v>44</v>
      </c>
      <c r="H23" s="52" t="e">
        <f t="shared" si="4"/>
        <v>#VALUE!</v>
      </c>
      <c r="I23" s="38" t="e">
        <f t="shared" si="5"/>
        <v>#VALUE!</v>
      </c>
      <c r="J23" s="45" t="e">
        <f t="shared" si="6"/>
        <v>#VALUE!</v>
      </c>
    </row>
    <row r="24" spans="1:10" ht="15" customHeight="1">
      <c r="A24" s="130"/>
      <c r="B24" s="50"/>
      <c r="C24" s="20" t="s">
        <v>30</v>
      </c>
      <c r="D24" s="20" t="s">
        <v>31</v>
      </c>
      <c r="E24" s="20">
        <v>3</v>
      </c>
      <c r="F24" s="20" t="s">
        <v>44</v>
      </c>
      <c r="G24" s="20" t="s">
        <v>44</v>
      </c>
      <c r="H24" s="52" t="e">
        <f t="shared" si="4"/>
        <v>#VALUE!</v>
      </c>
      <c r="I24" s="38" t="e">
        <f t="shared" si="5"/>
        <v>#VALUE!</v>
      </c>
      <c r="J24" s="45" t="e">
        <f t="shared" si="6"/>
        <v>#VALUE!</v>
      </c>
    </row>
    <row r="25" spans="1:10" ht="15" customHeight="1">
      <c r="A25" s="122"/>
      <c r="B25" s="50"/>
      <c r="C25" s="20" t="s">
        <v>29</v>
      </c>
      <c r="D25" s="20" t="s">
        <v>31</v>
      </c>
      <c r="E25" s="20">
        <v>4</v>
      </c>
      <c r="F25" s="20" t="s">
        <v>44</v>
      </c>
      <c r="G25" s="20" t="s">
        <v>44</v>
      </c>
      <c r="H25" s="52" t="e">
        <f t="shared" si="4"/>
        <v>#VALUE!</v>
      </c>
      <c r="I25" s="38" t="e">
        <f t="shared" si="5"/>
        <v>#VALUE!</v>
      </c>
      <c r="J25" s="45" t="e">
        <f t="shared" si="6"/>
        <v>#VALUE!</v>
      </c>
    </row>
    <row r="26" spans="1:10" ht="15" customHeight="1">
      <c r="A26" s="129">
        <v>3</v>
      </c>
      <c r="B26" s="55" t="s">
        <v>113</v>
      </c>
      <c r="C26" s="8" t="s">
        <v>20</v>
      </c>
      <c r="D26" s="8" t="s">
        <v>31</v>
      </c>
      <c r="E26" s="11">
        <v>1</v>
      </c>
      <c r="F26" s="8" t="s">
        <v>44</v>
      </c>
      <c r="G26" s="8" t="s">
        <v>44</v>
      </c>
      <c r="H26" s="49" t="e">
        <f t="shared" si="4"/>
        <v>#VALUE!</v>
      </c>
      <c r="I26" s="38" t="e">
        <f t="shared" si="5"/>
        <v>#VALUE!</v>
      </c>
      <c r="J26" s="45" t="e">
        <f t="shared" si="6"/>
        <v>#VALUE!</v>
      </c>
    </row>
    <row r="27" spans="1:10" ht="15" customHeight="1">
      <c r="A27" s="130"/>
      <c r="B27" s="56" t="s">
        <v>142</v>
      </c>
      <c r="C27" s="8" t="s">
        <v>28</v>
      </c>
      <c r="D27" s="8" t="s">
        <v>31</v>
      </c>
      <c r="E27" s="11">
        <v>2</v>
      </c>
      <c r="F27" s="8" t="s">
        <v>44</v>
      </c>
      <c r="G27" s="8" t="s">
        <v>44</v>
      </c>
      <c r="H27" s="52" t="e">
        <f t="shared" si="4"/>
        <v>#VALUE!</v>
      </c>
      <c r="I27" s="38" t="e">
        <f t="shared" si="5"/>
        <v>#VALUE!</v>
      </c>
      <c r="J27" s="45" t="e">
        <f t="shared" si="6"/>
        <v>#VALUE!</v>
      </c>
    </row>
    <row r="28" spans="1:10" ht="15" customHeight="1">
      <c r="A28" s="130"/>
      <c r="B28" s="56"/>
      <c r="C28" s="8" t="s">
        <v>30</v>
      </c>
      <c r="D28" s="8"/>
      <c r="E28" s="8">
        <v>3</v>
      </c>
      <c r="F28" s="8" t="s">
        <v>44</v>
      </c>
      <c r="G28" s="8" t="s">
        <v>44</v>
      </c>
      <c r="H28" s="52" t="e">
        <f t="shared" si="4"/>
        <v>#VALUE!</v>
      </c>
      <c r="I28" s="38" t="e">
        <f t="shared" si="5"/>
        <v>#VALUE!</v>
      </c>
      <c r="J28" s="45" t="e">
        <f t="shared" si="6"/>
        <v>#VALUE!</v>
      </c>
    </row>
    <row r="29" spans="1:10" ht="15" customHeight="1">
      <c r="A29" s="122"/>
      <c r="B29" s="56"/>
      <c r="C29" s="8" t="s">
        <v>29</v>
      </c>
      <c r="D29" s="8"/>
      <c r="E29" s="8">
        <v>4</v>
      </c>
      <c r="F29" s="8" t="s">
        <v>44</v>
      </c>
      <c r="G29" s="8" t="s">
        <v>44</v>
      </c>
      <c r="H29" s="52" t="e">
        <f t="shared" si="4"/>
        <v>#VALUE!</v>
      </c>
      <c r="I29" s="38" t="e">
        <f t="shared" si="5"/>
        <v>#VALUE!</v>
      </c>
      <c r="J29" s="45" t="e">
        <f t="shared" si="6"/>
        <v>#VALUE!</v>
      </c>
    </row>
    <row r="30" spans="1:10" ht="15" customHeight="1">
      <c r="A30" s="131">
        <v>4</v>
      </c>
      <c r="B30" s="83"/>
      <c r="C30" s="20" t="s">
        <v>20</v>
      </c>
      <c r="D30" s="20" t="s">
        <v>31</v>
      </c>
      <c r="E30" s="48">
        <v>1</v>
      </c>
      <c r="F30" s="20" t="s">
        <v>44</v>
      </c>
      <c r="G30" s="20" t="s">
        <v>44</v>
      </c>
      <c r="H30" s="49" t="e">
        <f t="shared" si="4"/>
        <v>#VALUE!</v>
      </c>
      <c r="I30" s="38" t="e">
        <f t="shared" si="5"/>
        <v>#VALUE!</v>
      </c>
      <c r="J30" s="45" t="e">
        <f t="shared" si="6"/>
        <v>#VALUE!</v>
      </c>
    </row>
    <row r="31" spans="1:10" ht="15" customHeight="1">
      <c r="A31" s="130"/>
      <c r="B31" s="82"/>
      <c r="C31" s="20" t="s">
        <v>28</v>
      </c>
      <c r="D31" s="20" t="s">
        <v>31</v>
      </c>
      <c r="E31" s="51">
        <v>2</v>
      </c>
      <c r="F31" s="20" t="s">
        <v>44</v>
      </c>
      <c r="G31" s="20" t="s">
        <v>44</v>
      </c>
      <c r="H31" s="52" t="e">
        <f t="shared" si="4"/>
        <v>#VALUE!</v>
      </c>
      <c r="I31" s="38" t="e">
        <f t="shared" si="5"/>
        <v>#VALUE!</v>
      </c>
      <c r="J31" s="45" t="e">
        <f t="shared" si="6"/>
        <v>#VALUE!</v>
      </c>
    </row>
    <row r="32" spans="1:10" ht="15" customHeight="1">
      <c r="A32" s="130"/>
      <c r="B32" s="50"/>
      <c r="C32" s="20" t="s">
        <v>30</v>
      </c>
      <c r="D32" s="20" t="s">
        <v>31</v>
      </c>
      <c r="E32" s="53">
        <v>3</v>
      </c>
      <c r="F32" s="20" t="s">
        <v>44</v>
      </c>
      <c r="G32" s="20" t="s">
        <v>44</v>
      </c>
      <c r="H32" s="52" t="e">
        <f t="shared" si="4"/>
        <v>#VALUE!</v>
      </c>
      <c r="I32" s="38" t="e">
        <f t="shared" si="5"/>
        <v>#VALUE!</v>
      </c>
      <c r="J32" s="45" t="e">
        <f t="shared" si="6"/>
        <v>#VALUE!</v>
      </c>
    </row>
    <row r="33" spans="1:10" ht="15" customHeight="1">
      <c r="A33" s="122"/>
      <c r="B33" s="50"/>
      <c r="C33" s="20" t="s">
        <v>29</v>
      </c>
      <c r="D33" s="20" t="s">
        <v>31</v>
      </c>
      <c r="E33" s="53">
        <v>4</v>
      </c>
      <c r="F33" s="20" t="s">
        <v>44</v>
      </c>
      <c r="G33" s="20" t="s">
        <v>44</v>
      </c>
      <c r="H33" s="52" t="e">
        <f t="shared" si="4"/>
        <v>#VALUE!</v>
      </c>
      <c r="I33" s="38" t="e">
        <f t="shared" si="5"/>
        <v>#VALUE!</v>
      </c>
      <c r="J33" s="45" t="e">
        <f t="shared" si="6"/>
        <v>#VALUE!</v>
      </c>
    </row>
    <row r="34" spans="1:10" ht="15" customHeight="1">
      <c r="A34" s="5"/>
      <c r="B34" s="28"/>
      <c r="C34" s="28"/>
      <c r="D34" s="28"/>
      <c r="E34" s="28"/>
      <c r="F34" s="28"/>
      <c r="G34" s="28"/>
      <c r="H34" s="28"/>
      <c r="I34" s="28"/>
      <c r="J34" s="5"/>
    </row>
    <row r="35" spans="1:10" ht="15" customHeight="1">
      <c r="A35" s="5"/>
      <c r="B35" s="28"/>
      <c r="C35" s="28"/>
      <c r="D35" s="28"/>
      <c r="E35" s="28"/>
      <c r="F35" s="28"/>
      <c r="G35" s="28"/>
      <c r="H35" s="28"/>
      <c r="I35" s="28"/>
      <c r="J35" s="5"/>
    </row>
  </sheetData>
  <mergeCells count="8">
    <mergeCell ref="A4:A7"/>
    <mergeCell ref="A2:I2"/>
    <mergeCell ref="A16:I16"/>
    <mergeCell ref="A30:A33"/>
    <mergeCell ref="A18:A21"/>
    <mergeCell ref="A8:A13"/>
    <mergeCell ref="A26:A29"/>
    <mergeCell ref="A22:A25"/>
  </mergeCells>
  <pageMargins left="0.7" right="0.7" top="0.75" bottom="0.75" header="0.3" footer="0.3"/>
  <pageSetup orientation="landscape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79646"/>
    <pageSetUpPr fitToPage="1"/>
  </sheetPr>
  <dimension ref="A1:N39"/>
  <sheetViews>
    <sheetView topLeftCell="A8" workbookViewId="0">
      <selection activeCell="M29" sqref="M29"/>
    </sheetView>
  </sheetViews>
  <sheetFormatPr defaultColWidth="17.28515625" defaultRowHeight="15" customHeight="1"/>
  <cols>
    <col min="1" max="1" width="8.85546875" customWidth="1"/>
    <col min="2" max="2" width="21.7109375" customWidth="1"/>
    <col min="3" max="4" width="9.5703125" customWidth="1"/>
    <col min="5" max="5" width="8.85546875" customWidth="1"/>
    <col min="6" max="7" width="11.28515625" customWidth="1"/>
    <col min="8" max="8" width="11.42578125" customWidth="1"/>
    <col min="9" max="10" width="11.28515625" customWidth="1"/>
    <col min="11" max="11" width="11.42578125" customWidth="1"/>
    <col min="12" max="14" width="8.85546875" customWidth="1"/>
  </cols>
  <sheetData>
    <row r="1" spans="1:14" ht="15" customHeigh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14" ht="15" customHeight="1">
      <c r="A2" s="118" t="s">
        <v>39</v>
      </c>
      <c r="B2" s="119"/>
      <c r="C2" s="119"/>
      <c r="D2" s="119"/>
      <c r="E2" s="119"/>
      <c r="F2" s="119"/>
      <c r="G2" s="119"/>
      <c r="H2" s="119"/>
      <c r="I2" s="119"/>
      <c r="J2" s="119"/>
      <c r="K2" s="119"/>
      <c r="L2" s="119"/>
      <c r="M2" s="120"/>
      <c r="N2" s="4"/>
    </row>
    <row r="3" spans="1:14" ht="15" customHeight="1">
      <c r="A3" s="30" t="s">
        <v>10</v>
      </c>
      <c r="B3" s="30" t="s">
        <v>8</v>
      </c>
      <c r="C3" s="31" t="s">
        <v>9</v>
      </c>
      <c r="D3" s="30" t="s">
        <v>11</v>
      </c>
      <c r="E3" s="30" t="s">
        <v>17</v>
      </c>
      <c r="F3" s="31" t="s">
        <v>41</v>
      </c>
      <c r="G3" s="31" t="s">
        <v>42</v>
      </c>
      <c r="H3" s="32" t="s">
        <v>19</v>
      </c>
      <c r="I3" s="44" t="s">
        <v>43</v>
      </c>
      <c r="J3" s="31" t="s">
        <v>45</v>
      </c>
      <c r="K3" s="32" t="s">
        <v>23</v>
      </c>
      <c r="L3" s="43" t="s">
        <v>24</v>
      </c>
      <c r="M3" s="43" t="s">
        <v>16</v>
      </c>
      <c r="N3" s="43" t="s">
        <v>40</v>
      </c>
    </row>
    <row r="4" spans="1:14" ht="15" customHeight="1">
      <c r="A4" s="123">
        <v>1</v>
      </c>
      <c r="B4" s="8" t="s">
        <v>108</v>
      </c>
      <c r="C4" s="8" t="s">
        <v>20</v>
      </c>
      <c r="D4" s="8" t="s">
        <v>21</v>
      </c>
      <c r="E4" s="11">
        <v>1</v>
      </c>
      <c r="F4" s="13">
        <v>20.04</v>
      </c>
      <c r="G4" s="13">
        <v>20.47</v>
      </c>
      <c r="H4" s="36">
        <f t="shared" ref="H4:H19" si="0">(F4+G4)/2</f>
        <v>20.254999999999999</v>
      </c>
      <c r="I4" s="13">
        <v>23</v>
      </c>
      <c r="J4" s="13">
        <v>23.2</v>
      </c>
      <c r="K4" s="36">
        <f t="shared" ref="K4:K19" si="1">(I4+J4)/2</f>
        <v>23.1</v>
      </c>
      <c r="L4" s="46">
        <f t="shared" ref="L4:L11" si="2">MIN(K4,H4)</f>
        <v>20.254999999999999</v>
      </c>
      <c r="M4" s="45">
        <f>RANK(L4,$L$4:$L$19,1)</f>
        <v>1</v>
      </c>
      <c r="N4" s="45">
        <f t="shared" ref="N4:N19" si="3">IF(M4=1,10, IF(M4=2,7,IF(M4=3,5,IF(M4=4,3,IF(M4=5,2,IF(M4=6,1,0))))))</f>
        <v>10</v>
      </c>
    </row>
    <row r="5" spans="1:14" ht="15" customHeight="1">
      <c r="A5" s="122"/>
      <c r="B5" s="8" t="s">
        <v>135</v>
      </c>
      <c r="C5" s="8" t="s">
        <v>28</v>
      </c>
      <c r="D5" s="8" t="s">
        <v>21</v>
      </c>
      <c r="E5" s="8">
        <v>2</v>
      </c>
      <c r="F5" s="13">
        <v>22.81</v>
      </c>
      <c r="G5" s="13">
        <v>22</v>
      </c>
      <c r="H5" s="36">
        <f t="shared" si="0"/>
        <v>22.405000000000001</v>
      </c>
      <c r="I5" s="13">
        <v>22.18</v>
      </c>
      <c r="J5" s="13">
        <v>22.22</v>
      </c>
      <c r="K5" s="36">
        <f t="shared" si="1"/>
        <v>22.2</v>
      </c>
      <c r="L5" s="46">
        <f t="shared" si="2"/>
        <v>22.2</v>
      </c>
      <c r="M5" s="45">
        <f t="shared" ref="M5:M19" si="4">RANK(L5,$L$4:$L$19,1)</f>
        <v>3</v>
      </c>
      <c r="N5" s="45">
        <f t="shared" si="3"/>
        <v>5</v>
      </c>
    </row>
    <row r="6" spans="1:14" ht="15" customHeight="1">
      <c r="A6" s="121">
        <v>2</v>
      </c>
      <c r="B6" s="60" t="s">
        <v>112</v>
      </c>
      <c r="C6" s="60" t="s">
        <v>20</v>
      </c>
      <c r="D6" s="60" t="s">
        <v>31</v>
      </c>
      <c r="E6" s="20">
        <v>1</v>
      </c>
      <c r="F6" s="22"/>
      <c r="G6" s="22"/>
      <c r="H6" s="36"/>
      <c r="I6" s="22">
        <v>23.25</v>
      </c>
      <c r="J6" s="22">
        <v>23.34</v>
      </c>
      <c r="K6" s="36">
        <f t="shared" si="1"/>
        <v>23.295000000000002</v>
      </c>
      <c r="L6" s="46">
        <f t="shared" si="2"/>
        <v>23.295000000000002</v>
      </c>
      <c r="M6" s="45">
        <f t="shared" si="4"/>
        <v>4</v>
      </c>
      <c r="N6" s="45">
        <f t="shared" si="3"/>
        <v>3</v>
      </c>
    </row>
    <row r="7" spans="1:14" ht="15" customHeight="1">
      <c r="A7" s="122"/>
      <c r="B7" s="60" t="s">
        <v>87</v>
      </c>
      <c r="C7" s="60" t="s">
        <v>28</v>
      </c>
      <c r="D7" s="60" t="s">
        <v>31</v>
      </c>
      <c r="E7" s="20">
        <v>2</v>
      </c>
      <c r="F7" s="22">
        <v>34.869999999999997</v>
      </c>
      <c r="G7" s="22">
        <v>33.47</v>
      </c>
      <c r="H7" s="36">
        <f t="shared" si="0"/>
        <v>34.17</v>
      </c>
      <c r="I7" s="22">
        <v>34.4</v>
      </c>
      <c r="J7" s="22">
        <v>33.31</v>
      </c>
      <c r="K7" s="36">
        <f t="shared" si="1"/>
        <v>33.855000000000004</v>
      </c>
      <c r="L7" s="46">
        <f t="shared" si="2"/>
        <v>33.855000000000004</v>
      </c>
      <c r="M7" s="45">
        <f t="shared" si="4"/>
        <v>8</v>
      </c>
      <c r="N7" s="45">
        <f t="shared" si="3"/>
        <v>0</v>
      </c>
    </row>
    <row r="8" spans="1:14" ht="15" customHeight="1">
      <c r="A8" s="123">
        <v>3</v>
      </c>
      <c r="B8" s="8" t="s">
        <v>109</v>
      </c>
      <c r="C8" s="8" t="s">
        <v>20</v>
      </c>
      <c r="D8" s="8" t="s">
        <v>21</v>
      </c>
      <c r="E8" s="11">
        <v>1</v>
      </c>
      <c r="F8" s="13">
        <v>28.82</v>
      </c>
      <c r="G8" s="13">
        <v>28.81</v>
      </c>
      <c r="H8" s="36">
        <f t="shared" si="0"/>
        <v>28.814999999999998</v>
      </c>
      <c r="I8" s="13">
        <v>34.619999999999997</v>
      </c>
      <c r="J8" s="13">
        <v>24.62</v>
      </c>
      <c r="K8" s="36">
        <f t="shared" si="1"/>
        <v>29.619999999999997</v>
      </c>
      <c r="L8" s="46">
        <f t="shared" si="2"/>
        <v>28.814999999999998</v>
      </c>
      <c r="M8" s="45">
        <f t="shared" si="4"/>
        <v>7</v>
      </c>
      <c r="N8" s="45">
        <f t="shared" si="3"/>
        <v>0</v>
      </c>
    </row>
    <row r="9" spans="1:14" ht="15" customHeight="1">
      <c r="A9" s="122"/>
      <c r="B9" s="8" t="s">
        <v>86</v>
      </c>
      <c r="C9" s="8" t="s">
        <v>28</v>
      </c>
      <c r="D9" s="8" t="s">
        <v>21</v>
      </c>
      <c r="E9" s="8">
        <v>2</v>
      </c>
      <c r="F9" s="13">
        <v>21.5</v>
      </c>
      <c r="G9" s="13">
        <v>21.41</v>
      </c>
      <c r="H9" s="36">
        <f t="shared" si="0"/>
        <v>21.454999999999998</v>
      </c>
      <c r="I9" s="13">
        <v>27.19</v>
      </c>
      <c r="J9" s="13">
        <v>27.21</v>
      </c>
      <c r="K9" s="36">
        <f t="shared" si="1"/>
        <v>27.200000000000003</v>
      </c>
      <c r="L9" s="46">
        <f t="shared" si="2"/>
        <v>21.454999999999998</v>
      </c>
      <c r="M9" s="45">
        <f t="shared" si="4"/>
        <v>2</v>
      </c>
      <c r="N9" s="45">
        <f t="shared" si="3"/>
        <v>7</v>
      </c>
    </row>
    <row r="10" spans="1:14" ht="15" customHeight="1">
      <c r="A10" s="121">
        <v>4</v>
      </c>
      <c r="B10" s="20" t="s">
        <v>114</v>
      </c>
      <c r="C10" s="20" t="s">
        <v>20</v>
      </c>
      <c r="D10" s="20" t="s">
        <v>31</v>
      </c>
      <c r="E10" s="20">
        <v>1</v>
      </c>
      <c r="F10" s="22">
        <v>40.159999999999997</v>
      </c>
      <c r="G10" s="22">
        <v>40.19</v>
      </c>
      <c r="H10" s="36">
        <f t="shared" si="0"/>
        <v>40.174999999999997</v>
      </c>
      <c r="I10" s="22">
        <v>27.25</v>
      </c>
      <c r="J10" s="22">
        <v>27.28</v>
      </c>
      <c r="K10" s="36">
        <f t="shared" si="1"/>
        <v>27.265000000000001</v>
      </c>
      <c r="L10" s="46">
        <f t="shared" si="2"/>
        <v>27.265000000000001</v>
      </c>
      <c r="M10" s="45">
        <f t="shared" si="4"/>
        <v>6</v>
      </c>
      <c r="N10" s="45">
        <f t="shared" si="3"/>
        <v>1</v>
      </c>
    </row>
    <row r="11" spans="1:14" ht="15" customHeight="1">
      <c r="A11" s="122"/>
      <c r="B11" s="25" t="s">
        <v>88</v>
      </c>
      <c r="C11" s="20" t="s">
        <v>28</v>
      </c>
      <c r="D11" s="20" t="s">
        <v>31</v>
      </c>
      <c r="E11" s="20">
        <v>2</v>
      </c>
      <c r="F11" s="22">
        <v>26.94</v>
      </c>
      <c r="G11" s="22">
        <v>27.06</v>
      </c>
      <c r="H11" s="36">
        <f t="shared" si="0"/>
        <v>27</v>
      </c>
      <c r="I11" s="22">
        <v>26.78</v>
      </c>
      <c r="J11" s="22">
        <v>26.78</v>
      </c>
      <c r="K11" s="36">
        <f t="shared" si="1"/>
        <v>26.78</v>
      </c>
      <c r="L11" s="46">
        <f t="shared" si="2"/>
        <v>26.78</v>
      </c>
      <c r="M11" s="45">
        <f t="shared" si="4"/>
        <v>5</v>
      </c>
      <c r="N11" s="45">
        <f t="shared" si="3"/>
        <v>2</v>
      </c>
    </row>
    <row r="12" spans="1:14" ht="15" customHeight="1">
      <c r="A12" s="123">
        <v>5</v>
      </c>
      <c r="B12" s="11"/>
      <c r="C12" s="8" t="s">
        <v>20</v>
      </c>
      <c r="D12" s="8" t="s">
        <v>31</v>
      </c>
      <c r="E12" s="11">
        <v>1</v>
      </c>
      <c r="F12" s="13" t="s">
        <v>44</v>
      </c>
      <c r="G12" s="13" t="s">
        <v>44</v>
      </c>
      <c r="H12" s="36" t="e">
        <f t="shared" si="0"/>
        <v>#VALUE!</v>
      </c>
      <c r="I12" s="13" t="s">
        <v>44</v>
      </c>
      <c r="J12" s="13" t="s">
        <v>44</v>
      </c>
      <c r="K12" s="36" t="e">
        <f t="shared" si="1"/>
        <v>#VALUE!</v>
      </c>
      <c r="L12" s="46"/>
      <c r="M12" s="45" t="e">
        <f t="shared" si="4"/>
        <v>#N/A</v>
      </c>
      <c r="N12" s="45" t="e">
        <f t="shared" si="3"/>
        <v>#N/A</v>
      </c>
    </row>
    <row r="13" spans="1:14" ht="15" customHeight="1">
      <c r="A13" s="122"/>
      <c r="B13" s="11"/>
      <c r="C13" s="8" t="s">
        <v>28</v>
      </c>
      <c r="D13" s="8" t="s">
        <v>31</v>
      </c>
      <c r="E13" s="8">
        <v>2</v>
      </c>
      <c r="F13" s="13" t="s">
        <v>44</v>
      </c>
      <c r="G13" s="13" t="s">
        <v>44</v>
      </c>
      <c r="H13" s="36" t="e">
        <f t="shared" si="0"/>
        <v>#VALUE!</v>
      </c>
      <c r="I13" s="13" t="s">
        <v>44</v>
      </c>
      <c r="J13" s="13" t="s">
        <v>44</v>
      </c>
      <c r="K13" s="36" t="e">
        <f t="shared" si="1"/>
        <v>#VALUE!</v>
      </c>
      <c r="L13" s="46"/>
      <c r="M13" s="45" t="e">
        <f t="shared" si="4"/>
        <v>#N/A</v>
      </c>
      <c r="N13" s="45" t="e">
        <f t="shared" si="3"/>
        <v>#N/A</v>
      </c>
    </row>
    <row r="14" spans="1:14" ht="15" customHeight="1">
      <c r="A14" s="121">
        <v>6</v>
      </c>
      <c r="B14" s="39"/>
      <c r="C14" s="20" t="s">
        <v>29</v>
      </c>
      <c r="D14" s="27" t="s">
        <v>31</v>
      </c>
      <c r="E14" s="20">
        <v>1</v>
      </c>
      <c r="F14" s="22" t="s">
        <v>44</v>
      </c>
      <c r="G14" s="22" t="s">
        <v>44</v>
      </c>
      <c r="H14" s="36" t="e">
        <f t="shared" si="0"/>
        <v>#VALUE!</v>
      </c>
      <c r="I14" s="22" t="s">
        <v>44</v>
      </c>
      <c r="J14" s="22" t="s">
        <v>44</v>
      </c>
      <c r="K14" s="36" t="e">
        <f t="shared" si="1"/>
        <v>#VALUE!</v>
      </c>
      <c r="L14" s="46"/>
      <c r="M14" s="45" t="e">
        <f t="shared" si="4"/>
        <v>#N/A</v>
      </c>
      <c r="N14" s="45" t="e">
        <f t="shared" si="3"/>
        <v>#N/A</v>
      </c>
    </row>
    <row r="15" spans="1:14" ht="15" customHeight="1">
      <c r="A15" s="122"/>
      <c r="B15" s="25"/>
      <c r="C15" s="20" t="s">
        <v>30</v>
      </c>
      <c r="D15" s="20" t="s">
        <v>31</v>
      </c>
      <c r="E15" s="20">
        <v>2</v>
      </c>
      <c r="F15" s="22" t="s">
        <v>44</v>
      </c>
      <c r="G15" s="22" t="s">
        <v>44</v>
      </c>
      <c r="H15" s="36" t="e">
        <f t="shared" si="0"/>
        <v>#VALUE!</v>
      </c>
      <c r="I15" s="22" t="s">
        <v>44</v>
      </c>
      <c r="J15" s="22" t="s">
        <v>44</v>
      </c>
      <c r="K15" s="36" t="e">
        <f t="shared" si="1"/>
        <v>#VALUE!</v>
      </c>
      <c r="L15" s="46"/>
      <c r="M15" s="45" t="e">
        <f t="shared" si="4"/>
        <v>#N/A</v>
      </c>
      <c r="N15" s="45" t="e">
        <f t="shared" si="3"/>
        <v>#N/A</v>
      </c>
    </row>
    <row r="16" spans="1:14" ht="15" customHeight="1">
      <c r="A16" s="123">
        <v>7</v>
      </c>
      <c r="B16" s="40"/>
      <c r="C16" s="8" t="s">
        <v>20</v>
      </c>
      <c r="D16" s="3" t="s">
        <v>31</v>
      </c>
      <c r="E16" s="11">
        <v>1</v>
      </c>
      <c r="F16" s="13" t="s">
        <v>44</v>
      </c>
      <c r="G16" s="13" t="s">
        <v>44</v>
      </c>
      <c r="H16" s="36" t="e">
        <f t="shared" si="0"/>
        <v>#VALUE!</v>
      </c>
      <c r="I16" s="13" t="s">
        <v>44</v>
      </c>
      <c r="J16" s="13" t="s">
        <v>44</v>
      </c>
      <c r="K16" s="36" t="e">
        <f t="shared" si="1"/>
        <v>#VALUE!</v>
      </c>
      <c r="L16" s="46"/>
      <c r="M16" s="45" t="e">
        <f t="shared" si="4"/>
        <v>#N/A</v>
      </c>
      <c r="N16" s="45" t="e">
        <f t="shared" si="3"/>
        <v>#N/A</v>
      </c>
    </row>
    <row r="17" spans="1:14" ht="15" customHeight="1">
      <c r="A17" s="122"/>
      <c r="B17" s="11"/>
      <c r="C17" s="8" t="s">
        <v>28</v>
      </c>
      <c r="D17" s="8" t="s">
        <v>31</v>
      </c>
      <c r="E17" s="8">
        <v>2</v>
      </c>
      <c r="F17" s="13" t="s">
        <v>44</v>
      </c>
      <c r="G17" s="13" t="s">
        <v>44</v>
      </c>
      <c r="H17" s="36" t="e">
        <f t="shared" si="0"/>
        <v>#VALUE!</v>
      </c>
      <c r="I17" s="13" t="s">
        <v>44</v>
      </c>
      <c r="J17" s="13" t="s">
        <v>44</v>
      </c>
      <c r="K17" s="36" t="e">
        <f t="shared" si="1"/>
        <v>#VALUE!</v>
      </c>
      <c r="L17" s="46"/>
      <c r="M17" s="45" t="e">
        <f t="shared" si="4"/>
        <v>#N/A</v>
      </c>
      <c r="N17" s="45" t="e">
        <f t="shared" si="3"/>
        <v>#N/A</v>
      </c>
    </row>
    <row r="18" spans="1:14" ht="15" customHeight="1">
      <c r="A18" s="121">
        <v>8</v>
      </c>
      <c r="B18" s="39"/>
      <c r="C18" s="20" t="s">
        <v>29</v>
      </c>
      <c r="D18" s="27" t="s">
        <v>31</v>
      </c>
      <c r="E18" s="20">
        <v>1</v>
      </c>
      <c r="F18" s="22" t="s">
        <v>44</v>
      </c>
      <c r="G18" s="22" t="s">
        <v>44</v>
      </c>
      <c r="H18" s="36" t="e">
        <f t="shared" si="0"/>
        <v>#VALUE!</v>
      </c>
      <c r="I18" s="22" t="s">
        <v>44</v>
      </c>
      <c r="J18" s="22" t="s">
        <v>44</v>
      </c>
      <c r="K18" s="36" t="e">
        <f t="shared" si="1"/>
        <v>#VALUE!</v>
      </c>
      <c r="L18" s="46"/>
      <c r="M18" s="45" t="e">
        <f t="shared" si="4"/>
        <v>#N/A</v>
      </c>
      <c r="N18" s="45" t="e">
        <f t="shared" si="3"/>
        <v>#N/A</v>
      </c>
    </row>
    <row r="19" spans="1:14" ht="15" customHeight="1">
      <c r="A19" s="122"/>
      <c r="B19" s="25"/>
      <c r="C19" s="20" t="s">
        <v>30</v>
      </c>
      <c r="D19" s="20" t="s">
        <v>31</v>
      </c>
      <c r="E19" s="20">
        <v>2</v>
      </c>
      <c r="F19" s="22" t="s">
        <v>44</v>
      </c>
      <c r="G19" s="22" t="s">
        <v>44</v>
      </c>
      <c r="H19" s="36" t="e">
        <f t="shared" si="0"/>
        <v>#VALUE!</v>
      </c>
      <c r="I19" s="22" t="s">
        <v>44</v>
      </c>
      <c r="J19" s="22" t="s">
        <v>44</v>
      </c>
      <c r="K19" s="36" t="e">
        <f t="shared" si="1"/>
        <v>#VALUE!</v>
      </c>
      <c r="L19" s="46"/>
      <c r="M19" s="45" t="e">
        <f t="shared" si="4"/>
        <v>#N/A</v>
      </c>
      <c r="N19" s="45" t="e">
        <f t="shared" si="3"/>
        <v>#N/A</v>
      </c>
    </row>
    <row r="20" spans="1:14" ht="15" customHeight="1">
      <c r="A20" s="28"/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4"/>
    </row>
    <row r="21" spans="1:14" ht="15" customHeight="1">
      <c r="A21" s="118" t="s">
        <v>47</v>
      </c>
      <c r="B21" s="119"/>
      <c r="C21" s="119"/>
      <c r="D21" s="119"/>
      <c r="E21" s="119"/>
      <c r="F21" s="119"/>
      <c r="G21" s="119"/>
      <c r="H21" s="119"/>
      <c r="I21" s="119"/>
      <c r="J21" s="119"/>
      <c r="K21" s="119"/>
      <c r="L21" s="119"/>
      <c r="M21" s="120"/>
      <c r="N21" s="4"/>
    </row>
    <row r="22" spans="1:14" ht="15" customHeight="1">
      <c r="A22" s="6" t="s">
        <v>10</v>
      </c>
      <c r="B22" s="6" t="s">
        <v>8</v>
      </c>
      <c r="C22" s="7" t="s">
        <v>9</v>
      </c>
      <c r="D22" s="6" t="s">
        <v>11</v>
      </c>
      <c r="E22" s="6" t="s">
        <v>17</v>
      </c>
      <c r="F22" s="31" t="s">
        <v>41</v>
      </c>
      <c r="G22" s="31" t="s">
        <v>42</v>
      </c>
      <c r="H22" s="32" t="s">
        <v>19</v>
      </c>
      <c r="I22" s="44" t="s">
        <v>43</v>
      </c>
      <c r="J22" s="31" t="s">
        <v>45</v>
      </c>
      <c r="K22" s="9" t="s">
        <v>23</v>
      </c>
      <c r="L22" s="57" t="s">
        <v>24</v>
      </c>
      <c r="M22" s="57" t="s">
        <v>16</v>
      </c>
      <c r="N22" s="43" t="s">
        <v>40</v>
      </c>
    </row>
    <row r="23" spans="1:14" ht="15" customHeight="1">
      <c r="A23" s="123">
        <v>1</v>
      </c>
      <c r="B23" s="11" t="s">
        <v>147</v>
      </c>
      <c r="C23" s="8" t="s">
        <v>20</v>
      </c>
      <c r="D23" s="8" t="s">
        <v>21</v>
      </c>
      <c r="E23" s="11">
        <v>1</v>
      </c>
      <c r="F23" s="13">
        <v>37.090000000000003</v>
      </c>
      <c r="G23" s="13">
        <v>36.909999999999997</v>
      </c>
      <c r="H23" s="14">
        <f t="shared" ref="H23:H38" si="5">(F23+G23)/2</f>
        <v>37</v>
      </c>
      <c r="I23" s="13">
        <v>35.409999999999997</v>
      </c>
      <c r="J23" s="13">
        <v>35.409999999999997</v>
      </c>
      <c r="K23" s="14">
        <f t="shared" ref="K23:K38" si="6">(I23+J23)/2</f>
        <v>35.409999999999997</v>
      </c>
      <c r="L23" s="58">
        <f t="shared" ref="L23:L31" si="7">MIN(K23,H23)</f>
        <v>35.409999999999997</v>
      </c>
      <c r="M23" s="59">
        <f t="shared" ref="M23:M38" si="8">RANK(L23,$L$23:$L$38,1)</f>
        <v>7</v>
      </c>
      <c r="N23" s="45">
        <f t="shared" ref="N23:N38" si="9">IF(M23=1,10, IF(M23=2,7,IF(M23=3,5,IF(M23=4,3,IF(M23=5,2,IF(M23=6,1,0))))))</f>
        <v>0</v>
      </c>
    </row>
    <row r="24" spans="1:14" ht="15" customHeight="1">
      <c r="A24" s="122"/>
      <c r="B24" s="11" t="s">
        <v>144</v>
      </c>
      <c r="C24" s="8" t="s">
        <v>28</v>
      </c>
      <c r="D24" s="8" t="s">
        <v>21</v>
      </c>
      <c r="E24" s="8">
        <v>2</v>
      </c>
      <c r="F24" s="13">
        <v>42.66</v>
      </c>
      <c r="G24" s="13">
        <v>42.47</v>
      </c>
      <c r="H24" s="14">
        <f t="shared" si="5"/>
        <v>42.564999999999998</v>
      </c>
      <c r="I24" s="13">
        <v>35.25</v>
      </c>
      <c r="J24" s="13">
        <v>35.270000000000003</v>
      </c>
      <c r="K24" s="14">
        <f t="shared" si="6"/>
        <v>35.260000000000005</v>
      </c>
      <c r="L24" s="58">
        <f t="shared" si="7"/>
        <v>35.260000000000005</v>
      </c>
      <c r="M24" s="59">
        <f t="shared" si="8"/>
        <v>6</v>
      </c>
      <c r="N24" s="45">
        <f t="shared" si="9"/>
        <v>1</v>
      </c>
    </row>
    <row r="25" spans="1:14" ht="15" customHeight="1">
      <c r="A25" s="121">
        <v>2</v>
      </c>
      <c r="B25" s="25" t="s">
        <v>137</v>
      </c>
      <c r="C25" s="20" t="s">
        <v>28</v>
      </c>
      <c r="D25" s="20" t="s">
        <v>21</v>
      </c>
      <c r="E25" s="20">
        <v>1</v>
      </c>
      <c r="F25" s="22">
        <v>25.78</v>
      </c>
      <c r="G25" s="22">
        <v>25.78</v>
      </c>
      <c r="H25" s="14">
        <f t="shared" si="5"/>
        <v>25.78</v>
      </c>
      <c r="I25" s="22">
        <v>26.47</v>
      </c>
      <c r="J25" s="22">
        <v>26.34</v>
      </c>
      <c r="K25" s="14">
        <f t="shared" si="6"/>
        <v>26.405000000000001</v>
      </c>
      <c r="L25" s="58">
        <f t="shared" si="7"/>
        <v>25.78</v>
      </c>
      <c r="M25" s="59">
        <f t="shared" si="8"/>
        <v>1</v>
      </c>
      <c r="N25" s="45">
        <f t="shared" si="9"/>
        <v>10</v>
      </c>
    </row>
    <row r="26" spans="1:14" ht="15" customHeight="1">
      <c r="A26" s="122"/>
      <c r="B26" s="25" t="s">
        <v>94</v>
      </c>
      <c r="C26" s="20" t="s">
        <v>30</v>
      </c>
      <c r="D26" s="20" t="s">
        <v>21</v>
      </c>
      <c r="E26" s="20">
        <v>2</v>
      </c>
      <c r="F26" s="22">
        <v>0</v>
      </c>
      <c r="G26" s="22">
        <v>0</v>
      </c>
      <c r="H26" s="14">
        <f t="shared" si="5"/>
        <v>0</v>
      </c>
      <c r="I26" s="22">
        <v>0</v>
      </c>
      <c r="J26" s="22">
        <v>0</v>
      </c>
      <c r="K26" s="14">
        <f t="shared" si="6"/>
        <v>0</v>
      </c>
      <c r="L26" s="58"/>
      <c r="M26" s="59" t="e">
        <f t="shared" si="8"/>
        <v>#N/A</v>
      </c>
      <c r="N26" s="45" t="e">
        <f t="shared" si="9"/>
        <v>#N/A</v>
      </c>
    </row>
    <row r="27" spans="1:14" ht="15" customHeight="1">
      <c r="A27" s="123">
        <v>3</v>
      </c>
      <c r="B27" s="23" t="s">
        <v>148</v>
      </c>
      <c r="C27" s="8" t="s">
        <v>20</v>
      </c>
      <c r="D27" s="3" t="s">
        <v>31</v>
      </c>
      <c r="E27" s="11">
        <v>1</v>
      </c>
      <c r="F27" s="13">
        <v>46.4</v>
      </c>
      <c r="G27" s="13">
        <v>46.31</v>
      </c>
      <c r="H27" s="14">
        <f t="shared" si="5"/>
        <v>46.355000000000004</v>
      </c>
      <c r="I27" s="13">
        <v>33</v>
      </c>
      <c r="J27" s="13">
        <v>33</v>
      </c>
      <c r="K27" s="14">
        <f t="shared" si="6"/>
        <v>33</v>
      </c>
      <c r="L27" s="58">
        <f t="shared" si="7"/>
        <v>33</v>
      </c>
      <c r="M27" s="59">
        <f t="shared" si="8"/>
        <v>5</v>
      </c>
      <c r="N27" s="45">
        <f t="shared" si="9"/>
        <v>2</v>
      </c>
    </row>
    <row r="28" spans="1:14" ht="15" customHeight="1">
      <c r="A28" s="122"/>
      <c r="B28" s="12" t="s">
        <v>146</v>
      </c>
      <c r="C28" s="8" t="s">
        <v>28</v>
      </c>
      <c r="D28" s="8" t="s">
        <v>31</v>
      </c>
      <c r="E28" s="8">
        <v>2</v>
      </c>
      <c r="F28" s="13">
        <v>44.38</v>
      </c>
      <c r="G28" s="13">
        <v>44.41</v>
      </c>
      <c r="H28" s="14">
        <f t="shared" si="5"/>
        <v>44.394999999999996</v>
      </c>
      <c r="I28" s="13">
        <v>32.380000000000003</v>
      </c>
      <c r="J28" s="13">
        <v>32.409999999999997</v>
      </c>
      <c r="K28" s="14">
        <f t="shared" si="6"/>
        <v>32.394999999999996</v>
      </c>
      <c r="L28" s="58">
        <f t="shared" si="7"/>
        <v>32.394999999999996</v>
      </c>
      <c r="M28" s="59">
        <f t="shared" si="8"/>
        <v>4</v>
      </c>
      <c r="N28" s="45">
        <f t="shared" si="9"/>
        <v>3</v>
      </c>
    </row>
    <row r="29" spans="1:14" ht="15" customHeight="1">
      <c r="A29" s="121">
        <v>4</v>
      </c>
      <c r="B29" s="26" t="s">
        <v>145</v>
      </c>
      <c r="C29" s="20" t="s">
        <v>28</v>
      </c>
      <c r="D29" s="27" t="s">
        <v>31</v>
      </c>
      <c r="E29" s="20">
        <v>1</v>
      </c>
      <c r="F29" s="22">
        <v>0</v>
      </c>
      <c r="G29" s="22">
        <v>0</v>
      </c>
      <c r="H29" s="14"/>
      <c r="I29" s="22">
        <v>29.16</v>
      </c>
      <c r="J29" s="22">
        <v>29.28</v>
      </c>
      <c r="K29" s="14">
        <f t="shared" si="6"/>
        <v>29.22</v>
      </c>
      <c r="L29" s="58">
        <f t="shared" si="7"/>
        <v>29.22</v>
      </c>
      <c r="M29" s="59">
        <f t="shared" si="8"/>
        <v>2</v>
      </c>
      <c r="N29" s="45">
        <f t="shared" si="9"/>
        <v>7</v>
      </c>
    </row>
    <row r="30" spans="1:14" ht="15" customHeight="1">
      <c r="A30" s="122"/>
      <c r="B30" s="21" t="s">
        <v>97</v>
      </c>
      <c r="C30" s="20" t="s">
        <v>30</v>
      </c>
      <c r="D30" s="20" t="s">
        <v>31</v>
      </c>
      <c r="E30" s="20">
        <v>2</v>
      </c>
      <c r="F30" s="22">
        <v>40.159999999999997</v>
      </c>
      <c r="G30" s="22">
        <v>40.72</v>
      </c>
      <c r="H30" s="14">
        <f t="shared" si="5"/>
        <v>40.44</v>
      </c>
      <c r="I30" s="22">
        <v>29.53</v>
      </c>
      <c r="J30" s="22">
        <v>29.72</v>
      </c>
      <c r="K30" s="14">
        <f t="shared" si="6"/>
        <v>29.625</v>
      </c>
      <c r="L30" s="58">
        <f t="shared" si="7"/>
        <v>29.625</v>
      </c>
      <c r="M30" s="59">
        <f t="shared" si="8"/>
        <v>3</v>
      </c>
      <c r="N30" s="45">
        <f t="shared" si="9"/>
        <v>5</v>
      </c>
    </row>
    <row r="31" spans="1:14" ht="15" customHeight="1">
      <c r="A31" s="123">
        <v>5</v>
      </c>
      <c r="B31" s="11" t="s">
        <v>110</v>
      </c>
      <c r="C31" s="8" t="s">
        <v>20</v>
      </c>
      <c r="D31" s="8" t="s">
        <v>31</v>
      </c>
      <c r="E31" s="11">
        <v>1</v>
      </c>
      <c r="F31" s="13">
        <v>36.659999999999997</v>
      </c>
      <c r="G31" s="13">
        <v>36.6</v>
      </c>
      <c r="H31" s="14">
        <f t="shared" si="5"/>
        <v>36.629999999999995</v>
      </c>
      <c r="I31" s="13">
        <v>37</v>
      </c>
      <c r="J31" s="13">
        <v>36.97</v>
      </c>
      <c r="K31" s="14">
        <f t="shared" si="6"/>
        <v>36.984999999999999</v>
      </c>
      <c r="L31" s="58">
        <f t="shared" si="7"/>
        <v>36.629999999999995</v>
      </c>
      <c r="M31" s="59">
        <f t="shared" si="8"/>
        <v>8</v>
      </c>
      <c r="N31" s="45">
        <f t="shared" si="9"/>
        <v>0</v>
      </c>
    </row>
    <row r="32" spans="1:14" ht="15" customHeight="1">
      <c r="A32" s="122"/>
      <c r="B32" s="12" t="s">
        <v>208</v>
      </c>
      <c r="C32" s="8"/>
      <c r="D32" s="8"/>
      <c r="E32" s="8">
        <v>2</v>
      </c>
      <c r="F32" s="13" t="s">
        <v>44</v>
      </c>
      <c r="G32" s="13" t="s">
        <v>44</v>
      </c>
      <c r="H32" s="14" t="e">
        <f t="shared" si="5"/>
        <v>#VALUE!</v>
      </c>
      <c r="I32" s="13" t="s">
        <v>44</v>
      </c>
      <c r="J32" s="13" t="s">
        <v>44</v>
      </c>
      <c r="K32" s="14" t="e">
        <f t="shared" si="6"/>
        <v>#VALUE!</v>
      </c>
      <c r="L32" s="58"/>
      <c r="M32" s="59" t="e">
        <f t="shared" si="8"/>
        <v>#N/A</v>
      </c>
      <c r="N32" s="45" t="e">
        <f t="shared" si="9"/>
        <v>#N/A</v>
      </c>
    </row>
    <row r="33" spans="1:14" ht="15" customHeight="1">
      <c r="A33" s="121">
        <v>6</v>
      </c>
      <c r="B33" s="60"/>
      <c r="C33" s="60" t="s">
        <v>29</v>
      </c>
      <c r="D33" s="60" t="s">
        <v>31</v>
      </c>
      <c r="E33" s="20">
        <v>1</v>
      </c>
      <c r="F33" s="22" t="s">
        <v>44</v>
      </c>
      <c r="G33" s="22" t="s">
        <v>44</v>
      </c>
      <c r="H33" s="14" t="e">
        <f t="shared" si="5"/>
        <v>#VALUE!</v>
      </c>
      <c r="I33" s="22" t="s">
        <v>44</v>
      </c>
      <c r="J33" s="22" t="s">
        <v>44</v>
      </c>
      <c r="K33" s="14" t="e">
        <f t="shared" si="6"/>
        <v>#VALUE!</v>
      </c>
      <c r="L33" s="58"/>
      <c r="M33" s="59" t="e">
        <f t="shared" si="8"/>
        <v>#N/A</v>
      </c>
      <c r="N33" s="45" t="e">
        <f t="shared" si="9"/>
        <v>#N/A</v>
      </c>
    </row>
    <row r="34" spans="1:14" ht="15" customHeight="1">
      <c r="A34" s="122"/>
      <c r="B34" s="60"/>
      <c r="C34" s="60" t="s">
        <v>30</v>
      </c>
      <c r="D34" s="60" t="s">
        <v>31</v>
      </c>
      <c r="E34" s="20">
        <v>2</v>
      </c>
      <c r="F34" s="22" t="s">
        <v>44</v>
      </c>
      <c r="G34" s="22" t="s">
        <v>44</v>
      </c>
      <c r="H34" s="14" t="e">
        <f t="shared" si="5"/>
        <v>#VALUE!</v>
      </c>
      <c r="I34" s="22" t="s">
        <v>44</v>
      </c>
      <c r="J34" s="22" t="s">
        <v>44</v>
      </c>
      <c r="K34" s="14" t="e">
        <f t="shared" si="6"/>
        <v>#VALUE!</v>
      </c>
      <c r="L34" s="58"/>
      <c r="M34" s="59" t="e">
        <f t="shared" si="8"/>
        <v>#N/A</v>
      </c>
      <c r="N34" s="45" t="e">
        <f t="shared" si="9"/>
        <v>#N/A</v>
      </c>
    </row>
    <row r="35" spans="1:14" ht="15" customHeight="1">
      <c r="A35" s="123">
        <v>7</v>
      </c>
      <c r="B35" s="40"/>
      <c r="C35" s="40" t="s">
        <v>20</v>
      </c>
      <c r="D35" s="40" t="s">
        <v>31</v>
      </c>
      <c r="E35" s="11">
        <v>1</v>
      </c>
      <c r="F35" s="13" t="s">
        <v>44</v>
      </c>
      <c r="G35" s="13" t="s">
        <v>44</v>
      </c>
      <c r="H35" s="14" t="e">
        <f t="shared" si="5"/>
        <v>#VALUE!</v>
      </c>
      <c r="I35" s="13" t="s">
        <v>44</v>
      </c>
      <c r="J35" s="13" t="s">
        <v>44</v>
      </c>
      <c r="K35" s="14" t="e">
        <f t="shared" si="6"/>
        <v>#VALUE!</v>
      </c>
      <c r="L35" s="58"/>
      <c r="M35" s="59" t="e">
        <f t="shared" si="8"/>
        <v>#N/A</v>
      </c>
      <c r="N35" s="45" t="e">
        <f t="shared" si="9"/>
        <v>#N/A</v>
      </c>
    </row>
    <row r="36" spans="1:14" ht="15" customHeight="1">
      <c r="A36" s="122"/>
      <c r="B36" s="40"/>
      <c r="C36" s="40" t="s">
        <v>28</v>
      </c>
      <c r="D36" s="40" t="s">
        <v>31</v>
      </c>
      <c r="E36" s="8">
        <v>2</v>
      </c>
      <c r="F36" s="13" t="s">
        <v>44</v>
      </c>
      <c r="G36" s="13" t="s">
        <v>44</v>
      </c>
      <c r="H36" s="14" t="e">
        <f t="shared" si="5"/>
        <v>#VALUE!</v>
      </c>
      <c r="I36" s="13" t="s">
        <v>44</v>
      </c>
      <c r="J36" s="13" t="s">
        <v>44</v>
      </c>
      <c r="K36" s="14" t="e">
        <f t="shared" si="6"/>
        <v>#VALUE!</v>
      </c>
      <c r="L36" s="58"/>
      <c r="M36" s="59" t="e">
        <f t="shared" si="8"/>
        <v>#N/A</v>
      </c>
      <c r="N36" s="45" t="e">
        <f t="shared" si="9"/>
        <v>#N/A</v>
      </c>
    </row>
    <row r="37" spans="1:14" ht="15" customHeight="1">
      <c r="A37" s="121">
        <v>6</v>
      </c>
      <c r="B37" s="26"/>
      <c r="C37" s="20" t="s">
        <v>29</v>
      </c>
      <c r="D37" s="27" t="s">
        <v>31</v>
      </c>
      <c r="E37" s="20">
        <v>1</v>
      </c>
      <c r="F37" s="22" t="s">
        <v>44</v>
      </c>
      <c r="G37" s="22" t="s">
        <v>44</v>
      </c>
      <c r="H37" s="14" t="e">
        <f t="shared" si="5"/>
        <v>#VALUE!</v>
      </c>
      <c r="I37" s="22" t="s">
        <v>44</v>
      </c>
      <c r="J37" s="22" t="s">
        <v>44</v>
      </c>
      <c r="K37" s="14" t="e">
        <f t="shared" si="6"/>
        <v>#VALUE!</v>
      </c>
      <c r="L37" s="58"/>
      <c r="M37" s="59" t="e">
        <f t="shared" si="8"/>
        <v>#N/A</v>
      </c>
      <c r="N37" s="45" t="e">
        <f t="shared" si="9"/>
        <v>#N/A</v>
      </c>
    </row>
    <row r="38" spans="1:14" ht="15" customHeight="1">
      <c r="A38" s="122"/>
      <c r="B38" s="21"/>
      <c r="C38" s="20" t="s">
        <v>30</v>
      </c>
      <c r="D38" s="20" t="s">
        <v>31</v>
      </c>
      <c r="E38" s="20">
        <v>2</v>
      </c>
      <c r="F38" s="22" t="s">
        <v>44</v>
      </c>
      <c r="G38" s="22" t="s">
        <v>44</v>
      </c>
      <c r="H38" s="14" t="e">
        <f t="shared" si="5"/>
        <v>#VALUE!</v>
      </c>
      <c r="I38" s="22" t="s">
        <v>44</v>
      </c>
      <c r="J38" s="22" t="s">
        <v>44</v>
      </c>
      <c r="K38" s="14" t="e">
        <f t="shared" si="6"/>
        <v>#VALUE!</v>
      </c>
      <c r="L38" s="58"/>
      <c r="M38" s="59" t="e">
        <f t="shared" si="8"/>
        <v>#N/A</v>
      </c>
      <c r="N38" s="45" t="e">
        <f t="shared" si="9"/>
        <v>#N/A</v>
      </c>
    </row>
    <row r="39" spans="1:14" ht="15" customHeight="1">
      <c r="A39" s="4"/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4"/>
    </row>
  </sheetData>
  <mergeCells count="18">
    <mergeCell ref="A16:A17"/>
    <mergeCell ref="A35:A36"/>
    <mergeCell ref="A2:M2"/>
    <mergeCell ref="A21:M21"/>
    <mergeCell ref="A27:A28"/>
    <mergeCell ref="A23:A24"/>
    <mergeCell ref="A25:A26"/>
    <mergeCell ref="A10:A11"/>
    <mergeCell ref="A12:A13"/>
    <mergeCell ref="A14:A15"/>
    <mergeCell ref="A4:A5"/>
    <mergeCell ref="A6:A7"/>
    <mergeCell ref="A8:A9"/>
    <mergeCell ref="A37:A38"/>
    <mergeCell ref="A18:A19"/>
    <mergeCell ref="A29:A30"/>
    <mergeCell ref="A31:A32"/>
    <mergeCell ref="A33:A34"/>
  </mergeCells>
  <pageMargins left="0.7" right="0.7" top="0.75" bottom="0.75" header="0.3" footer="0.3"/>
  <pageSetup scale="80" orientation="landscape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Block Calc</vt:lpstr>
      <vt:lpstr>Climb</vt:lpstr>
      <vt:lpstr>Throw</vt:lpstr>
      <vt:lpstr>Pulp</vt:lpstr>
      <vt:lpstr>Caber</vt:lpstr>
      <vt:lpstr>Technical</vt:lpstr>
      <vt:lpstr>Speed</vt:lpstr>
      <vt:lpstr>Hard</vt:lpstr>
      <vt:lpstr>Choker</vt:lpstr>
      <vt:lpstr>Double</vt:lpstr>
      <vt:lpstr>Single</vt:lpstr>
      <vt:lpstr>Saw</vt:lpstr>
      <vt:lpstr>JackJill</vt:lpstr>
      <vt:lpstr>OP</vt:lpstr>
      <vt:lpstr>Points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Risato</cp:lastModifiedBy>
  <cp:lastPrinted>2017-10-07T14:02:57Z</cp:lastPrinted>
  <dcterms:modified xsi:type="dcterms:W3CDTF">2017-11-24T22:34:16Z</dcterms:modified>
</cp:coreProperties>
</file>