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500"/>
  </bookViews>
  <sheets>
    <sheet name="Sheet1" sheetId="1" r:id="rId1"/>
  </sheets>
  <definedNames>
    <definedName name="PARAMTABLE">Sheet1!$C$81:$L$125</definedName>
    <definedName name="_xlnm.Print_Area" localSheetId="0">Sheet1!$B$12:$I$77</definedName>
    <definedName name="TAXCALC">Sheet1!$A$42:$G$75</definedName>
  </definedNames>
  <calcPr calcId="144525"/>
</workbook>
</file>

<file path=xl/calcChain.xml><?xml version="1.0" encoding="utf-8"?>
<calcChain xmlns="http://schemas.openxmlformats.org/spreadsheetml/2006/main">
  <c r="C33" i="1" l="1"/>
  <c r="E33" i="1" l="1"/>
  <c r="F38" i="1" l="1"/>
  <c r="I36" i="1" l="1"/>
  <c r="F46" i="1" l="1"/>
  <c r="C50" i="1" l="1"/>
  <c r="D49" i="1" s="1"/>
  <c r="E31" i="1" l="1"/>
  <c r="D31" i="1"/>
  <c r="C31" i="1"/>
  <c r="C90" i="1" l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89" i="1"/>
  <c r="C88" i="1"/>
  <c r="C87" i="1"/>
  <c r="C86" i="1"/>
  <c r="C85" i="1"/>
  <c r="C84" i="1"/>
  <c r="C83" i="1"/>
  <c r="C82" i="1"/>
  <c r="F64" i="1"/>
  <c r="F60" i="1"/>
  <c r="F47" i="1"/>
  <c r="I39" i="1"/>
  <c r="F39" i="1"/>
  <c r="D28" i="1"/>
  <c r="C28" i="1"/>
  <c r="E28" i="1" s="1"/>
  <c r="E27" i="1"/>
  <c r="F37" i="1" s="1"/>
  <c r="F43" i="1" s="1"/>
  <c r="E25" i="1"/>
  <c r="D19" i="1"/>
  <c r="F16" i="1"/>
  <c r="E63" i="1" s="1"/>
  <c r="F63" i="1" s="1"/>
  <c r="C16" i="1"/>
  <c r="D112" i="1"/>
  <c r="D108" i="1"/>
  <c r="D90" i="1"/>
  <c r="D87" i="1"/>
  <c r="D91" i="1"/>
  <c r="D104" i="1"/>
  <c r="D94" i="1"/>
  <c r="D83" i="1"/>
  <c r="D95" i="1"/>
  <c r="D96" i="1"/>
  <c r="D114" i="1"/>
  <c r="D85" i="1"/>
  <c r="D97" i="1"/>
  <c r="D111" i="1"/>
  <c r="D100" i="1"/>
  <c r="D92" i="1"/>
  <c r="D99" i="1"/>
  <c r="D82" i="1"/>
  <c r="D107" i="1"/>
  <c r="D106" i="1"/>
  <c r="D110" i="1"/>
  <c r="D115" i="1"/>
  <c r="D86" i="1"/>
  <c r="D102" i="1"/>
  <c r="D98" i="1"/>
  <c r="D89" i="1"/>
  <c r="D113" i="1"/>
  <c r="D109" i="1"/>
  <c r="D105" i="1"/>
  <c r="D101" i="1"/>
  <c r="D93" i="1"/>
  <c r="D88" i="1"/>
  <c r="D84" i="1"/>
  <c r="D103" i="1"/>
  <c r="F49" i="1" l="1"/>
  <c r="E62" i="1"/>
  <c r="F62" i="1" s="1"/>
  <c r="F61" i="1" s="1"/>
  <c r="D33" i="1"/>
  <c r="F44" i="1" l="1"/>
  <c r="F45" i="1" s="1"/>
  <c r="F48" i="1" s="1"/>
  <c r="E2" i="1"/>
  <c r="D66" i="1" l="1"/>
  <c r="E66" i="1" l="1"/>
  <c r="F66" i="1" s="1"/>
  <c r="D65" i="1"/>
  <c r="E65" i="1" s="1"/>
  <c r="F65" i="1" s="1"/>
  <c r="F67" i="1" l="1"/>
  <c r="F69" i="1" s="1"/>
  <c r="E70" i="1" l="1"/>
  <c r="F70" i="1" s="1"/>
  <c r="F71" i="1" s="1"/>
  <c r="F72" i="1" l="1"/>
  <c r="G72" i="1" s="1"/>
  <c r="G71" i="1"/>
  <c r="G73" i="1" l="1"/>
  <c r="F73" i="1"/>
  <c r="F75" i="1" s="1"/>
  <c r="G75" i="1" s="1"/>
</calcChain>
</file>

<file path=xl/sharedStrings.xml><?xml version="1.0" encoding="utf-8"?>
<sst xmlns="http://schemas.openxmlformats.org/spreadsheetml/2006/main" count="175" uniqueCount="143">
  <si>
    <t>a</t>
  </si>
  <si>
    <t>e</t>
  </si>
  <si>
    <t xml:space="preserve">                 Children Tution Fee</t>
  </si>
  <si>
    <t>i</t>
  </si>
  <si>
    <t>EDUCATION CESS</t>
  </si>
  <si>
    <t>PARENT</t>
  </si>
  <si>
    <t>4.a.i.d</t>
  </si>
  <si>
    <t>4.a.iii.a</t>
  </si>
  <si>
    <t>City</t>
  </si>
  <si>
    <t>Delhi</t>
  </si>
  <si>
    <t>Kolkata</t>
  </si>
  <si>
    <t>RENT PAID</t>
  </si>
  <si>
    <t>DESCRIPTION</t>
  </si>
  <si>
    <t>4 (A) (ii)</t>
  </si>
  <si>
    <t>TABLE = EMP/PARENT/CALC/FORM12BB/BENEFIT/ES/ESCOMP/PS/PSCOMP/BONUS/LEAVE</t>
  </si>
  <si>
    <t>FIELDNAME</t>
  </si>
  <si>
    <t>EMP</t>
  </si>
  <si>
    <t>NumMonthsRate</t>
  </si>
  <si>
    <t>4.a.i.h</t>
  </si>
  <si>
    <t>4.b.iii</t>
  </si>
  <si>
    <t>N</t>
  </si>
  <si>
    <t>CALCULATION DATE</t>
  </si>
  <si>
    <t xml:space="preserve">D.O.B. </t>
  </si>
  <si>
    <t>CODE</t>
  </si>
  <si>
    <t>4 (A) (iii) (b)</t>
  </si>
  <si>
    <t>BDate</t>
  </si>
  <si>
    <t>4.b.i</t>
  </si>
  <si>
    <t>Other</t>
  </si>
  <si>
    <t>RATE</t>
  </si>
  <si>
    <t>TOTAL</t>
  </si>
  <si>
    <t>(iii) 40/50 % OF SALARY</t>
  </si>
  <si>
    <t>GROSS TOTAL INCOME</t>
  </si>
  <si>
    <t xml:space="preserve">                 Eligible Mutual Fund </t>
  </si>
  <si>
    <t xml:space="preserve">                 Any other</t>
  </si>
  <si>
    <t>BenefitMemNum</t>
  </si>
  <si>
    <t>TotalAllow</t>
  </si>
  <si>
    <t>LEAVE</t>
  </si>
  <si>
    <t>Any of the parent</t>
  </si>
  <si>
    <t>TAKEN</t>
  </si>
  <si>
    <t>b</t>
  </si>
  <si>
    <t>f</t>
  </si>
  <si>
    <t>Less : DEDUCTION U/S  80 E</t>
  </si>
  <si>
    <t>Birthday</t>
  </si>
  <si>
    <t>4.a.i.a</t>
  </si>
  <si>
    <t>4.a.iii.b</t>
  </si>
  <si>
    <t>D.O.B.</t>
  </si>
  <si>
    <t>BASIC+DA</t>
  </si>
  <si>
    <t>LEAVE ENCASHMENT</t>
  </si>
  <si>
    <t>(ii) RENT OVER 10% OF SALARY</t>
  </si>
  <si>
    <t>TAX CALCULATION</t>
  </si>
  <si>
    <t xml:space="preserve">                 PF</t>
  </si>
  <si>
    <t>Rebate U/S 87A</t>
  </si>
  <si>
    <t>BENEFIT</t>
  </si>
  <si>
    <t>PS</t>
  </si>
  <si>
    <t>4.a.i.e</t>
  </si>
  <si>
    <t>Age (completed years)</t>
  </si>
  <si>
    <t>(I) HRA</t>
  </si>
  <si>
    <t>INPUT</t>
  </si>
  <si>
    <t>TAXABLE SALARY</t>
  </si>
  <si>
    <t xml:space="preserve">                 PPF</t>
  </si>
  <si>
    <t>4 (A) (iii) (a)</t>
  </si>
  <si>
    <t>0</t>
  </si>
  <si>
    <t>PERSONAL DETAILS</t>
  </si>
  <si>
    <t>EARNED</t>
  </si>
  <si>
    <t>PROVIDENT FUND</t>
  </si>
  <si>
    <t xml:space="preserve">                Parents</t>
  </si>
  <si>
    <t>VALUE</t>
  </si>
  <si>
    <t>RentPlace</t>
  </si>
  <si>
    <t>FORM12BB</t>
  </si>
  <si>
    <t>NET</t>
  </si>
  <si>
    <t>RECEIVED</t>
  </si>
  <si>
    <t>HRA</t>
  </si>
  <si>
    <t>RENT</t>
  </si>
  <si>
    <t>S.D.</t>
  </si>
  <si>
    <t>OTHER INCOME</t>
  </si>
  <si>
    <t>Less : DEDUCTION U/S  80 C :</t>
  </si>
  <si>
    <t>c</t>
  </si>
  <si>
    <t>g</t>
  </si>
  <si>
    <t>Less : DEDUCTION U/S  80 G - 100%</t>
  </si>
  <si>
    <t>TAX</t>
  </si>
  <si>
    <t>4.a.i.b</t>
  </si>
  <si>
    <t>PF MEMBERSHIP NO.</t>
  </si>
  <si>
    <t>Point in</t>
  </si>
  <si>
    <t>SALARY DETAILS</t>
  </si>
  <si>
    <t>OTHER ALLOWANCE</t>
  </si>
  <si>
    <t xml:space="preserve">                 LIP</t>
  </si>
  <si>
    <t>4 (B) (iii)</t>
  </si>
  <si>
    <t>ADDRESS</t>
  </si>
  <si>
    <t>DVALUE</t>
  </si>
  <si>
    <t>4.a.i.f</t>
  </si>
  <si>
    <t>4.b.ii</t>
  </si>
  <si>
    <t>TOTAL ALLOWANCES</t>
  </si>
  <si>
    <t>BONUS</t>
  </si>
  <si>
    <t>4.a.ii</t>
  </si>
  <si>
    <t>CALC</t>
  </si>
  <si>
    <t>INCOME FROM HOUSE PROPER.</t>
  </si>
  <si>
    <t xml:space="preserve">                 NSC Interest</t>
  </si>
  <si>
    <t xml:space="preserve">                 Eligible bank F.D. </t>
  </si>
  <si>
    <t>Less : DEDUCTION U/S  80 CCD</t>
  </si>
  <si>
    <t>4 (B) (i)</t>
  </si>
  <si>
    <t>4 (B) (ii)</t>
  </si>
  <si>
    <t>TOTAL INCOME</t>
  </si>
  <si>
    <t>TABLE</t>
  </si>
  <si>
    <t>TotalBasic</t>
  </si>
  <si>
    <t>5</t>
  </si>
  <si>
    <t>Form 12BB</t>
  </si>
  <si>
    <t>NO. OF MONTHS</t>
  </si>
  <si>
    <t>MONTHLY</t>
  </si>
  <si>
    <t>d</t>
  </si>
  <si>
    <t>h</t>
  </si>
  <si>
    <t>NumMonthsEarn</t>
  </si>
  <si>
    <t>ESCOMP</t>
  </si>
  <si>
    <t>4.a.i.c</t>
  </si>
  <si>
    <t xml:space="preserve">                 Housing Loan Repayment</t>
  </si>
  <si>
    <t xml:space="preserve">                Family</t>
  </si>
  <si>
    <t>TOTAL LIABILITY</t>
  </si>
  <si>
    <t>Dated</t>
  </si>
  <si>
    <t>PSCOMP</t>
  </si>
  <si>
    <t>4.a.i.g</t>
  </si>
  <si>
    <t>Chennai</t>
  </si>
  <si>
    <t>Mumbai</t>
  </si>
  <si>
    <t>For the financial year ending</t>
  </si>
  <si>
    <t>LIMIT</t>
  </si>
  <si>
    <t>4 (A) (i)</t>
  </si>
  <si>
    <t xml:space="preserve">                 NSC</t>
  </si>
  <si>
    <t>Less : DEDUCTION U/S  80 G - 50%</t>
  </si>
  <si>
    <t>Y</t>
  </si>
  <si>
    <t>PLACE</t>
  </si>
  <si>
    <t>HRA EXEMPTION</t>
  </si>
  <si>
    <t>Less : DEDUCTION U/S  80 D</t>
  </si>
  <si>
    <t>TAX AFTER REBATE</t>
  </si>
  <si>
    <t>ES</t>
  </si>
  <si>
    <t>TotAmountBonus</t>
  </si>
  <si>
    <t>totalliab</t>
  </si>
  <si>
    <t>totalincome</t>
  </si>
  <si>
    <t>TDS PAID</t>
  </si>
  <si>
    <t>TotalTDS</t>
  </si>
  <si>
    <t>REMAINING LIABILITY</t>
  </si>
  <si>
    <t>tdspaidtotal</t>
  </si>
  <si>
    <t>tdspayrate</t>
  </si>
  <si>
    <t>Amount</t>
  </si>
  <si>
    <t>1.i</t>
  </si>
  <si>
    <t>3.i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</si>
</sst>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\-??_ ;_ @_ "/>
    <numFmt numFmtId="165" formatCode="[$-409]m/d/yyyy"/>
    <numFmt numFmtId="166" formatCode="0.0"/>
  </numFmts>
  <fonts count="19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b/>
      <i/>
      <sz val="10"/>
      <name val="Arial"/>
      <family val="2"/>
      <charset val="1"/>
    </font>
    <font>
      <sz val="12"/>
      <name val="Times New Roman"/>
      <family val="1"/>
      <charset val="1"/>
    </font>
    <font>
      <sz val="10"/>
      <color rgb="FFFF000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Times New Roman"/>
      <family val="1"/>
      <charset val="1"/>
    </font>
    <font>
      <b/>
      <i/>
      <sz val="9"/>
      <name val="Arial"/>
      <family val="2"/>
      <charset val="1"/>
    </font>
    <font>
      <i/>
      <sz val="9"/>
      <name val="Arial"/>
      <family val="2"/>
      <charset val="1"/>
    </font>
    <font>
      <sz val="9"/>
      <name val="Times New Roman"/>
      <family val="1"/>
      <charset val="1"/>
    </font>
    <font>
      <sz val="11"/>
      <name val="Times New Roman"/>
      <family val="1"/>
      <charset val="1"/>
    </font>
    <font>
      <sz val="9"/>
      <color rgb="FFFF0000"/>
      <name val="Arial"/>
      <family val="2"/>
      <charset val="1"/>
    </font>
    <font>
      <sz val="9.5"/>
      <name val="Arial"/>
      <charset val="1"/>
    </font>
    <font>
      <sz val="9.5"/>
      <color rgb="FF000000"/>
      <name val="Arial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AC090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164" fontId="18" fillId="0" borderId="0" applyBorder="0" applyProtection="0"/>
    <xf numFmtId="0" fontId="1" fillId="0" borderId="0"/>
    <xf numFmtId="0" fontId="2" fillId="0" borderId="0"/>
  </cellStyleXfs>
  <cellXfs count="82">
    <xf numFmtId="0" fontId="0" fillId="0" borderId="0" xfId="0"/>
    <xf numFmtId="1" fontId="0" fillId="0" borderId="0" xfId="0" applyNumberFormat="1" applyBorder="1"/>
    <xf numFmtId="1" fontId="3" fillId="0" borderId="0" xfId="0" applyNumberFormat="1" applyFont="1" applyBorder="1"/>
    <xf numFmtId="2" fontId="4" fillId="0" borderId="0" xfId="0" applyNumberFormat="1" applyFont="1" applyAlignment="1"/>
    <xf numFmtId="1" fontId="0" fillId="2" borderId="0" xfId="0" applyNumberFormat="1" applyFill="1"/>
    <xf numFmtId="2" fontId="4" fillId="0" borderId="0" xfId="0" applyNumberFormat="1" applyFont="1" applyAlignment="1" applyProtection="1">
      <alignment horizontal="center"/>
    </xf>
    <xf numFmtId="1" fontId="5" fillId="0" borderId="0" xfId="0" applyNumberFormat="1" applyFont="1" applyAlignment="1">
      <alignment horizontal="center"/>
    </xf>
    <xf numFmtId="1" fontId="3" fillId="0" borderId="0" xfId="0" applyNumberFormat="1" applyFont="1"/>
    <xf numFmtId="1" fontId="0" fillId="0" borderId="0" xfId="0" applyNumberFormat="1"/>
    <xf numFmtId="1" fontId="5" fillId="0" borderId="1" xfId="0" applyNumberFormat="1" applyFont="1" applyBorder="1" applyAlignment="1">
      <alignment horizontal="center"/>
    </xf>
    <xf numFmtId="1" fontId="6" fillId="0" borderId="2" xfId="0" applyNumberFormat="1" applyFont="1" applyBorder="1" applyAlignment="1" applyProtection="1">
      <alignment horizontal="right" vertical="center"/>
      <protection locked="0"/>
    </xf>
    <xf numFmtId="0" fontId="7" fillId="2" borderId="0" xfId="0" applyFont="1" applyFill="1" applyBorder="1"/>
    <xf numFmtId="1" fontId="7" fillId="2" borderId="0" xfId="0" applyNumberFormat="1" applyFont="1" applyFill="1" applyBorder="1"/>
    <xf numFmtId="2" fontId="4" fillId="0" borderId="0" xfId="0" applyNumberFormat="1" applyFont="1" applyAlignment="1" applyProtection="1"/>
    <xf numFmtId="0" fontId="0" fillId="0" borderId="0" xfId="0" applyBorder="1"/>
    <xf numFmtId="1" fontId="0" fillId="0" borderId="3" xfId="0" applyNumberFormat="1" applyBorder="1"/>
    <xf numFmtId="1" fontId="0" fillId="0" borderId="4" xfId="0" applyNumberFormat="1" applyBorder="1" applyAlignment="1">
      <alignment horizontal="center"/>
    </xf>
    <xf numFmtId="1" fontId="0" fillId="3" borderId="0" xfId="0" applyNumberFormat="1" applyFill="1"/>
    <xf numFmtId="0" fontId="0" fillId="0" borderId="0" xfId="0" applyFont="1"/>
    <xf numFmtId="1" fontId="0" fillId="0" borderId="2" xfId="0" applyNumberFormat="1" applyBorder="1"/>
    <xf numFmtId="0" fontId="8" fillId="0" borderId="5" xfId="0" applyFont="1" applyBorder="1"/>
    <xf numFmtId="0" fontId="9" fillId="2" borderId="0" xfId="0" applyFont="1" applyFill="1" applyBorder="1"/>
    <xf numFmtId="1" fontId="7" fillId="0" borderId="0" xfId="0" applyNumberFormat="1" applyFont="1" applyBorder="1"/>
    <xf numFmtId="2" fontId="10" fillId="0" borderId="0" xfId="0" applyNumberFormat="1" applyFont="1" applyAlignment="1" applyProtection="1">
      <alignment horizontal="center"/>
    </xf>
    <xf numFmtId="2" fontId="4" fillId="0" borderId="0" xfId="3" applyNumberFormat="1" applyFont="1" applyAlignment="1" applyProtection="1"/>
    <xf numFmtId="0" fontId="9" fillId="0" borderId="5" xfId="0" applyFont="1" applyBorder="1"/>
    <xf numFmtId="0" fontId="9" fillId="0" borderId="0" xfId="0" applyFont="1" applyBorder="1"/>
    <xf numFmtId="1" fontId="11" fillId="0" borderId="1" xfId="0" applyNumberFormat="1" applyFont="1" applyBorder="1" applyAlignment="1">
      <alignment horizontal="center"/>
    </xf>
    <xf numFmtId="1" fontId="6" fillId="4" borderId="2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Border="1"/>
    <xf numFmtId="1" fontId="0" fillId="0" borderId="4" xfId="0" applyNumberFormat="1" applyFont="1" applyBorder="1" applyAlignment="1">
      <alignment horizontal="center"/>
    </xf>
    <xf numFmtId="2" fontId="4" fillId="0" borderId="0" xfId="0" quotePrefix="1" applyNumberFormat="1" applyFont="1" applyAlignment="1" applyProtection="1">
      <alignment horizontal="center"/>
    </xf>
    <xf numFmtId="0" fontId="12" fillId="0" borderId="5" xfId="0" applyFont="1" applyBorder="1"/>
    <xf numFmtId="1" fontId="5" fillId="0" borderId="6" xfId="0" applyNumberFormat="1" applyFont="1" applyBorder="1" applyAlignment="1">
      <alignment horizontal="center"/>
    </xf>
    <xf numFmtId="1" fontId="6" fillId="0" borderId="2" xfId="0" applyNumberFormat="1" applyFont="1" applyBorder="1" applyAlignment="1" applyProtection="1">
      <alignment horizontal="right" vertical="center"/>
    </xf>
    <xf numFmtId="1" fontId="7" fillId="0" borderId="2" xfId="0" applyNumberFormat="1" applyFont="1" applyBorder="1"/>
    <xf numFmtId="0" fontId="7" fillId="0" borderId="0" xfId="0" applyFont="1" applyBorder="1"/>
    <xf numFmtId="165" fontId="13" fillId="0" borderId="0" xfId="0" applyNumberFormat="1" applyFont="1" applyBorder="1" applyAlignment="1" applyProtection="1">
      <alignment horizontal="right" vertical="center"/>
      <protection locked="0"/>
    </xf>
    <xf numFmtId="2" fontId="0" fillId="0" borderId="0" xfId="0" applyNumberFormat="1" applyFont="1" applyAlignment="1"/>
    <xf numFmtId="0" fontId="7" fillId="0" borderId="2" xfId="0" applyFont="1" applyBorder="1"/>
    <xf numFmtId="0" fontId="7" fillId="4" borderId="1" xfId="0" applyFont="1" applyFill="1" applyBorder="1"/>
    <xf numFmtId="165" fontId="7" fillId="0" borderId="3" xfId="0" applyNumberFormat="1" applyFont="1" applyBorder="1"/>
    <xf numFmtId="0" fontId="4" fillId="0" borderId="0" xfId="0" applyFont="1" applyAlignment="1">
      <alignment horizontal="center"/>
    </xf>
    <xf numFmtId="0" fontId="0" fillId="0" borderId="2" xfId="0" applyBorder="1"/>
    <xf numFmtId="1" fontId="3" fillId="0" borderId="7" xfId="0" applyNumberFormat="1" applyFont="1" applyBorder="1" applyAlignment="1">
      <alignment horizontal="center"/>
    </xf>
    <xf numFmtId="1" fontId="6" fillId="0" borderId="0" xfId="0" applyNumberFormat="1" applyFont="1" applyBorder="1" applyAlignment="1" applyProtection="1">
      <alignment horizontal="right" vertical="center"/>
      <protection locked="0"/>
    </xf>
    <xf numFmtId="1" fontId="14" fillId="0" borderId="2" xfId="0" applyNumberFormat="1" applyFont="1" applyBorder="1" applyAlignment="1" applyProtection="1">
      <alignment horizontal="right" vertical="center"/>
      <protection locked="0"/>
    </xf>
    <xf numFmtId="165" fontId="7" fillId="0" borderId="0" xfId="0" applyNumberFormat="1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9" fillId="3" borderId="0" xfId="0" applyFont="1" applyFill="1" applyBorder="1"/>
    <xf numFmtId="1" fontId="7" fillId="3" borderId="6" xfId="0" applyNumberFormat="1" applyFont="1" applyFill="1" applyBorder="1"/>
    <xf numFmtId="0" fontId="15" fillId="0" borderId="8" xfId="0" applyFont="1" applyBorder="1"/>
    <xf numFmtId="1" fontId="0" fillId="0" borderId="9" xfId="0" applyNumberFormat="1" applyBorder="1"/>
    <xf numFmtId="165" fontId="4" fillId="0" borderId="0" xfId="0" applyNumberFormat="1" applyFont="1" applyBorder="1" applyAlignment="1" applyProtection="1">
      <alignment horizontal="right" vertical="center"/>
      <protection locked="0"/>
    </xf>
    <xf numFmtId="1" fontId="3" fillId="0" borderId="3" xfId="0" applyNumberFormat="1" applyFont="1" applyBorder="1"/>
    <xf numFmtId="1" fontId="3" fillId="0" borderId="10" xfId="0" applyNumberFormat="1" applyFont="1" applyBorder="1" applyAlignment="1">
      <alignment horizontal="center"/>
    </xf>
    <xf numFmtId="1" fontId="7" fillId="0" borderId="3" xfId="0" applyNumberFormat="1" applyFont="1" applyBorder="1"/>
    <xf numFmtId="1" fontId="7" fillId="0" borderId="1" xfId="0" applyNumberFormat="1" applyFont="1" applyBorder="1"/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8" fillId="0" borderId="11" xfId="0" applyFont="1" applyBorder="1"/>
    <xf numFmtId="165" fontId="0" fillId="0" borderId="0" xfId="0" applyNumberFormat="1" applyFont="1"/>
    <xf numFmtId="1" fontId="0" fillId="0" borderId="0" xfId="0" applyNumberFormat="1" applyFont="1"/>
    <xf numFmtId="1" fontId="0" fillId="0" borderId="0" xfId="0" applyNumberFormat="1" applyBorder="1" applyAlignment="1">
      <alignment horizontal="center"/>
    </xf>
    <xf numFmtId="1" fontId="7" fillId="0" borderId="9" xfId="0" applyNumberFormat="1" applyFont="1" applyBorder="1"/>
    <xf numFmtId="166" fontId="4" fillId="0" borderId="0" xfId="0" applyNumberFormat="1" applyFont="1" applyAlignment="1" applyProtection="1">
      <alignment horizontal="center"/>
      <protection locked="0"/>
    </xf>
    <xf numFmtId="0" fontId="15" fillId="0" borderId="11" xfId="0" applyFont="1" applyBorder="1"/>
    <xf numFmtId="0" fontId="7" fillId="0" borderId="9" xfId="0" applyFont="1" applyBorder="1"/>
    <xf numFmtId="0" fontId="15" fillId="0" borderId="5" xfId="0" applyFont="1" applyBorder="1"/>
    <xf numFmtId="0" fontId="7" fillId="0" borderId="3" xfId="0" applyFont="1" applyBorder="1"/>
    <xf numFmtId="1" fontId="7" fillId="4" borderId="0" xfId="0" applyNumberFormat="1" applyFont="1" applyFill="1" applyBorder="1"/>
    <xf numFmtId="0" fontId="8" fillId="0" borderId="0" xfId="0" applyFont="1"/>
    <xf numFmtId="2" fontId="10" fillId="4" borderId="0" xfId="0" applyNumberFormat="1" applyFont="1" applyFill="1" applyAlignment="1" applyProtection="1">
      <alignment horizontal="center"/>
    </xf>
    <xf numFmtId="0" fontId="15" fillId="0" borderId="0" xfId="0" applyFont="1" applyBorder="1"/>
    <xf numFmtId="1" fontId="3" fillId="0" borderId="0" xfId="0" applyNumberFormat="1" applyFont="1" applyBorder="1" applyAlignment="1">
      <alignment horizontal="center"/>
    </xf>
    <xf numFmtId="1" fontId="0" fillId="3" borderId="0" xfId="0" applyNumberFormat="1" applyFill="1" applyBorder="1"/>
    <xf numFmtId="1" fontId="7" fillId="0" borderId="6" xfId="0" applyNumberFormat="1" applyFont="1" applyBorder="1"/>
    <xf numFmtId="0" fontId="0" fillId="0" borderId="0" xfId="0" applyFont="1" applyBorder="1"/>
    <xf numFmtId="0" fontId="8" fillId="0" borderId="0" xfId="0" applyFont="1" applyBorder="1"/>
    <xf numFmtId="0" fontId="7" fillId="0" borderId="6" xfId="0" applyFont="1" applyBorder="1" applyAlignment="1">
      <alignment horizontal="center"/>
    </xf>
  </cellXfs>
  <cellStyles count="4">
    <cellStyle name="Comma 2" xfId="1"/>
    <cellStyle name="Normal" xfId="0" builtinId="0"/>
    <cellStyle name="Normal 2" xfId="2"/>
    <cellStyle name="Normal 7" xfId="3"/>
  </cellStyles>
  <dxfs count="2">
    <dxf>
      <font>
        <b/>
        <i val="0"/>
        <u/>
        <color rgb="FF4F81BD"/>
        <name val="Cambria"/>
      </font>
    </dxf>
    <dxf>
      <font>
        <b/>
        <i val="0"/>
        <u/>
        <color rgb="FF4F81BD"/>
        <name val="Cambria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2D05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2"/>
  <sheetViews>
    <sheetView tabSelected="1" view="pageBreakPreview" topLeftCell="A18" zoomScale="110" workbookViewId="0">
      <selection activeCell="C33" sqref="C33"/>
    </sheetView>
  </sheetViews>
  <sheetFormatPr defaultColWidth="8.7109375" defaultRowHeight="12.75" x14ac:dyDescent="0.2"/>
  <cols>
    <col min="2" max="2" width="32.7109375" style="73" customWidth="1"/>
    <col min="3" max="3" width="11.140625" style="8" customWidth="1"/>
    <col min="4" max="4" width="9.85546875" customWidth="1"/>
    <col min="5" max="5" width="11.28515625" style="8" customWidth="1"/>
    <col min="6" max="6" width="16.85546875" style="8" customWidth="1"/>
    <col min="7" max="7" width="10.5703125" style="8" customWidth="1"/>
    <col min="8" max="9" width="9.140625" style="8" customWidth="1"/>
    <col min="10" max="10" width="15.28515625" style="59" customWidth="1"/>
    <col min="11" max="21" width="9.140625" style="8" customWidth="1"/>
  </cols>
  <sheetData>
    <row r="2" spans="2:10" x14ac:dyDescent="0.2">
      <c r="B2" s="25" t="s">
        <v>69</v>
      </c>
      <c r="C2" s="1"/>
      <c r="D2" s="79"/>
      <c r="E2" s="1">
        <f>E31-E33</f>
        <v>0</v>
      </c>
      <c r="G2" s="58" t="s">
        <v>20</v>
      </c>
      <c r="H2" s="78">
        <v>0</v>
      </c>
    </row>
    <row r="3" spans="2:10" x14ac:dyDescent="0.2">
      <c r="G3" s="22" t="s">
        <v>126</v>
      </c>
      <c r="H3" s="57">
        <v>1</v>
      </c>
    </row>
    <row r="4" spans="2:10" ht="15.75" x14ac:dyDescent="0.2">
      <c r="C4" s="45"/>
      <c r="G4" s="22"/>
      <c r="H4" s="57"/>
    </row>
    <row r="5" spans="2:10" x14ac:dyDescent="0.2">
      <c r="G5" s="22" t="s">
        <v>119</v>
      </c>
      <c r="H5" s="71">
        <v>1</v>
      </c>
    </row>
    <row r="6" spans="2:10" x14ac:dyDescent="0.2">
      <c r="G6" s="22" t="s">
        <v>9</v>
      </c>
      <c r="H6" s="71">
        <v>1</v>
      </c>
    </row>
    <row r="7" spans="2:10" x14ac:dyDescent="0.2">
      <c r="G7" s="22" t="s">
        <v>10</v>
      </c>
      <c r="H7" s="71">
        <v>1</v>
      </c>
    </row>
    <row r="8" spans="2:10" x14ac:dyDescent="0.2">
      <c r="G8" s="22" t="s">
        <v>120</v>
      </c>
      <c r="H8" s="71">
        <v>1</v>
      </c>
    </row>
    <row r="9" spans="2:10" x14ac:dyDescent="0.2">
      <c r="G9" s="35" t="s">
        <v>27</v>
      </c>
      <c r="H9" s="69">
        <v>0</v>
      </c>
    </row>
    <row r="12" spans="2:10" x14ac:dyDescent="0.2">
      <c r="B12" s="21" t="s">
        <v>62</v>
      </c>
      <c r="C12" s="12"/>
      <c r="D12" s="11"/>
      <c r="E12" s="11"/>
      <c r="F12" s="12"/>
      <c r="G12" s="4"/>
      <c r="H12" s="4"/>
      <c r="I12" s="4"/>
    </row>
    <row r="13" spans="2:10" x14ac:dyDescent="0.2">
      <c r="B13" s="70" t="s">
        <v>21</v>
      </c>
      <c r="C13" s="37">
        <v>43816</v>
      </c>
      <c r="D13" s="14"/>
      <c r="E13" s="81" t="s">
        <v>37</v>
      </c>
      <c r="F13" s="81"/>
    </row>
    <row r="14" spans="2:10" x14ac:dyDescent="0.2">
      <c r="B14" s="70" t="s">
        <v>121</v>
      </c>
      <c r="C14" s="47">
        <v>43921</v>
      </c>
      <c r="D14" s="36"/>
      <c r="E14" s="22"/>
      <c r="F14" s="41">
        <v>43921</v>
      </c>
      <c r="G14" s="63"/>
    </row>
    <row r="15" spans="2:10" x14ac:dyDescent="0.2">
      <c r="B15" s="70" t="s">
        <v>45</v>
      </c>
      <c r="C15" s="37">
        <v>25201</v>
      </c>
      <c r="D15" s="36"/>
      <c r="E15" s="36" t="s">
        <v>22</v>
      </c>
      <c r="F15" s="54">
        <v>14685</v>
      </c>
      <c r="G15" s="63"/>
    </row>
    <row r="16" spans="2:10" x14ac:dyDescent="0.2">
      <c r="B16" s="68" t="s">
        <v>55</v>
      </c>
      <c r="C16" s="35">
        <f>ROUNDDOWN(((C14-C15)/365),0)</f>
        <v>51</v>
      </c>
      <c r="D16" s="39"/>
      <c r="E16" s="39" t="s">
        <v>55</v>
      </c>
      <c r="F16" s="66">
        <f>ROUNDDOWN(((F14-F15)/365),0)</f>
        <v>80</v>
      </c>
      <c r="J16" s="44" t="s">
        <v>82</v>
      </c>
    </row>
    <row r="17" spans="2:10" x14ac:dyDescent="0.2">
      <c r="J17" s="56" t="s">
        <v>105</v>
      </c>
    </row>
    <row r="18" spans="2:10" x14ac:dyDescent="0.2">
      <c r="J18" s="76"/>
    </row>
    <row r="19" spans="2:10" ht="15.75" x14ac:dyDescent="0.2">
      <c r="B19" s="52" t="s">
        <v>81</v>
      </c>
      <c r="C19" s="10">
        <v>0</v>
      </c>
      <c r="D19" s="40">
        <f>IF(LEN(C19)&gt;1,1,0)</f>
        <v>0</v>
      </c>
      <c r="J19" s="76"/>
    </row>
    <row r="20" spans="2:10" x14ac:dyDescent="0.2">
      <c r="J20" s="76"/>
    </row>
    <row r="21" spans="2:10" x14ac:dyDescent="0.2">
      <c r="C21" s="9" t="s">
        <v>63</v>
      </c>
      <c r="D21" s="9" t="s">
        <v>28</v>
      </c>
      <c r="E21" s="9" t="s">
        <v>70</v>
      </c>
    </row>
    <row r="22" spans="2:10" x14ac:dyDescent="0.2">
      <c r="B22" s="75"/>
      <c r="D22" s="8"/>
    </row>
    <row r="23" spans="2:10" x14ac:dyDescent="0.2">
      <c r="B23" s="21" t="s">
        <v>83</v>
      </c>
      <c r="C23" s="12"/>
      <c r="D23" s="12"/>
      <c r="E23" s="11"/>
      <c r="F23" s="11"/>
      <c r="G23" s="4"/>
      <c r="H23" s="4"/>
      <c r="I23" s="4"/>
    </row>
    <row r="24" spans="2:10" ht="15.75" x14ac:dyDescent="0.2">
      <c r="B24" s="25" t="s">
        <v>106</v>
      </c>
      <c r="C24" s="28">
        <v>2</v>
      </c>
      <c r="D24" s="28">
        <v>0</v>
      </c>
      <c r="H24" s="9"/>
      <c r="I24" s="33"/>
    </row>
    <row r="25" spans="2:10" ht="15.75" x14ac:dyDescent="0.2">
      <c r="B25" s="20" t="s">
        <v>46</v>
      </c>
      <c r="C25" s="10">
        <v>0</v>
      </c>
      <c r="D25" s="10">
        <v>0</v>
      </c>
      <c r="E25" s="1">
        <f>(C25)+(D25*D$24)</f>
        <v>0</v>
      </c>
    </row>
    <row r="26" spans="2:10" ht="15.75" x14ac:dyDescent="0.2">
      <c r="B26" s="20" t="s">
        <v>91</v>
      </c>
      <c r="C26" s="10">
        <v>0</v>
      </c>
      <c r="D26" s="10">
        <v>0</v>
      </c>
      <c r="E26" s="1"/>
    </row>
    <row r="27" spans="2:10" ht="15.75" x14ac:dyDescent="0.2">
      <c r="B27" s="20" t="s">
        <v>71</v>
      </c>
      <c r="C27" s="10">
        <v>0</v>
      </c>
      <c r="D27" s="10">
        <v>0</v>
      </c>
      <c r="E27" s="1">
        <f t="shared" ref="E27:E28" si="0">(C27)+(D27*D$24)</f>
        <v>0</v>
      </c>
    </row>
    <row r="28" spans="2:10" ht="15.75" x14ac:dyDescent="0.2">
      <c r="B28" s="20" t="s">
        <v>84</v>
      </c>
      <c r="C28" s="34">
        <f t="shared" ref="C28:D28" si="1">+C26-C27</f>
        <v>0</v>
      </c>
      <c r="D28" s="34">
        <f t="shared" si="1"/>
        <v>0</v>
      </c>
      <c r="E28" s="1">
        <f t="shared" si="0"/>
        <v>0</v>
      </c>
    </row>
    <row r="29" spans="2:10" ht="15.75" x14ac:dyDescent="0.2">
      <c r="B29" s="20" t="s">
        <v>92</v>
      </c>
      <c r="C29" s="1"/>
      <c r="D29" s="1"/>
      <c r="E29" s="10">
        <v>0</v>
      </c>
      <c r="I29" s="15"/>
    </row>
    <row r="30" spans="2:10" ht="15.75" x14ac:dyDescent="0.2">
      <c r="B30" s="20" t="s">
        <v>47</v>
      </c>
      <c r="C30" s="1"/>
      <c r="D30" s="1"/>
      <c r="E30" s="10">
        <v>0</v>
      </c>
      <c r="I30" s="15"/>
    </row>
    <row r="31" spans="2:10" x14ac:dyDescent="0.2">
      <c r="B31" s="25" t="s">
        <v>29</v>
      </c>
      <c r="C31" s="2">
        <f>SUM(C25:C26)</f>
        <v>0</v>
      </c>
      <c r="D31" s="2">
        <f>(D25+D26)*D24</f>
        <v>0</v>
      </c>
      <c r="E31" s="2">
        <f>SUM(E25:E30)</f>
        <v>0</v>
      </c>
      <c r="G31" s="2"/>
      <c r="I31" s="55"/>
    </row>
    <row r="32" spans="2:10" x14ac:dyDescent="0.2">
      <c r="B32" s="20"/>
      <c r="D32" s="29"/>
      <c r="E32" s="2"/>
      <c r="F32" s="2"/>
      <c r="G32" s="2"/>
      <c r="H32" s="2"/>
      <c r="I32" s="2"/>
    </row>
    <row r="33" spans="1:21" x14ac:dyDescent="0.2">
      <c r="B33" s="50" t="s">
        <v>64</v>
      </c>
      <c r="C33" s="17">
        <f>IF(D19&gt;0,IF(C25/C24&lt;15000,C25/C24*0.12,1800),0)</f>
        <v>0</v>
      </c>
      <c r="D33" s="17">
        <f>IF(D19&gt;0,IF(D25&lt;15000,D25*0.12,1800),0)</f>
        <v>0</v>
      </c>
      <c r="E33" s="77">
        <f>(C33*C$24)+(D33*D$24)</f>
        <v>0</v>
      </c>
      <c r="F33" s="17"/>
      <c r="G33" s="51"/>
      <c r="H33" s="17"/>
      <c r="I33" s="17"/>
    </row>
    <row r="34" spans="1:21" x14ac:dyDescent="0.2">
      <c r="B34" s="26"/>
      <c r="C34" s="2"/>
      <c r="D34" s="29"/>
      <c r="E34" s="2"/>
      <c r="F34" s="2"/>
      <c r="G34" s="2"/>
      <c r="H34" s="2"/>
      <c r="I34" s="2"/>
    </row>
    <row r="35" spans="1:21" x14ac:dyDescent="0.2">
      <c r="B35" s="21" t="s">
        <v>72</v>
      </c>
      <c r="C35" s="12"/>
      <c r="D35" s="11"/>
      <c r="E35" s="11"/>
      <c r="F35" s="12"/>
      <c r="G35" s="4"/>
      <c r="H35" s="4"/>
      <c r="I35" s="4"/>
    </row>
    <row r="36" spans="1:21" ht="15.75" x14ac:dyDescent="0.2">
      <c r="B36" s="20" t="s">
        <v>11</v>
      </c>
      <c r="C36" s="64" t="s">
        <v>127</v>
      </c>
      <c r="D36" s="46" t="s">
        <v>10</v>
      </c>
      <c r="F36" s="10">
        <v>0</v>
      </c>
      <c r="G36" s="1"/>
      <c r="H36" s="1">
        <v>12</v>
      </c>
      <c r="I36" s="8">
        <f>F36*H36</f>
        <v>0</v>
      </c>
      <c r="J36" s="16">
        <v>1</v>
      </c>
    </row>
    <row r="37" spans="1:21" x14ac:dyDescent="0.2">
      <c r="B37" s="20" t="s">
        <v>56</v>
      </c>
      <c r="C37" s="1"/>
      <c r="D37" s="14"/>
      <c r="F37" s="1">
        <f>E27</f>
        <v>0</v>
      </c>
      <c r="G37" s="1"/>
      <c r="H37" s="1"/>
      <c r="I37" s="15"/>
    </row>
    <row r="38" spans="1:21" x14ac:dyDescent="0.2">
      <c r="B38" s="20" t="s">
        <v>48</v>
      </c>
      <c r="C38" s="1"/>
      <c r="D38" s="14"/>
      <c r="F38" s="1">
        <f>I36-E25*0.1</f>
        <v>0</v>
      </c>
      <c r="G38" s="1"/>
      <c r="H38" s="1"/>
      <c r="I38" s="15"/>
    </row>
    <row r="39" spans="1:21" x14ac:dyDescent="0.2">
      <c r="B39" s="20" t="s">
        <v>30</v>
      </c>
      <c r="C39" s="1"/>
      <c r="D39" s="14"/>
      <c r="F39" s="1">
        <f>IF(I39&gt;0,E25*0.5,E25*0.4)</f>
        <v>0</v>
      </c>
      <c r="G39" s="1"/>
      <c r="H39" s="1"/>
      <c r="I39" s="72">
        <f>LOOKUP(D36,G5:H9)</f>
        <v>1</v>
      </c>
    </row>
    <row r="40" spans="1:21" x14ac:dyDescent="0.2">
      <c r="G40" s="1"/>
      <c r="H40" s="1"/>
      <c r="I40" s="15"/>
    </row>
    <row r="41" spans="1:21" x14ac:dyDescent="0.2">
      <c r="B41" s="21" t="s">
        <v>49</v>
      </c>
      <c r="C41" s="12"/>
      <c r="D41" s="11"/>
      <c r="E41" s="11"/>
      <c r="F41" s="12"/>
      <c r="G41" s="4"/>
      <c r="H41" s="4"/>
      <c r="I41" s="4"/>
    </row>
    <row r="42" spans="1:21" x14ac:dyDescent="0.2">
      <c r="A42" s="27" t="s">
        <v>23</v>
      </c>
      <c r="B42" s="9" t="s">
        <v>12</v>
      </c>
      <c r="C42" s="27" t="s">
        <v>57</v>
      </c>
      <c r="D42" s="9" t="s">
        <v>94</v>
      </c>
      <c r="E42" s="9" t="s">
        <v>122</v>
      </c>
      <c r="F42" s="9" t="s">
        <v>38</v>
      </c>
      <c r="G42" s="9" t="s">
        <v>107</v>
      </c>
      <c r="I42" s="33"/>
    </row>
    <row r="43" spans="1:21" x14ac:dyDescent="0.2">
      <c r="B43" s="73" t="s">
        <v>128</v>
      </c>
      <c r="D43" s="8"/>
      <c r="F43" s="1">
        <f>IF(MIN(F37:F39)&gt;0,MIN(F37:F39),0)</f>
        <v>0</v>
      </c>
    </row>
    <row r="44" spans="1:21" s="48" customFormat="1" x14ac:dyDescent="0.2">
      <c r="B44" s="20" t="s">
        <v>73</v>
      </c>
      <c r="C44" s="14"/>
      <c r="D44" s="1"/>
      <c r="E44" s="1"/>
      <c r="F44" s="1">
        <f>IF(E31-F43&lt;50000,E31-F43,50000)</f>
        <v>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B45" s="20" t="s">
        <v>58</v>
      </c>
      <c r="C45" s="14"/>
      <c r="D45" s="1"/>
      <c r="E45" s="1"/>
      <c r="F45" s="1">
        <f>E31-F43-F44</f>
        <v>0</v>
      </c>
    </row>
    <row r="46" spans="1:21" ht="15.75" x14ac:dyDescent="0.2">
      <c r="B46" s="20" t="s">
        <v>95</v>
      </c>
      <c r="C46" s="10">
        <v>0</v>
      </c>
      <c r="D46" s="8"/>
      <c r="E46" s="8">
        <v>200000</v>
      </c>
      <c r="F46" s="1">
        <f>-IF(C46&gt;E46,E46,C46)</f>
        <v>0</v>
      </c>
      <c r="G46" s="1"/>
      <c r="I46" s="1"/>
      <c r="J46" s="16">
        <v>3</v>
      </c>
    </row>
    <row r="47" spans="1:21" ht="15.75" x14ac:dyDescent="0.2">
      <c r="B47" s="20" t="s">
        <v>74</v>
      </c>
      <c r="C47" s="10">
        <v>0</v>
      </c>
      <c r="D47" s="8"/>
      <c r="E47" s="14"/>
      <c r="F47" s="1">
        <f>+C47</f>
        <v>0</v>
      </c>
      <c r="G47" s="1"/>
      <c r="I47" s="15"/>
      <c r="J47" s="16">
        <v>5</v>
      </c>
    </row>
    <row r="48" spans="1:21" x14ac:dyDescent="0.2">
      <c r="B48" s="20" t="s">
        <v>31</v>
      </c>
      <c r="C48" s="1"/>
      <c r="D48" s="8"/>
      <c r="E48" s="14"/>
      <c r="F48" s="1">
        <f>SUM(F45:F47)</f>
        <v>0</v>
      </c>
      <c r="G48" s="1"/>
      <c r="I48" s="15"/>
    </row>
    <row r="49" spans="1:21" x14ac:dyDescent="0.2">
      <c r="B49" s="20" t="s">
        <v>75</v>
      </c>
      <c r="D49" s="1">
        <f>SUM(C50:C59)</f>
        <v>0</v>
      </c>
      <c r="E49" s="8">
        <v>150000</v>
      </c>
      <c r="F49" s="1">
        <f>IF(D49&gt;E49,E49,D49)</f>
        <v>0</v>
      </c>
      <c r="G49" s="1"/>
      <c r="I49" s="15"/>
    </row>
    <row r="50" spans="1:21" x14ac:dyDescent="0.2">
      <c r="B50" s="32" t="s">
        <v>50</v>
      </c>
      <c r="C50" s="8">
        <f>E33</f>
        <v>0</v>
      </c>
      <c r="D50" s="1"/>
      <c r="F50" s="1"/>
      <c r="G50" s="1"/>
      <c r="I50" s="15"/>
    </row>
    <row r="51" spans="1:21" ht="15.75" x14ac:dyDescent="0.2">
      <c r="A51" s="18" t="s">
        <v>0</v>
      </c>
      <c r="B51" s="32" t="s">
        <v>85</v>
      </c>
      <c r="C51" s="10">
        <v>0</v>
      </c>
      <c r="D51" s="8"/>
      <c r="F51" s="1"/>
      <c r="G51" s="1"/>
      <c r="I51" s="15"/>
    </row>
    <row r="52" spans="1:21" s="49" customFormat="1" ht="15.75" x14ac:dyDescent="0.2">
      <c r="A52" s="49" t="s">
        <v>39</v>
      </c>
      <c r="B52" s="32" t="s">
        <v>59</v>
      </c>
      <c r="C52" s="10">
        <v>0</v>
      </c>
      <c r="F52" s="1"/>
      <c r="G52" s="1"/>
      <c r="I52" s="1"/>
      <c r="J52" s="16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5.75" x14ac:dyDescent="0.2">
      <c r="A53" s="18" t="s">
        <v>76</v>
      </c>
      <c r="B53" s="32" t="s">
        <v>113</v>
      </c>
      <c r="C53" s="10">
        <v>0</v>
      </c>
      <c r="D53" s="8"/>
      <c r="F53" s="1"/>
      <c r="G53" s="1"/>
      <c r="I53" s="15"/>
      <c r="J53" s="16" t="s">
        <v>123</v>
      </c>
    </row>
    <row r="54" spans="1:21" ht="15.75" x14ac:dyDescent="0.2">
      <c r="A54" s="18" t="s">
        <v>108</v>
      </c>
      <c r="B54" s="32" t="s">
        <v>124</v>
      </c>
      <c r="C54" s="10">
        <v>0</v>
      </c>
      <c r="D54" s="8"/>
      <c r="F54" s="1"/>
      <c r="G54" s="1"/>
      <c r="I54" s="15"/>
      <c r="J54" s="65"/>
    </row>
    <row r="55" spans="1:21" ht="15.75" x14ac:dyDescent="0.2">
      <c r="A55" s="18" t="s">
        <v>1</v>
      </c>
      <c r="B55" s="32" t="s">
        <v>96</v>
      </c>
      <c r="C55" s="10">
        <v>0</v>
      </c>
      <c r="D55" s="8"/>
      <c r="F55" s="1"/>
      <c r="G55" s="1"/>
      <c r="I55" s="15"/>
      <c r="J55" s="65"/>
    </row>
    <row r="56" spans="1:21" ht="15.75" x14ac:dyDescent="0.2">
      <c r="A56" s="18" t="s">
        <v>40</v>
      </c>
      <c r="B56" s="32" t="s">
        <v>2</v>
      </c>
      <c r="C56" s="10">
        <v>0</v>
      </c>
      <c r="D56" s="8"/>
      <c r="F56" s="1"/>
      <c r="G56" s="1"/>
      <c r="I56" s="15"/>
      <c r="J56" s="65"/>
    </row>
    <row r="57" spans="1:21" ht="15.75" x14ac:dyDescent="0.2">
      <c r="A57" s="18" t="s">
        <v>77</v>
      </c>
      <c r="B57" s="32" t="s">
        <v>32</v>
      </c>
      <c r="C57" s="10">
        <v>0</v>
      </c>
      <c r="D57" s="8"/>
      <c r="F57" s="1"/>
      <c r="G57" s="1"/>
      <c r="I57" s="15"/>
    </row>
    <row r="58" spans="1:21" ht="15.75" x14ac:dyDescent="0.2">
      <c r="A58" s="18" t="s">
        <v>109</v>
      </c>
      <c r="B58" s="32" t="s">
        <v>97</v>
      </c>
      <c r="C58" s="10">
        <v>0</v>
      </c>
      <c r="D58" s="8"/>
      <c r="F58" s="1"/>
      <c r="G58" s="1"/>
      <c r="I58" s="15"/>
    </row>
    <row r="59" spans="1:21" ht="15.75" x14ac:dyDescent="0.2">
      <c r="A59" s="18" t="s">
        <v>3</v>
      </c>
      <c r="B59" s="32" t="s">
        <v>33</v>
      </c>
      <c r="C59" s="10">
        <v>0</v>
      </c>
      <c r="D59" s="8"/>
      <c r="G59" s="1"/>
      <c r="I59" s="15"/>
    </row>
    <row r="60" spans="1:21" ht="15.75" x14ac:dyDescent="0.2">
      <c r="B60" s="20" t="s">
        <v>98</v>
      </c>
      <c r="C60" s="10">
        <v>0</v>
      </c>
      <c r="D60" s="8"/>
      <c r="E60" s="1">
        <v>50000</v>
      </c>
      <c r="F60" s="1">
        <f>IF(C60&gt;E60,E60,C60)</f>
        <v>0</v>
      </c>
      <c r="G60" s="1"/>
      <c r="I60" s="1"/>
      <c r="J60" s="16" t="s">
        <v>13</v>
      </c>
    </row>
    <row r="61" spans="1:21" x14ac:dyDescent="0.2">
      <c r="B61" s="20" t="s">
        <v>129</v>
      </c>
      <c r="C61" s="1"/>
      <c r="D61" s="1"/>
      <c r="E61" s="1"/>
      <c r="F61" s="1">
        <f>SUM(F62:F63)</f>
        <v>0</v>
      </c>
      <c r="G61" s="1"/>
      <c r="I61" s="1"/>
      <c r="J61" s="16"/>
    </row>
    <row r="62" spans="1:21" ht="15.75" x14ac:dyDescent="0.2">
      <c r="B62" s="32" t="s">
        <v>114</v>
      </c>
      <c r="C62" s="10">
        <v>0</v>
      </c>
      <c r="D62" s="8"/>
      <c r="E62" s="1">
        <f>IF(C16&gt;60,30000,25000)</f>
        <v>25000</v>
      </c>
      <c r="F62" s="1">
        <f t="shared" ref="F62:F63" si="2">MIN(C62:E62)</f>
        <v>0</v>
      </c>
      <c r="G62" s="22"/>
      <c r="I62" s="1"/>
      <c r="J62" s="30" t="s">
        <v>60</v>
      </c>
    </row>
    <row r="63" spans="1:21" ht="15.75" x14ac:dyDescent="0.2">
      <c r="B63" s="32" t="s">
        <v>65</v>
      </c>
      <c r="C63" s="10">
        <v>0</v>
      </c>
      <c r="D63" s="8"/>
      <c r="E63" s="1">
        <f>IF(F16&gt;60,30000,25000)</f>
        <v>30000</v>
      </c>
      <c r="F63" s="1">
        <f t="shared" si="2"/>
        <v>0</v>
      </c>
      <c r="G63" s="22"/>
      <c r="I63" s="1"/>
      <c r="J63" s="30" t="s">
        <v>24</v>
      </c>
    </row>
    <row r="64" spans="1:21" ht="15.75" x14ac:dyDescent="0.2">
      <c r="B64" s="20" t="s">
        <v>41</v>
      </c>
      <c r="C64" s="10">
        <v>0</v>
      </c>
      <c r="D64" s="14"/>
      <c r="E64" s="1"/>
      <c r="F64" s="1">
        <f>+C64</f>
        <v>0</v>
      </c>
      <c r="G64" s="22"/>
      <c r="I64" s="1"/>
      <c r="J64" s="16" t="s">
        <v>99</v>
      </c>
    </row>
    <row r="65" spans="1:10" ht="15.75" x14ac:dyDescent="0.2">
      <c r="B65" s="20" t="s">
        <v>125</v>
      </c>
      <c r="C65" s="10">
        <v>0</v>
      </c>
      <c r="D65" s="1">
        <f>D66-MIN(C66,D66)</f>
        <v>0</v>
      </c>
      <c r="E65" s="1">
        <f t="shared" ref="E65:E66" si="3">MIN(C65:D65)</f>
        <v>0</v>
      </c>
      <c r="F65" s="1">
        <f>E65/2</f>
        <v>0</v>
      </c>
      <c r="G65" s="22"/>
      <c r="I65" s="1"/>
      <c r="J65" s="16" t="s">
        <v>100</v>
      </c>
    </row>
    <row r="66" spans="1:10" ht="15.75" x14ac:dyDescent="0.2">
      <c r="B66" s="20" t="s">
        <v>78</v>
      </c>
      <c r="C66" s="10">
        <v>0</v>
      </c>
      <c r="D66" s="1">
        <f>(F48-F49-F60-F61-F64)*0.1</f>
        <v>0</v>
      </c>
      <c r="E66" s="1">
        <f t="shared" si="3"/>
        <v>0</v>
      </c>
      <c r="F66" s="1">
        <f>E66</f>
        <v>0</v>
      </c>
      <c r="G66" s="22"/>
      <c r="I66" s="1"/>
      <c r="J66" s="30" t="s">
        <v>86</v>
      </c>
    </row>
    <row r="67" spans="1:10" x14ac:dyDescent="0.2">
      <c r="A67" t="s">
        <v>134</v>
      </c>
      <c r="B67" s="20" t="s">
        <v>101</v>
      </c>
      <c r="D67" s="1"/>
      <c r="E67" s="1"/>
      <c r="F67" s="1">
        <f>F48-F49-F60-F61-F64-F65-F66</f>
        <v>0</v>
      </c>
      <c r="G67" s="1"/>
      <c r="I67" s="15"/>
    </row>
    <row r="68" spans="1:10" x14ac:dyDescent="0.2">
      <c r="B68" s="20"/>
      <c r="D68" s="1"/>
      <c r="E68" s="1"/>
      <c r="F68" s="1"/>
      <c r="G68" s="1"/>
      <c r="I68" s="15"/>
    </row>
    <row r="69" spans="1:10" x14ac:dyDescent="0.2">
      <c r="B69" s="20" t="s">
        <v>79</v>
      </c>
      <c r="C69" s="1"/>
      <c r="D69" s="1"/>
      <c r="E69" s="1"/>
      <c r="F69" s="2">
        <f>IF(C16&gt;60,IF(F67&lt;300000,0,IF(F67&lt;500000,(F67-300000)*0.05,IF(F67&gt;1000000,110000+(F67-1000000)*0.3,10000+(F67-500000)*0.2))),IF(F67&lt;250000,0,IF(F67&lt;500000,(F67-250000)*0.05,IF(F67&gt;1000000,112500+(F67-1000000)*0.3,12500+(F67-500000)*0.2))))</f>
        <v>0</v>
      </c>
      <c r="G69" s="1"/>
      <c r="I69" s="15"/>
    </row>
    <row r="70" spans="1:10" x14ac:dyDescent="0.2">
      <c r="B70" s="20" t="s">
        <v>51</v>
      </c>
      <c r="C70" s="1"/>
      <c r="D70" s="14"/>
      <c r="E70" s="1">
        <f>IF(F69&gt;12500, 12500,F69)</f>
        <v>0</v>
      </c>
      <c r="F70" s="2">
        <f>IF(F67&gt;500000,0,E70)</f>
        <v>0</v>
      </c>
      <c r="G70" s="1"/>
      <c r="H70" s="1"/>
      <c r="I70" s="15"/>
    </row>
    <row r="71" spans="1:10" x14ac:dyDescent="0.2">
      <c r="B71" s="20" t="s">
        <v>130</v>
      </c>
      <c r="C71" s="1"/>
      <c r="D71" s="14"/>
      <c r="E71" s="1"/>
      <c r="F71" s="2">
        <f>F69-F70</f>
        <v>0</v>
      </c>
      <c r="G71" s="1">
        <f t="shared" ref="G71:G72" si="4">F71/12</f>
        <v>0</v>
      </c>
      <c r="H71" s="1"/>
      <c r="I71" s="15"/>
    </row>
    <row r="72" spans="1:10" x14ac:dyDescent="0.2">
      <c r="B72" s="20" t="s">
        <v>4</v>
      </c>
      <c r="C72" s="1"/>
      <c r="D72" s="14"/>
      <c r="E72" s="1"/>
      <c r="F72" s="1">
        <f>F71*4%</f>
        <v>0</v>
      </c>
      <c r="G72" s="1">
        <f t="shared" si="4"/>
        <v>0</v>
      </c>
      <c r="H72" s="1"/>
      <c r="I72" s="15"/>
    </row>
    <row r="73" spans="1:10" x14ac:dyDescent="0.2">
      <c r="A73" t="s">
        <v>133</v>
      </c>
      <c r="B73" s="62" t="s">
        <v>115</v>
      </c>
      <c r="C73" s="19"/>
      <c r="D73" s="43"/>
      <c r="E73" s="19"/>
      <c r="F73" s="19">
        <f t="shared" ref="F73:G73" si="5">SUM(F71:F72)</f>
        <v>0</v>
      </c>
      <c r="G73" s="19">
        <f t="shared" si="5"/>
        <v>0</v>
      </c>
      <c r="H73" s="19"/>
      <c r="I73" s="53"/>
    </row>
    <row r="74" spans="1:10" ht="15.75" x14ac:dyDescent="0.2">
      <c r="A74" t="s">
        <v>138</v>
      </c>
      <c r="B74" s="80" t="s">
        <v>135</v>
      </c>
      <c r="C74" s="1"/>
      <c r="D74" s="14"/>
      <c r="E74" s="1"/>
      <c r="F74" s="10">
        <v>0</v>
      </c>
      <c r="G74" s="1"/>
      <c r="H74" s="1"/>
      <c r="I74" s="1"/>
    </row>
    <row r="75" spans="1:10" x14ac:dyDescent="0.2">
      <c r="A75" t="s">
        <v>139</v>
      </c>
      <c r="B75" s="80" t="s">
        <v>137</v>
      </c>
      <c r="C75" s="1"/>
      <c r="D75" s="14"/>
      <c r="E75" s="1"/>
      <c r="F75" s="1">
        <f>F73-F74</f>
        <v>0</v>
      </c>
      <c r="G75" s="1">
        <f t="shared" ref="G75" si="6">F75/12</f>
        <v>0</v>
      </c>
      <c r="H75" s="1"/>
      <c r="I75" s="1"/>
    </row>
    <row r="76" spans="1:10" x14ac:dyDescent="0.2">
      <c r="B76" s="80"/>
      <c r="C76" s="1"/>
      <c r="D76" s="14"/>
      <c r="E76" s="1"/>
      <c r="F76" s="1"/>
      <c r="G76" s="1"/>
      <c r="H76" s="1"/>
      <c r="I76" s="1"/>
    </row>
    <row r="77" spans="1:10" x14ac:dyDescent="0.2">
      <c r="B77" s="80"/>
      <c r="C77" s="1"/>
      <c r="D77" s="14"/>
      <c r="E77" s="1"/>
      <c r="F77" s="1"/>
      <c r="G77" s="1"/>
      <c r="H77" s="1"/>
      <c r="I77" s="1"/>
    </row>
    <row r="79" spans="1:10" x14ac:dyDescent="0.2">
      <c r="C79" s="8" t="s">
        <v>14</v>
      </c>
    </row>
    <row r="81" spans="3:12" x14ac:dyDescent="0.2">
      <c r="C81" s="13" t="s">
        <v>87</v>
      </c>
      <c r="D81" s="5" t="s">
        <v>66</v>
      </c>
      <c r="E81" s="5" t="s">
        <v>102</v>
      </c>
      <c r="F81" s="5" t="s">
        <v>15</v>
      </c>
      <c r="G81" s="5" t="s">
        <v>88</v>
      </c>
      <c r="K81" s="5"/>
      <c r="L81" s="13"/>
    </row>
    <row r="82" spans="3:12" x14ac:dyDescent="0.2">
      <c r="C82" s="13" t="str">
        <f ca="1">CELL("address",C13)</f>
        <v>$C$13</v>
      </c>
      <c r="D82" s="5">
        <f t="shared" ref="D82:D115" ca="1" si="7">INDIRECT(C82)</f>
        <v>43816</v>
      </c>
      <c r="E82" s="5" t="s">
        <v>94</v>
      </c>
      <c r="F82" s="5" t="s">
        <v>116</v>
      </c>
      <c r="G82" s="5"/>
      <c r="K82" s="5"/>
      <c r="L82" s="13"/>
    </row>
    <row r="83" spans="3:12" x14ac:dyDescent="0.2">
      <c r="C83" s="13" t="str">
        <f ca="1">CELL("address",C15)</f>
        <v>$C$15</v>
      </c>
      <c r="D83" s="5">
        <f t="shared" ca="1" si="7"/>
        <v>25201</v>
      </c>
      <c r="E83" s="5" t="s">
        <v>16</v>
      </c>
      <c r="F83" s="5" t="s">
        <v>42</v>
      </c>
      <c r="G83" s="5"/>
      <c r="K83" s="5"/>
      <c r="L83" s="67"/>
    </row>
    <row r="84" spans="3:12" x14ac:dyDescent="0.2">
      <c r="C84" s="13" t="str">
        <f ca="1">CELL("address",F15)</f>
        <v>$F$15</v>
      </c>
      <c r="D84" s="5">
        <f t="shared" ca="1" si="7"/>
        <v>14685</v>
      </c>
      <c r="E84" s="5" t="s">
        <v>5</v>
      </c>
      <c r="F84" s="60" t="s">
        <v>25</v>
      </c>
      <c r="G84" s="5"/>
      <c r="K84" s="5"/>
      <c r="L84" s="67"/>
    </row>
    <row r="85" spans="3:12" x14ac:dyDescent="0.2">
      <c r="C85" s="13" t="str">
        <f ca="1">CELL("address",C19)</f>
        <v>$C$19</v>
      </c>
      <c r="D85" s="5">
        <f t="shared" ca="1" si="7"/>
        <v>0</v>
      </c>
      <c r="E85" s="5" t="s">
        <v>52</v>
      </c>
      <c r="F85" s="5" t="s">
        <v>34</v>
      </c>
      <c r="G85" s="31" t="s">
        <v>61</v>
      </c>
      <c r="K85" s="5"/>
      <c r="L85" s="67"/>
    </row>
    <row r="86" spans="3:12" x14ac:dyDescent="0.2">
      <c r="C86" s="13" t="str">
        <f t="shared" ref="C86:C87" ca="1" si="8">CELL("address",C24)</f>
        <v>$C$24</v>
      </c>
      <c r="D86" s="5">
        <f t="shared" ca="1" si="7"/>
        <v>2</v>
      </c>
      <c r="E86" s="5" t="s">
        <v>94</v>
      </c>
      <c r="F86" s="5" t="s">
        <v>110</v>
      </c>
      <c r="G86" s="5">
        <v>0</v>
      </c>
      <c r="K86" s="3"/>
      <c r="L86" s="18"/>
    </row>
    <row r="87" spans="3:12" x14ac:dyDescent="0.2">
      <c r="C87" s="13" t="str">
        <f t="shared" ca="1" si="8"/>
        <v>$C$25</v>
      </c>
      <c r="D87" s="5">
        <f t="shared" ca="1" si="7"/>
        <v>0</v>
      </c>
      <c r="E87" s="5" t="s">
        <v>53</v>
      </c>
      <c r="F87" s="61" t="s">
        <v>103</v>
      </c>
      <c r="G87" s="5">
        <v>0</v>
      </c>
      <c r="K87" s="3"/>
      <c r="L87" s="18"/>
    </row>
    <row r="88" spans="3:12" x14ac:dyDescent="0.2">
      <c r="C88" s="13" t="str">
        <f ca="1">CELL("address",C27)</f>
        <v>$C$27</v>
      </c>
      <c r="D88" s="5">
        <f t="shared" ca="1" si="7"/>
        <v>0</v>
      </c>
      <c r="E88" s="5" t="s">
        <v>117</v>
      </c>
      <c r="F88" s="23" t="s">
        <v>71</v>
      </c>
      <c r="G88" s="5">
        <v>0</v>
      </c>
      <c r="K88" s="3"/>
      <c r="L88" s="18"/>
    </row>
    <row r="89" spans="3:12" x14ac:dyDescent="0.2">
      <c r="C89" s="13" t="str">
        <f ca="1">CELL("address",C26)</f>
        <v>$C$26</v>
      </c>
      <c r="D89" s="5">
        <f t="shared" ca="1" si="7"/>
        <v>0</v>
      </c>
      <c r="E89" s="5" t="s">
        <v>53</v>
      </c>
      <c r="F89" s="23" t="s">
        <v>35</v>
      </c>
      <c r="G89" s="5">
        <v>0</v>
      </c>
      <c r="K89" s="3"/>
      <c r="L89" s="18"/>
    </row>
    <row r="90" spans="3:12" x14ac:dyDescent="0.2">
      <c r="C90" s="13" t="str">
        <f ca="1">CELL("address",F74)</f>
        <v>$F$74</v>
      </c>
      <c r="D90" s="5">
        <f t="shared" ref="D90" ca="1" si="9">INDIRECT(C90)</f>
        <v>0</v>
      </c>
      <c r="E90" s="5" t="s">
        <v>53</v>
      </c>
      <c r="F90" s="23" t="s">
        <v>136</v>
      </c>
      <c r="G90" s="5">
        <v>0</v>
      </c>
      <c r="K90" s="3"/>
      <c r="L90" s="18"/>
    </row>
    <row r="91" spans="3:12" x14ac:dyDescent="0.2">
      <c r="C91" s="13" t="str">
        <f t="shared" ref="C91:C92" ca="1" si="10">CELL("address",D24)</f>
        <v>$D$24</v>
      </c>
      <c r="D91" s="5">
        <f t="shared" ca="1" si="7"/>
        <v>0</v>
      </c>
      <c r="E91" s="5" t="s">
        <v>94</v>
      </c>
      <c r="F91" s="74" t="s">
        <v>17</v>
      </c>
      <c r="G91" s="5">
        <v>0</v>
      </c>
      <c r="K91" s="3"/>
      <c r="L91" s="18"/>
    </row>
    <row r="92" spans="3:12" x14ac:dyDescent="0.2">
      <c r="C92" s="13" t="str">
        <f t="shared" ca="1" si="10"/>
        <v>$D$25</v>
      </c>
      <c r="D92" s="5">
        <f t="shared" ca="1" si="7"/>
        <v>0</v>
      </c>
      <c r="E92" s="5" t="s">
        <v>131</v>
      </c>
      <c r="F92" s="23" t="s">
        <v>103</v>
      </c>
      <c r="G92" s="5">
        <v>0</v>
      </c>
      <c r="K92" s="3"/>
      <c r="L92" s="18"/>
    </row>
    <row r="93" spans="3:12" x14ac:dyDescent="0.2">
      <c r="C93" s="13" t="str">
        <f ca="1">CELL("address",D27)</f>
        <v>$D$27</v>
      </c>
      <c r="D93" s="5">
        <f t="shared" ca="1" si="7"/>
        <v>0</v>
      </c>
      <c r="E93" s="5" t="s">
        <v>111</v>
      </c>
      <c r="F93" s="23" t="s">
        <v>71</v>
      </c>
      <c r="G93" s="5">
        <v>0</v>
      </c>
      <c r="K93" s="3"/>
      <c r="L93" s="18"/>
    </row>
    <row r="94" spans="3:12" x14ac:dyDescent="0.2">
      <c r="C94" s="13" t="str">
        <f ca="1">CELL("address",D26)</f>
        <v>$D$26</v>
      </c>
      <c r="D94" s="5">
        <f t="shared" ca="1" si="7"/>
        <v>0</v>
      </c>
      <c r="E94" s="5" t="s">
        <v>131</v>
      </c>
      <c r="F94" s="23" t="s">
        <v>35</v>
      </c>
      <c r="G94" s="5">
        <v>0</v>
      </c>
      <c r="K94" s="3"/>
      <c r="L94" s="18"/>
    </row>
    <row r="95" spans="3:12" x14ac:dyDescent="0.2">
      <c r="C95" s="13" t="str">
        <f t="shared" ref="C95:C96" ca="1" si="11">CELL("address",E29)</f>
        <v>$E$29</v>
      </c>
      <c r="D95" s="5">
        <f t="shared" ca="1" si="7"/>
        <v>0</v>
      </c>
      <c r="E95" s="5" t="s">
        <v>92</v>
      </c>
      <c r="F95" s="42" t="s">
        <v>132</v>
      </c>
      <c r="G95" s="5">
        <v>0</v>
      </c>
      <c r="K95" s="3"/>
      <c r="L95" s="18"/>
    </row>
    <row r="96" spans="3:12" x14ac:dyDescent="0.2">
      <c r="C96" s="13" t="str">
        <f t="shared" ca="1" si="11"/>
        <v>$E$30</v>
      </c>
      <c r="D96" s="5">
        <f t="shared" ca="1" si="7"/>
        <v>0</v>
      </c>
      <c r="E96" s="5" t="s">
        <v>36</v>
      </c>
      <c r="F96" s="23" t="s">
        <v>140</v>
      </c>
      <c r="G96" s="5">
        <v>0</v>
      </c>
      <c r="K96" s="3"/>
      <c r="L96" s="18"/>
    </row>
    <row r="97" spans="3:12" x14ac:dyDescent="0.2">
      <c r="C97" s="13" t="str">
        <f ca="1">CELL("address",D36)</f>
        <v>$D$36</v>
      </c>
      <c r="D97" s="5" t="str">
        <f t="shared" ca="1" si="7"/>
        <v>Kolkata</v>
      </c>
      <c r="E97" s="5" t="s">
        <v>94</v>
      </c>
      <c r="F97" s="5" t="s">
        <v>67</v>
      </c>
      <c r="G97" s="31" t="s">
        <v>8</v>
      </c>
      <c r="K97" s="3"/>
      <c r="L97" s="18"/>
    </row>
    <row r="98" spans="3:12" x14ac:dyDescent="0.2">
      <c r="C98" s="13" t="str">
        <f ca="1">CELL("address",F36)</f>
        <v>$F$36</v>
      </c>
      <c r="D98" s="5">
        <f t="shared" ca="1" si="7"/>
        <v>0</v>
      </c>
      <c r="E98" s="5" t="s">
        <v>68</v>
      </c>
      <c r="F98" s="5" t="s">
        <v>141</v>
      </c>
      <c r="G98" s="5">
        <v>0</v>
      </c>
      <c r="K98" s="3"/>
      <c r="L98" s="18"/>
    </row>
    <row r="99" spans="3:12" x14ac:dyDescent="0.2">
      <c r="C99" s="13" t="str">
        <f t="shared" ref="C99:C100" ca="1" si="12">CELL("address",C46)</f>
        <v>$C$46</v>
      </c>
      <c r="D99" s="5">
        <f t="shared" ca="1" si="7"/>
        <v>0</v>
      </c>
      <c r="E99" s="5" t="s">
        <v>68</v>
      </c>
      <c r="F99" s="5" t="s">
        <v>142</v>
      </c>
      <c r="G99" s="5">
        <v>0</v>
      </c>
      <c r="K99" s="3"/>
      <c r="L99" s="18"/>
    </row>
    <row r="100" spans="3:12" x14ac:dyDescent="0.2">
      <c r="C100" s="13" t="str">
        <f t="shared" ca="1" si="12"/>
        <v>$C$47</v>
      </c>
      <c r="D100" s="5">
        <f t="shared" ca="1" si="7"/>
        <v>0</v>
      </c>
      <c r="E100" s="5" t="s">
        <v>68</v>
      </c>
      <c r="F100" s="5" t="s">
        <v>104</v>
      </c>
      <c r="G100" s="5">
        <v>0</v>
      </c>
      <c r="K100" s="3"/>
      <c r="L100" s="18"/>
    </row>
    <row r="101" spans="3:12" x14ac:dyDescent="0.2">
      <c r="C101" s="13" t="str">
        <f t="shared" ref="C101:C110" ca="1" si="13">CELL("address",C51)</f>
        <v>$C$51</v>
      </c>
      <c r="D101" s="5">
        <f t="shared" ca="1" si="7"/>
        <v>0</v>
      </c>
      <c r="E101" s="5" t="s">
        <v>68</v>
      </c>
      <c r="F101" s="5" t="s">
        <v>43</v>
      </c>
      <c r="G101" s="5">
        <v>0</v>
      </c>
      <c r="H101" s="5"/>
      <c r="I101" s="5"/>
      <c r="J101" s="5"/>
      <c r="K101" s="3"/>
      <c r="L101" s="3"/>
    </row>
    <row r="102" spans="3:12" x14ac:dyDescent="0.2">
      <c r="C102" s="13" t="str">
        <f t="shared" ca="1" si="13"/>
        <v>$C$52</v>
      </c>
      <c r="D102" s="5">
        <f t="shared" ca="1" si="7"/>
        <v>0</v>
      </c>
      <c r="E102" s="5" t="s">
        <v>68</v>
      </c>
      <c r="F102" s="5" t="s">
        <v>80</v>
      </c>
      <c r="G102" s="5">
        <v>0</v>
      </c>
      <c r="H102" s="5"/>
      <c r="I102" s="5"/>
      <c r="J102" s="5"/>
      <c r="K102" s="3"/>
      <c r="L102" s="3"/>
    </row>
    <row r="103" spans="3:12" x14ac:dyDescent="0.2">
      <c r="C103" s="13" t="str">
        <f t="shared" ca="1" si="13"/>
        <v>$C$53</v>
      </c>
      <c r="D103" s="5">
        <f t="shared" ca="1" si="7"/>
        <v>0</v>
      </c>
      <c r="E103" s="5" t="s">
        <v>68</v>
      </c>
      <c r="F103" s="5" t="s">
        <v>112</v>
      </c>
      <c r="G103" s="5">
        <v>0</v>
      </c>
      <c r="H103" s="5"/>
      <c r="I103" s="5"/>
      <c r="J103" s="5"/>
      <c r="K103" s="3"/>
      <c r="L103" s="3"/>
    </row>
    <row r="104" spans="3:12" x14ac:dyDescent="0.2">
      <c r="C104" s="13" t="str">
        <f t="shared" ca="1" si="13"/>
        <v>$C$54</v>
      </c>
      <c r="D104" s="5">
        <f t="shared" ca="1" si="7"/>
        <v>0</v>
      </c>
      <c r="E104" s="5" t="s">
        <v>68</v>
      </c>
      <c r="F104" s="5" t="s">
        <v>6</v>
      </c>
      <c r="G104" s="5">
        <v>0</v>
      </c>
      <c r="H104" s="5"/>
      <c r="I104" s="5"/>
      <c r="J104" s="5"/>
      <c r="K104" s="3"/>
      <c r="L104" s="3"/>
    </row>
    <row r="105" spans="3:12" x14ac:dyDescent="0.2">
      <c r="C105" s="13" t="str">
        <f t="shared" ca="1" si="13"/>
        <v>$C$55</v>
      </c>
      <c r="D105" s="5">
        <f t="shared" ca="1" si="7"/>
        <v>0</v>
      </c>
      <c r="E105" s="5" t="s">
        <v>68</v>
      </c>
      <c r="F105" s="5" t="s">
        <v>54</v>
      </c>
      <c r="G105" s="5">
        <v>0</v>
      </c>
      <c r="H105" s="5"/>
      <c r="I105" s="5"/>
      <c r="J105" s="5"/>
      <c r="K105" s="3"/>
      <c r="L105" s="3"/>
    </row>
    <row r="106" spans="3:12" x14ac:dyDescent="0.2">
      <c r="C106" s="13" t="str">
        <f t="shared" ca="1" si="13"/>
        <v>$C$56</v>
      </c>
      <c r="D106" s="5">
        <f t="shared" ca="1" si="7"/>
        <v>0</v>
      </c>
      <c r="E106" s="5" t="s">
        <v>68</v>
      </c>
      <c r="F106" s="5" t="s">
        <v>89</v>
      </c>
      <c r="G106" s="5">
        <v>0</v>
      </c>
      <c r="H106" s="5"/>
      <c r="I106" s="5"/>
      <c r="J106" s="5"/>
      <c r="K106" s="38"/>
      <c r="L106" s="38"/>
    </row>
    <row r="107" spans="3:12" x14ac:dyDescent="0.2">
      <c r="C107" s="13" t="str">
        <f t="shared" ca="1" si="13"/>
        <v>$C$57</v>
      </c>
      <c r="D107" s="5">
        <f t="shared" ca="1" si="7"/>
        <v>0</v>
      </c>
      <c r="E107" s="5" t="s">
        <v>68</v>
      </c>
      <c r="F107" s="5" t="s">
        <v>118</v>
      </c>
      <c r="G107" s="5">
        <v>0</v>
      </c>
      <c r="H107" s="5"/>
      <c r="I107" s="5"/>
      <c r="J107" s="5"/>
      <c r="K107" s="38"/>
      <c r="L107" s="38"/>
    </row>
    <row r="108" spans="3:12" x14ac:dyDescent="0.2">
      <c r="C108" s="13" t="str">
        <f t="shared" ca="1" si="13"/>
        <v>$C$58</v>
      </c>
      <c r="D108" s="5">
        <f t="shared" ca="1" si="7"/>
        <v>0</v>
      </c>
      <c r="E108" s="5" t="s">
        <v>68</v>
      </c>
      <c r="F108" s="5" t="s">
        <v>18</v>
      </c>
      <c r="G108" s="5">
        <v>0</v>
      </c>
      <c r="H108" s="5"/>
      <c r="I108" s="5"/>
      <c r="J108" s="5"/>
      <c r="K108" s="3"/>
      <c r="L108" s="3"/>
    </row>
    <row r="109" spans="3:12" x14ac:dyDescent="0.2">
      <c r="C109" s="13" t="str">
        <f t="shared" ca="1" si="13"/>
        <v>$C$59</v>
      </c>
      <c r="D109" s="5">
        <f t="shared" ca="1" si="7"/>
        <v>0</v>
      </c>
      <c r="E109" s="5" t="s">
        <v>68</v>
      </c>
      <c r="F109" s="5" t="s">
        <v>104</v>
      </c>
      <c r="G109" s="5">
        <v>0</v>
      </c>
      <c r="H109" s="5"/>
      <c r="I109" s="5"/>
      <c r="J109" s="5"/>
      <c r="K109" s="3"/>
      <c r="L109" s="3"/>
    </row>
    <row r="110" spans="3:12" x14ac:dyDescent="0.2">
      <c r="C110" s="13" t="str">
        <f t="shared" ca="1" si="13"/>
        <v>$C$60</v>
      </c>
      <c r="D110" s="5">
        <f t="shared" ca="1" si="7"/>
        <v>0</v>
      </c>
      <c r="E110" s="5" t="s">
        <v>68</v>
      </c>
      <c r="F110" s="5" t="s">
        <v>93</v>
      </c>
      <c r="G110" s="5">
        <v>0</v>
      </c>
      <c r="H110" s="5"/>
      <c r="I110" s="5"/>
      <c r="J110" s="5"/>
      <c r="K110" s="3"/>
      <c r="L110" s="3"/>
    </row>
    <row r="111" spans="3:12" x14ac:dyDescent="0.2">
      <c r="C111" s="13" t="str">
        <f t="shared" ref="C111:C115" ca="1" si="14">CELL("address",C62)</f>
        <v>$C$62</v>
      </c>
      <c r="D111" s="5">
        <f t="shared" ca="1" si="7"/>
        <v>0</v>
      </c>
      <c r="E111" s="5" t="s">
        <v>68</v>
      </c>
      <c r="F111" s="5" t="s">
        <v>7</v>
      </c>
      <c r="G111" s="5">
        <v>0</v>
      </c>
      <c r="H111" s="5"/>
      <c r="I111" s="5"/>
      <c r="J111" s="5"/>
      <c r="K111" s="3"/>
      <c r="L111" s="3"/>
    </row>
    <row r="112" spans="3:12" x14ac:dyDescent="0.2">
      <c r="C112" s="13" t="str">
        <f t="shared" ca="1" si="14"/>
        <v>$C$63</v>
      </c>
      <c r="D112" s="5">
        <f t="shared" ca="1" si="7"/>
        <v>0</v>
      </c>
      <c r="E112" s="5" t="s">
        <v>68</v>
      </c>
      <c r="F112" s="5" t="s">
        <v>44</v>
      </c>
      <c r="G112" s="5">
        <v>0</v>
      </c>
      <c r="H112" s="5"/>
      <c r="I112" s="5"/>
      <c r="J112" s="5"/>
      <c r="K112" s="3"/>
      <c r="L112" s="3"/>
    </row>
    <row r="113" spans="2:12" x14ac:dyDescent="0.2">
      <c r="C113" s="13" t="str">
        <f t="shared" ca="1" si="14"/>
        <v>$C$64</v>
      </c>
      <c r="D113" s="5">
        <f t="shared" ca="1" si="7"/>
        <v>0</v>
      </c>
      <c r="E113" s="5" t="s">
        <v>68</v>
      </c>
      <c r="F113" s="5" t="s">
        <v>26</v>
      </c>
      <c r="G113" s="5">
        <v>0</v>
      </c>
      <c r="H113" s="5"/>
      <c r="I113" s="5"/>
      <c r="J113" s="5"/>
      <c r="K113" s="3"/>
      <c r="L113" s="3"/>
    </row>
    <row r="114" spans="2:12" x14ac:dyDescent="0.2">
      <c r="C114" s="13" t="str">
        <f t="shared" ca="1" si="14"/>
        <v>$C$65</v>
      </c>
      <c r="D114" s="5">
        <f t="shared" ca="1" si="7"/>
        <v>0</v>
      </c>
      <c r="E114" s="5" t="s">
        <v>68</v>
      </c>
      <c r="F114" s="5" t="s">
        <v>90</v>
      </c>
      <c r="G114" s="5">
        <v>0</v>
      </c>
      <c r="H114" s="5"/>
      <c r="I114" s="5"/>
      <c r="J114" s="5"/>
      <c r="K114" s="3"/>
      <c r="L114" s="3"/>
    </row>
    <row r="115" spans="2:12" x14ac:dyDescent="0.2">
      <c r="C115" s="13" t="str">
        <f t="shared" ca="1" si="14"/>
        <v>$C$66</v>
      </c>
      <c r="D115" s="5">
        <f t="shared" ca="1" si="7"/>
        <v>0</v>
      </c>
      <c r="E115" s="5" t="s">
        <v>68</v>
      </c>
      <c r="F115" s="5" t="s">
        <v>19</v>
      </c>
      <c r="G115" s="5">
        <v>0</v>
      </c>
      <c r="H115" s="5"/>
      <c r="I115" s="5"/>
      <c r="J115" s="5"/>
      <c r="K115" s="3"/>
      <c r="L115" s="18"/>
    </row>
    <row r="116" spans="2:12" x14ac:dyDescent="0.2">
      <c r="C116" s="13"/>
      <c r="D116" s="13"/>
      <c r="E116" s="13"/>
      <c r="F116" s="13"/>
      <c r="G116" s="13"/>
      <c r="H116" s="5"/>
      <c r="I116" s="5"/>
      <c r="J116" s="5"/>
      <c r="K116" s="3"/>
      <c r="L116" s="18"/>
    </row>
    <row r="117" spans="2:12" x14ac:dyDescent="0.2">
      <c r="C117" s="13"/>
      <c r="D117" s="13"/>
      <c r="E117" s="13"/>
      <c r="F117" s="13"/>
      <c r="G117" s="13"/>
      <c r="H117" s="5"/>
      <c r="I117" s="5"/>
      <c r="J117" s="5"/>
      <c r="K117" s="3"/>
      <c r="L117" s="18"/>
    </row>
    <row r="118" spans="2:12" x14ac:dyDescent="0.2">
      <c r="C118" s="13"/>
      <c r="D118" s="13"/>
      <c r="E118" s="13"/>
      <c r="F118" s="13"/>
      <c r="G118" s="13"/>
      <c r="H118" s="5"/>
      <c r="I118" s="5"/>
      <c r="J118" s="5"/>
      <c r="K118" s="3"/>
      <c r="L118" s="18"/>
    </row>
    <row r="119" spans="2:12" x14ac:dyDescent="0.2">
      <c r="C119" s="13"/>
      <c r="D119" s="13"/>
      <c r="E119" s="13"/>
      <c r="F119" s="13"/>
      <c r="G119" s="13"/>
      <c r="H119" s="5"/>
      <c r="I119" s="5"/>
      <c r="J119" s="5"/>
      <c r="K119" s="3"/>
      <c r="L119" s="18"/>
    </row>
    <row r="120" spans="2:12" x14ac:dyDescent="0.2">
      <c r="C120" s="13"/>
      <c r="D120" s="24"/>
      <c r="E120" s="24"/>
      <c r="F120" s="24"/>
      <c r="G120" s="13"/>
      <c r="H120" s="5"/>
      <c r="I120" s="5"/>
      <c r="J120" s="5"/>
      <c r="K120" s="3"/>
      <c r="L120" s="18"/>
    </row>
    <row r="121" spans="2:1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2:1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2:1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2:1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2:1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2:12" x14ac:dyDescent="0.2">
      <c r="B126" s="18"/>
    </row>
    <row r="127" spans="2:12" x14ac:dyDescent="0.2">
      <c r="B127" s="18"/>
    </row>
    <row r="128" spans="2:12" x14ac:dyDescent="0.2">
      <c r="B128" s="18"/>
    </row>
    <row r="129" spans="2:2" x14ac:dyDescent="0.2">
      <c r="B129" s="18"/>
    </row>
    <row r="130" spans="2:2" x14ac:dyDescent="0.2">
      <c r="B130" s="18"/>
    </row>
    <row r="131" spans="2:2" x14ac:dyDescent="0.2">
      <c r="B131" s="18"/>
    </row>
    <row r="132" spans="2:2" x14ac:dyDescent="0.2">
      <c r="B132" s="18"/>
    </row>
    <row r="133" spans="2:2" x14ac:dyDescent="0.2">
      <c r="B133" s="18"/>
    </row>
    <row r="134" spans="2:2" x14ac:dyDescent="0.2">
      <c r="B134" s="18"/>
    </row>
    <row r="135" spans="2:2" x14ac:dyDescent="0.2">
      <c r="B135" s="18"/>
    </row>
    <row r="136" spans="2:2" x14ac:dyDescent="0.2">
      <c r="B136" s="18"/>
    </row>
    <row r="137" spans="2:2" x14ac:dyDescent="0.2">
      <c r="B137" s="18"/>
    </row>
    <row r="138" spans="2:2" x14ac:dyDescent="0.2">
      <c r="B138" s="18"/>
    </row>
    <row r="139" spans="2:2" x14ac:dyDescent="0.2">
      <c r="B139" s="18"/>
    </row>
    <row r="140" spans="2:2" x14ac:dyDescent="0.2">
      <c r="B140" s="18"/>
    </row>
    <row r="141" spans="2:2" x14ac:dyDescent="0.2">
      <c r="B141" s="18"/>
    </row>
    <row r="142" spans="2:2" x14ac:dyDescent="0.2">
      <c r="B142" s="18"/>
    </row>
  </sheetData>
  <mergeCells count="1">
    <mergeCell ref="E13:F13"/>
  </mergeCells>
  <conditionalFormatting sqref="A1:XFD31 A32:B32 D32:XFD32 A33:XFD48 A51:XFD1048576 A49:B50 F49:XFD50">
    <cfRule type="expression" dxfId="1" priority="2">
      <formula>CELL("protect",A1)=0</formula>
    </cfRule>
  </conditionalFormatting>
  <conditionalFormatting sqref="C49:E50">
    <cfRule type="expression" dxfId="0" priority="1">
      <formula>CELL("protect",C49)=0</formula>
    </cfRule>
  </conditionalFormatting>
  <dataValidations count="1">
    <dataValidation type="list" allowBlank="1" showInputMessage="1" showErrorMessage="1" sqref="D36">
      <formula1>$G$5:$G$9</formula1>
      <formula2>0</formula2>
    </dataValidation>
  </dataValidations>
  <pageMargins left="0.5" right="0.25" top="0.5" bottom="0.25" header="0.5" footer="0.51180555555555496"/>
  <pageSetup paperSize="9" orientation="landscape" horizontalDpi="300" verticalDpi="300" r:id="rId1"/>
  <headerFooter>
    <oddHeader>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PARAMTABLE</vt:lpstr>
      <vt:lpstr>Sheet1!Print_Area</vt:lpstr>
      <vt:lpstr>TAXCALC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Vishvas Kumar</cp:lastModifiedBy>
  <dcterms:modified xsi:type="dcterms:W3CDTF">2020-03-03T12:33:51Z</dcterms:modified>
</cp:coreProperties>
</file>