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filterPrivacy="1" hidePivotFieldList="1"/>
  <xr:revisionPtr revIDLastSave="0" documentId="13_ncr:1_{F4BB0DC7-A963-4B65-A3B6-504B1BA2656A}" xr6:coauthVersionLast="47" xr6:coauthVersionMax="47" xr10:uidLastSave="{00000000-0000-0000-0000-000000000000}"/>
  <bookViews>
    <workbookView xWindow="-28920" yWindow="-3615" windowWidth="29040" windowHeight="15840" tabRatio="790" activeTab="2" xr2:uid="{00000000-000D-0000-FFFF-FFFF00000000}"/>
  </bookViews>
  <sheets>
    <sheet name=" Data" sheetId="3" r:id="rId1"/>
    <sheet name="Pivot Tables " sheetId="6" r:id="rId2"/>
    <sheet name="Dashboard" sheetId="7" r:id="rId3"/>
  </sheets>
  <definedNames>
    <definedName name="_xlcn.WorksheetConnection_deliveries.csvA1N180791">' Data'!$A$1:$O$18079</definedName>
    <definedName name="Slicer_Months">#N/A</definedName>
    <definedName name="Slicer_Quarter">#N/A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 uri="GoogleSheetsCustomDataVersion2">
      <go:sheetsCustomData xmlns:go="http://customooxmlschemas.google.com/" r:id="rId9" roundtripDataChecksum="9w3AmADzuB96Tn8jZpIzzH3pylsTyGHscU8jvS1zn48="/>
    </ext>
  </extLst>
</workbook>
</file>

<file path=xl/calcChain.xml><?xml version="1.0" encoding="utf-8"?>
<calcChain xmlns="http://schemas.openxmlformats.org/spreadsheetml/2006/main">
  <c r="J31" i="7" l="1"/>
  <c r="E2" i="7"/>
  <c r="E11" i="6"/>
  <c r="C5" i="6"/>
  <c r="E14" i="6"/>
  <c r="B8" i="6"/>
  <c r="E8" i="6"/>
  <c r="C3" i="6"/>
  <c r="C4" i="6"/>
  <c r="E9" i="6" l="1"/>
  <c r="E1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71B4F3-3D59-4C80-BE62-A886919F738F}"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F10E9637-9D0F-4298-B954-39D3F21D67AB}"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 id="3" xr16:uid="{4CFAB17E-0979-4570-AA18-BDDFFE1618AE}" keepAlive="1" name="Query - Table2" description="Connection to the 'Table2' query in the workbook." type="5" refreshedVersion="7"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<sst xmlns="http://schemas.openxmlformats.org/spreadsheetml/2006/main" count="184" uniqueCount="45">
  <si>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</si>
  <si>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</si>
  <si>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</si>
  <si>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</si>
  <si>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</si>
  <si>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</si>
  <si>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</si>
  <si>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</si>
  <si>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</si>
  <si>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</si>
  <si>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</si>
  <si>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</si>
  <si>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</si>
  <si>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</si>
  <si>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</si>
  <si>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</si>
  <si>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</si>
  <si>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</si>
  <si>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</si>
  <si>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</si>
  <si>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Values</t>
  </si>
  <si>
    <t>Row Labels</t>
  </si>
  <si>
    <t>Sum of Customers</t>
  </si>
  <si>
    <t>Sum of Profit</t>
  </si>
  <si>
    <t>Sum of Sales</t>
  </si>
  <si>
    <t>Average of Sales Completion Rate</t>
  </si>
  <si>
    <t>Sales Completion</t>
  </si>
  <si>
    <t>Grand Total</t>
  </si>
  <si>
    <t>Average of Profit Completion Rate</t>
  </si>
  <si>
    <t>Profit Completion</t>
  </si>
  <si>
    <t>Profit Incompletion</t>
  </si>
  <si>
    <t>Average of Customer Completion Rate</t>
  </si>
  <si>
    <t>Sum of Target Sales</t>
  </si>
  <si>
    <t>Jan</t>
  </si>
  <si>
    <t>Feb</t>
  </si>
  <si>
    <t>Mar</t>
  </si>
  <si>
    <t>Sales InCompletion</t>
  </si>
  <si>
    <t xml:space="preserve">Costomer Comopletion </t>
  </si>
  <si>
    <t>Costomer Incompletion</t>
  </si>
  <si>
    <t>Apr</t>
  </si>
  <si>
    <t>May</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</si>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</sst>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43" formatCode="_ * #,##0.00_ ;_ * \-#,##0.00_ ;_ * &quot;-&quot;??_ ;_ @_ "/>
    <numFmt numFmtId="164" formatCode="_-* #,##0_-;\-* #,##0_-;_-* &quot;-&quot;??_-;_-@"/>
    <numFmt numFmtId="165" formatCode="_ * #,##0_ ;_ * \-#,##0_ ;_ * &quot;-&quot;??_ ;_ @_ "/>
    <numFmt numFmtId="166" formatCode="_-[$$-409]* #,##0_ ;_-[$$-409]* \-#,##0\ ;_-[$$-409]* &quot;-&quot;??_ ;_-@_ "/>
  </numFmts>
  <fonts count="6" x14ac:knownFonts="1">
    <font>
      <sz val="12"/>
      <color theme="1"/>
      <name val="Calibri"/>
      <scheme val="minor"/>
    </font>
    <font>
      <sz val="11"/>
      <color theme="1"/>
      <name val="Calibri"/>
      <family val="2"/>
      <scheme val="minor"/>
    </font>
    <font>
      <sz val="12"/>
      <color theme="1"/>
      <name val="Calibri"/>
    </font>
    <font>
      <sz val="12"/>
      <color theme="1"/>
      <name val="Calibri"/>
    </font>
    <font>
      <sz val="12"/>
      <color theme="1"/>
      <name val="Calibri"/>
      <scheme val="minor"/>
    </font>
    <font>
      <sz val="12"/>
      <color theme="1"/>
      <name val="Calibri"/>
      <family val="2"/>
      <scheme val="minor"/>
    </font>
  </fonts>
  <fills count="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2" tint="-0.14999847407452621"/>
        <bgColor indexed="64"/>
      </patternFill>
    </fill>
  </fills>
  <borders count="10">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9"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cellStyleXfs>
  <cellXfs count="33">
    <xf numFmtId="0" fontId="0" fillId="0" borderId="0" xfId="0"/>
    <xf numFmtId="0" fontId="2" fillId="0" borderId="0" xfId="0" applyFont="1"/>
    <xf numFmtId="17" fontId="3" fillId="0" borderId="0" xfId="0" applyNumberFormat="1" applyFont="1"/>
    <xf numFmtId="164" fontId="3" fillId="0" borderId="0" xfId="0" applyNumberFormat="1" applyFont="1"/>
    <xf numFmtId="9" fontId="3" fillId="0" borderId="0" xfId="0" applyNumberFormat="1" applyFont="1"/>
    <xf numFmtId="1" fontId="3" fillId="0" borderId="0" xfId="0" applyNumberFormat="1" applyFont="1"/>
    <xf numFmtId="0" fontId="1" fillId="2" borderId="0" xfId="1" applyFill="1"/>
    <xf numFmtId="0" fontId="1" fillId="0" borderId="0" xfId="1"/>
    <xf numFmtId="0" fontId="5" fillId="0" borderId="0" xfId="0" applyFont="1"/>
    <xf numFmtId="0" fontId="0" fillId="0" borderId="0" xfId="0" applyBorder="1"/>
    <xf numFmtId="0" fontId="5" fillId="3" borderId="9" xfId="0" applyFont="1" applyFill="1" applyBorder="1"/>
    <xf numFmtId="0" fontId="0" fillId="0" borderId="0" xfId="0" applyFill="1"/>
    <xf numFmtId="0" fontId="0" fillId="4" borderId="9" xfId="0" applyFill="1" applyBorder="1"/>
    <xf numFmtId="0" fontId="0" fillId="4" borderId="9" xfId="0" applyFill="1" applyBorder="1" applyAlignment="1">
      <alignment horizontal="left"/>
    </xf>
    <xf numFmtId="0" fontId="0" fillId="4" borderId="9" xfId="0" applyNumberFormat="1" applyFill="1" applyBorder="1"/>
    <xf numFmtId="0" fontId="0" fillId="4" borderId="1" xfId="0" applyFill="1" applyBorder="1"/>
    <xf numFmtId="0" fontId="0" fillId="4" borderId="2" xfId="0" applyFill="1" applyBorder="1"/>
    <xf numFmtId="0" fontId="0" fillId="4" borderId="1" xfId="0" applyFill="1" applyBorder="1" applyAlignment="1">
      <alignment horizontal="left"/>
    </xf>
    <xf numFmtId="0" fontId="0" fillId="4" borderId="2" xfId="0" applyNumberFormat="1" applyFill="1" applyBorder="1"/>
    <xf numFmtId="0" fontId="0" fillId="4" borderId="8" xfId="0" applyFill="1" applyBorder="1" applyAlignment="1">
      <alignment horizontal="left"/>
    </xf>
    <xf numFmtId="0" fontId="0" fillId="4" borderId="7" xfId="0" applyNumberFormat="1" applyFill="1" applyBorder="1"/>
    <xf numFmtId="0" fontId="0" fillId="4" borderId="3" xfId="0" applyFill="1" applyBorder="1" applyAlignment="1">
      <alignment horizontal="left"/>
    </xf>
    <xf numFmtId="0" fontId="0" fillId="4" borderId="4" xfId="0" applyNumberFormat="1" applyFill="1" applyBorder="1"/>
    <xf numFmtId="0" fontId="0" fillId="4" borderId="0" xfId="0" applyFill="1"/>
    <xf numFmtId="1" fontId="0" fillId="4" borderId="2" xfId="0" applyNumberFormat="1" applyFill="1" applyBorder="1"/>
    <xf numFmtId="166" fontId="5" fillId="4" borderId="9" xfId="3" applyNumberFormat="1" applyFont="1" applyFill="1" applyBorder="1"/>
    <xf numFmtId="166" fontId="5" fillId="4" borderId="9" xfId="4" applyNumberFormat="1" applyFont="1" applyFill="1" applyBorder="1"/>
    <xf numFmtId="0" fontId="0" fillId="4" borderId="5" xfId="0" applyFill="1" applyBorder="1" applyAlignment="1">
      <alignment horizontal="left"/>
    </xf>
    <xf numFmtId="165" fontId="0" fillId="4" borderId="6" xfId="0" applyNumberFormat="1" applyFill="1" applyBorder="1"/>
    <xf numFmtId="0" fontId="5" fillId="4" borderId="9" xfId="0" applyFont="1" applyFill="1" applyBorder="1"/>
    <xf numFmtId="9" fontId="0" fillId="4" borderId="7" xfId="0" applyNumberFormat="1" applyFill="1" applyBorder="1"/>
    <xf numFmtId="9" fontId="5" fillId="4" borderId="9" xfId="2" applyFont="1" applyFill="1" applyBorder="1"/>
    <xf numFmtId="9" fontId="5" fillId="4" borderId="9" xfId="0" applyNumberFormat="1" applyFont="1" applyFill="1" applyBorder="1"/>
  </cellXfs>
  <cellStyles count="5">
    <cellStyle name="Comma" xfId="3" builtinId="3"/>
    <cellStyle name="Currency" xfId="4" builtinId="4"/>
    <cellStyle name="Normal" xfId="0" builtinId="0"/>
    <cellStyle name="Normal 2" xfId="1" xr:uid="{CF25ACE3-A73F-42E9-83BA-E4C4FEB4C134}"/>
    <cellStyle name="Percent" xfId="2" builtinId="5"/>
  </cellStyles>
  <dxfs count="55">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bgColor theme="2" tint="-0.14999847407452621"/>
        </patternFill>
      </fill>
    </dxf>
    <dxf>
      <fill>
        <patternFill>
          <bgColor theme="2" tint="-0.14999847407452621"/>
        </patternFill>
      </fill>
    </dxf>
    <dxf>
      <fill>
        <patternFill>
          <bgColor theme="2" tint="-0.14999847407452621"/>
        </patternFill>
      </fill>
    </dxf>
    <dxf>
      <fill>
        <patternFill>
          <bgColor theme="2" tint="-0.14999847407452621"/>
        </patternFill>
      </fill>
    </dxf>
    <dxf>
      <fill>
        <patternFill>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fill>
        <patternFill patternType="solid">
          <bgColor theme="2"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5" formatCode="_ * #,##0_ ;_ * \-#,##0_ ;_ * &quot;-&quot;??_ ;_ @_ "/>
    </dxf>
    <dxf>
      <numFmt numFmtId="13" formatCode="0%"/>
    </dxf>
    <dxf>
      <numFmt numFmtId="13" formatCode="0%"/>
    </dxf>
    <dxf>
      <numFmt numFmtId="13" formatCode="0%"/>
    </dxf>
    <dxf>
      <numFmt numFmtId="13" formatCode="0%"/>
    </dxf>
    <dxf>
      <numFmt numFmtId="13" formatCode="0%"/>
    </dxf>
    <dxf>
      <numFmt numFmtId="165" formatCode="_ * #,##0_ ;_ * \-#,##0_ ;_ * &quot;-&quot;??_ ;_ @_ "/>
    </dxf>
    <dxf>
      <numFmt numFmtId="1" formatCode="0"/>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54"/>
      <tableStyleElement type="firstRowStripe" dxfId="53"/>
      <tableStyleElement type="secondRow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F2D4-4B4B-BA45-991D4A6C7DD9}"/>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3-F2D4-4B4B-BA45-991D4A6C7DD9}"/>
              </c:ext>
            </c:extLst>
          </c:dPt>
          <c:dLbls>
            <c:dLbl>
              <c:idx val="0"/>
              <c:layout>
                <c:manualLayout>
                  <c:x val="-0.10952418447694034"/>
                  <c:y val="-0.22900781712072865"/>
                </c:manualLayout>
              </c:layout>
              <c:spPr>
                <a:noFill/>
                <a:ln>
                  <a:noFill/>
                </a:ln>
                <a:effectLst/>
              </c:spPr>
              <c:txPr>
                <a:bodyPr rot="0" spcFirstLastPara="1" vertOverflow="overflow" horzOverflow="overflow"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55352380952380953"/>
                      <c:h val="0.5086009165121248"/>
                    </c:manualLayout>
                  </c15:layout>
                </c:ext>
                <c:ext xmlns:c16="http://schemas.microsoft.com/office/drawing/2014/chart" uri="{C3380CC4-5D6E-409C-BE32-E72D297353CC}">
                  <c16:uniqueId val="{00000001-F2D4-4B4B-BA45-991D4A6C7DD9}"/>
                </c:ext>
              </c:extLst>
            </c:dLbl>
            <c:dLbl>
              <c:idx val="1"/>
              <c:delete val="1"/>
              <c:extLst>
                <c:ext xmlns:c15="http://schemas.microsoft.com/office/drawing/2012/chart" uri="{CE6537A1-D6FC-4f65-9D91-7224C49458BB}"/>
                <c:ext xmlns:c16="http://schemas.microsoft.com/office/drawing/2014/chart" uri="{C3380CC4-5D6E-409C-BE32-E72D297353CC}">
                  <c16:uniqueId val="{00000003-F2D4-4B4B-BA45-991D4A6C7D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'!$D$8:$D$9</c:f>
              <c:strCache>
                <c:ptCount val="2"/>
                <c:pt idx="0">
                  <c:v>Sales Completion</c:v>
                </c:pt>
                <c:pt idx="1">
                  <c:v>Sales InCompletion</c:v>
                </c:pt>
              </c:strCache>
            </c:strRef>
          </c:cat>
          <c:val>
            <c:numRef>
              <c:f>'Pivot Tables '!$E$8:$E$9</c:f>
              <c:numCache>
                <c:formatCode>0%</c:formatCode>
                <c:ptCount val="2"/>
                <c:pt idx="0">
                  <c:v>0.85555555555555574</c:v>
                </c:pt>
                <c:pt idx="1">
                  <c:v>0.14444444444444426</c:v>
                </c:pt>
              </c:numCache>
            </c:numRef>
          </c:val>
          <c:extLst>
            <c:ext xmlns:c16="http://schemas.microsoft.com/office/drawing/2014/chart" uri="{C3380CC4-5D6E-409C-BE32-E72D297353CC}">
              <c16:uniqueId val="{00000004-F2D4-4B4B-BA45-991D4A6C7DD9}"/>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Data.xlsx]Pivot Tables !PivotTable24</c:name>
    <c:fmtId val="0"/>
  </c:pivotSource>
  <c:chart>
    <c:autoTitleDeleted val="1"/>
    <c:pivotFmts>
      <c:pivotFmt>
        <c:idx val="0"/>
        <c:spPr>
          <a:solidFill>
            <a:schemeClr val="accent1">
              <a:lumMod val="50000"/>
            </a:schemeClr>
          </a:solidFill>
          <a:ln>
            <a:noFill/>
          </a:ln>
          <a:effectLst>
            <a:softEdge rad="0"/>
          </a:effectLst>
          <a:scene3d>
            <a:camera prst="orthographicFront"/>
            <a:lightRig rig="threePt" dir="t"/>
          </a:scene3d>
          <a:sp3d>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solidFill>
              <a:schemeClr val="bg1"/>
            </a:solidFill>
          </a:ln>
          <a:effectLst/>
          <a:scene3d>
            <a:camera prst="orthographicFront"/>
            <a:lightRig rig="threePt" dir="t"/>
          </a:scene3d>
          <a:sp3d>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oftEdge rad="0"/>
          </a:effectLst>
          <a:scene3d>
            <a:camera prst="orthographicFront"/>
            <a:lightRig rig="threePt" dir="t"/>
          </a:scene3d>
          <a:sp3d>
            <a:bevelB/>
          </a:sp3d>
        </c:spPr>
      </c:pivotFmt>
      <c:pivotFmt>
        <c:idx val="3"/>
        <c:spPr>
          <a:solidFill>
            <a:schemeClr val="accent1">
              <a:lumMod val="50000"/>
            </a:schemeClr>
          </a:solidFill>
          <a:ln>
            <a:noFill/>
          </a:ln>
          <a:effectLst>
            <a:softEdge rad="0"/>
          </a:effectLst>
          <a:scene3d>
            <a:camera prst="orthographicFront"/>
            <a:lightRig rig="threePt" dir="t"/>
          </a:scene3d>
          <a:sp3d>
            <a:bevelB/>
          </a:sp3d>
        </c:spPr>
      </c:pivotFmt>
      <c:pivotFmt>
        <c:idx val="4"/>
        <c:spPr>
          <a:solidFill>
            <a:schemeClr val="accent1">
              <a:lumMod val="50000"/>
            </a:schemeClr>
          </a:solidFill>
          <a:ln>
            <a:noFill/>
          </a:ln>
          <a:effectLst>
            <a:softEdge rad="0"/>
          </a:effectLst>
          <a:scene3d>
            <a:camera prst="orthographicFront"/>
            <a:lightRig rig="threePt" dir="t"/>
          </a:scene3d>
          <a:sp3d>
            <a:bevelB/>
          </a:sp3d>
        </c:spPr>
      </c:pivotFmt>
    </c:pivotFmts>
    <c:plotArea>
      <c:layout>
        <c:manualLayout>
          <c:layoutTarget val="inner"/>
          <c:xMode val="edge"/>
          <c:yMode val="edge"/>
          <c:x val="4.9335958126705236E-2"/>
          <c:y val="5.057471264367816E-2"/>
          <c:w val="0.91349796272454431"/>
          <c:h val="0.78809955652095209"/>
        </c:manualLayout>
      </c:layout>
      <c:barChart>
        <c:barDir val="col"/>
        <c:grouping val="stacked"/>
        <c:varyColors val="0"/>
        <c:ser>
          <c:idx val="0"/>
          <c:order val="0"/>
          <c:tx>
            <c:strRef>
              <c:f>'Pivot Tables '!$I$2</c:f>
              <c:strCache>
                <c:ptCount val="1"/>
                <c:pt idx="0">
                  <c:v>Sum of Sales</c:v>
                </c:pt>
              </c:strCache>
            </c:strRef>
          </c:tx>
          <c:spPr>
            <a:solidFill>
              <a:schemeClr val="accent1">
                <a:lumMod val="50000"/>
              </a:schemeClr>
            </a:solidFill>
            <a:ln>
              <a:noFill/>
            </a:ln>
            <a:effectLst>
              <a:softEdge rad="0"/>
            </a:effectLst>
            <a:scene3d>
              <a:camera prst="orthographicFront"/>
              <a:lightRig rig="threePt" dir="t"/>
            </a:scene3d>
            <a:sp3d>
              <a:bevelB/>
            </a:sp3d>
          </c:spPr>
          <c:invertIfNegative val="0"/>
          <c:cat>
            <c:strRef>
              <c:f>'Pivot Tables '!$H$3:$H$12</c:f>
              <c:strCache>
                <c:ptCount val="9"/>
                <c:pt idx="0">
                  <c:v>Jan</c:v>
                </c:pt>
                <c:pt idx="1">
                  <c:v>Feb</c:v>
                </c:pt>
                <c:pt idx="2">
                  <c:v>Mar</c:v>
                </c:pt>
                <c:pt idx="3">
                  <c:v>Apr</c:v>
                </c:pt>
                <c:pt idx="4">
                  <c:v>May</c:v>
                </c:pt>
                <c:pt idx="5">
                  <c:v>Jun</c:v>
                </c:pt>
                <c:pt idx="6">
                  <c:v>Jul</c:v>
                </c:pt>
                <c:pt idx="7">
                  <c:v>Aug</c:v>
                </c:pt>
                <c:pt idx="8">
                  <c:v>Sep</c:v>
                </c:pt>
              </c:strCache>
            </c:strRef>
          </c:cat>
          <c:val>
            <c:numRef>
              <c:f>'Pivot Tables '!$I$3:$I$12</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3-3FDB-4B18-8AAA-984E4292F26E}"/>
            </c:ext>
          </c:extLst>
        </c:ser>
        <c:ser>
          <c:idx val="1"/>
          <c:order val="1"/>
          <c:tx>
            <c:strRef>
              <c:f>'Pivot Tables '!$J$2</c:f>
              <c:strCache>
                <c:ptCount val="1"/>
                <c:pt idx="0">
                  <c:v>Sum of Target Sales</c:v>
                </c:pt>
              </c:strCache>
            </c:strRef>
          </c:tx>
          <c:spPr>
            <a:solidFill>
              <a:schemeClr val="accent1">
                <a:lumMod val="20000"/>
                <a:lumOff val="80000"/>
              </a:schemeClr>
            </a:solidFill>
            <a:ln>
              <a:solidFill>
                <a:schemeClr val="bg1"/>
              </a:solidFill>
            </a:ln>
            <a:effectLst/>
            <a:scene3d>
              <a:camera prst="orthographicFront"/>
              <a:lightRig rig="threePt" dir="t"/>
            </a:scene3d>
            <a:sp3d>
              <a:bevelB/>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'!$H$3:$H$12</c:f>
              <c:strCache>
                <c:ptCount val="9"/>
                <c:pt idx="0">
                  <c:v>Jan</c:v>
                </c:pt>
                <c:pt idx="1">
                  <c:v>Feb</c:v>
                </c:pt>
                <c:pt idx="2">
                  <c:v>Mar</c:v>
                </c:pt>
                <c:pt idx="3">
                  <c:v>Apr</c:v>
                </c:pt>
                <c:pt idx="4">
                  <c:v>May</c:v>
                </c:pt>
                <c:pt idx="5">
                  <c:v>Jun</c:v>
                </c:pt>
                <c:pt idx="6">
                  <c:v>Jul</c:v>
                </c:pt>
                <c:pt idx="7">
                  <c:v>Aug</c:v>
                </c:pt>
                <c:pt idx="8">
                  <c:v>Sep</c:v>
                </c:pt>
              </c:strCache>
            </c:strRef>
          </c:cat>
          <c:val>
            <c:numRef>
              <c:f>'Pivot Tables '!$J$3:$J$12</c:f>
              <c:numCache>
                <c:formatCode>General</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4-3FDB-4B18-8AAA-984E4292F26E}"/>
            </c:ext>
          </c:extLst>
        </c:ser>
        <c:dLbls>
          <c:showLegendKey val="0"/>
          <c:showVal val="0"/>
          <c:showCatName val="0"/>
          <c:showSerName val="0"/>
          <c:showPercent val="0"/>
          <c:showBubbleSize val="0"/>
        </c:dLbls>
        <c:gapWidth val="36"/>
        <c:overlap val="100"/>
        <c:axId val="542575344"/>
        <c:axId val="542578624"/>
      </c:barChart>
      <c:catAx>
        <c:axId val="542575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78624"/>
        <c:crosses val="autoZero"/>
        <c:auto val="1"/>
        <c:lblAlgn val="ctr"/>
        <c:lblOffset val="100"/>
        <c:noMultiLvlLbl val="0"/>
      </c:catAx>
      <c:valAx>
        <c:axId val="54257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75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Data.xlsx]Pivot Tables !PivotTable19</c:name>
    <c:fmtId val="0"/>
  </c:pivotSource>
  <c:chart>
    <c:autoTitleDeleted val="1"/>
    <c:pivotFmts>
      <c:pivotFmt>
        <c:idx val="0"/>
        <c:spPr>
          <a:ln w="28575" cap="rnd">
            <a:solidFill>
              <a:schemeClr val="accent1"/>
            </a:solidFill>
            <a:round/>
          </a:ln>
          <a:effectLst/>
        </c:spPr>
        <c:marker>
          <c:symbol val="circle"/>
          <c:size val="8"/>
          <c:spPr>
            <a:solidFill>
              <a:schemeClr val="accent1">
                <a:lumMod val="7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04700548795034E-2"/>
          <c:y val="0.10012568851428781"/>
          <c:w val="0.91453368328958884"/>
          <c:h val="0.72899855827880666"/>
        </c:manualLayout>
      </c:layout>
      <c:lineChart>
        <c:grouping val="stacked"/>
        <c:varyColors val="0"/>
        <c:ser>
          <c:idx val="0"/>
          <c:order val="0"/>
          <c:tx>
            <c:strRef>
              <c:f>'Pivot Tables '!$M$2</c:f>
              <c:strCache>
                <c:ptCount val="1"/>
                <c:pt idx="0">
                  <c:v>Total</c:v>
                </c:pt>
              </c:strCache>
            </c:strRef>
          </c:tx>
          <c:spPr>
            <a:ln w="28575" cap="rnd">
              <a:solidFill>
                <a:schemeClr val="accent1"/>
              </a:solidFill>
              <a:round/>
            </a:ln>
            <a:effectLst/>
          </c:spPr>
          <c:marker>
            <c:symbol val="circle"/>
            <c:size val="8"/>
            <c:spPr>
              <a:solidFill>
                <a:schemeClr val="accent1">
                  <a:lumMod val="75000"/>
                </a:schemeClr>
              </a:solidFill>
              <a:ln w="9525">
                <a:solidFill>
                  <a:schemeClr val="bg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'!$L$3:$L$12</c:f>
              <c:strCache>
                <c:ptCount val="9"/>
                <c:pt idx="0">
                  <c:v>Jan</c:v>
                </c:pt>
                <c:pt idx="1">
                  <c:v>Feb</c:v>
                </c:pt>
                <c:pt idx="2">
                  <c:v>Mar</c:v>
                </c:pt>
                <c:pt idx="3">
                  <c:v>Apr</c:v>
                </c:pt>
                <c:pt idx="4">
                  <c:v>May</c:v>
                </c:pt>
                <c:pt idx="5">
                  <c:v>Jun</c:v>
                </c:pt>
                <c:pt idx="6">
                  <c:v>Jul</c:v>
                </c:pt>
                <c:pt idx="7">
                  <c:v>Aug</c:v>
                </c:pt>
                <c:pt idx="8">
                  <c:v>Sep</c:v>
                </c:pt>
              </c:strCache>
            </c:strRef>
          </c:cat>
          <c:val>
            <c:numRef>
              <c:f>'Pivot Tables '!$M$3:$M$12</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2-A750-4096-8F73-DB227E35A6D1}"/>
            </c:ext>
          </c:extLst>
        </c:ser>
        <c:dLbls>
          <c:dLblPos val="t"/>
          <c:showLegendKey val="0"/>
          <c:showVal val="1"/>
          <c:showCatName val="0"/>
          <c:showSerName val="0"/>
          <c:showPercent val="0"/>
          <c:showBubbleSize val="0"/>
        </c:dLbls>
        <c:marker val="1"/>
        <c:smooth val="0"/>
        <c:axId val="478384504"/>
        <c:axId val="473861872"/>
      </c:lineChart>
      <c:catAx>
        <c:axId val="478384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61872"/>
        <c:crosses val="autoZero"/>
        <c:auto val="1"/>
        <c:lblAlgn val="ctr"/>
        <c:lblOffset val="100"/>
        <c:noMultiLvlLbl val="0"/>
      </c:catAx>
      <c:valAx>
        <c:axId val="4738618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84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Data.xlsx]Pivot Tables !PivotTable18</c:name>
    <c:fmtId val="0"/>
  </c:pivotSource>
  <c:chart>
    <c:autoTitleDeleted val="1"/>
    <c:pivotFmts>
      <c:pivotFmt>
        <c:idx val="0"/>
        <c:spPr>
          <a:solidFill>
            <a:schemeClr val="accent1">
              <a:lumMod val="50000"/>
            </a:schemeClr>
          </a:solidFill>
          <a:ln w="6032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2338700199788"/>
          <c:y val="0.10864197530864197"/>
          <c:w val="0.85129502095820109"/>
          <c:h val="0.66223933119471179"/>
        </c:manualLayout>
      </c:layout>
      <c:barChart>
        <c:barDir val="bar"/>
        <c:grouping val="clustered"/>
        <c:varyColors val="0"/>
        <c:ser>
          <c:idx val="0"/>
          <c:order val="0"/>
          <c:tx>
            <c:strRef>
              <c:f>'Pivot Tables '!$P$2</c:f>
              <c:strCache>
                <c:ptCount val="1"/>
                <c:pt idx="0">
                  <c:v>Total</c:v>
                </c:pt>
              </c:strCache>
            </c:strRef>
          </c:tx>
          <c:spPr>
            <a:solidFill>
              <a:schemeClr val="accent1">
                <a:lumMod val="50000"/>
              </a:schemeClr>
            </a:solidFill>
            <a:ln w="60325">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'!$O$3:$O$10</c:f>
              <c:strCache>
                <c:ptCount val="7"/>
                <c:pt idx="0">
                  <c:v>Argentina</c:v>
                </c:pt>
                <c:pt idx="1">
                  <c:v>Brazil</c:v>
                </c:pt>
                <c:pt idx="2">
                  <c:v>Chicaco</c:v>
                </c:pt>
                <c:pt idx="3">
                  <c:v>Chile</c:v>
                </c:pt>
                <c:pt idx="4">
                  <c:v>Columbia</c:v>
                </c:pt>
                <c:pt idx="5">
                  <c:v>Los Angeles</c:v>
                </c:pt>
                <c:pt idx="6">
                  <c:v>Peru</c:v>
                </c:pt>
              </c:strCache>
            </c:strRef>
          </c:cat>
          <c:val>
            <c:numRef>
              <c:f>'Pivot Tables '!$P$3:$P$10</c:f>
              <c:numCache>
                <c:formatCode>General</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2-2A5D-4418-8D55-ED49690FE28B}"/>
            </c:ext>
          </c:extLst>
        </c:ser>
        <c:dLbls>
          <c:dLblPos val="outEnd"/>
          <c:showLegendKey val="0"/>
          <c:showVal val="1"/>
          <c:showCatName val="0"/>
          <c:showSerName val="0"/>
          <c:showPercent val="0"/>
          <c:showBubbleSize val="0"/>
        </c:dLbls>
        <c:gapWidth val="219"/>
        <c:axId val="473879256"/>
        <c:axId val="473880896"/>
      </c:barChart>
      <c:catAx>
        <c:axId val="473879256"/>
        <c:scaling>
          <c:orientation val="minMax"/>
        </c:scaling>
        <c:delete val="0"/>
        <c:axPos val="l"/>
        <c:numFmt formatCode="General" sourceLinked="1"/>
        <c:majorTickMark val="out"/>
        <c:minorTickMark val="none"/>
        <c:tickLblPos val="nextTo"/>
        <c:spPr>
          <a:solidFill>
            <a:schemeClr val="bg1"/>
          </a:solidFill>
          <a:ln w="15875" cap="flat" cmpd="sng" algn="ctr">
            <a:solidFill>
              <a:schemeClr val="tx1">
                <a:lumMod val="15000"/>
                <a:lumOff val="85000"/>
              </a:schemeClr>
            </a:solidFill>
            <a:round/>
          </a:ln>
          <a:effectLst>
            <a:outerShdw blurRad="50800" dist="50800" dir="5400000" algn="ctr" rotWithShape="0">
              <a:schemeClr val="bg1"/>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80896"/>
        <c:crosses val="autoZero"/>
        <c:auto val="1"/>
        <c:lblAlgn val="ctr"/>
        <c:lblOffset val="100"/>
        <c:noMultiLvlLbl val="0"/>
      </c:catAx>
      <c:valAx>
        <c:axId val="473880896"/>
        <c:scaling>
          <c:orientation val="minMax"/>
        </c:scaling>
        <c:delete val="0"/>
        <c:axPos val="b"/>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79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1335-4C9C-B5BC-0363D1B2A08B}"/>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3-1335-4C9C-B5BC-0363D1B2A08B}"/>
              </c:ext>
            </c:extLst>
          </c:dPt>
          <c:dLbls>
            <c:dLbl>
              <c:idx val="0"/>
              <c:layout>
                <c:manualLayout>
                  <c:x val="-8.7741913055570081E-2"/>
                  <c:y val="-0.24983722951614845"/>
                </c:manualLayout>
              </c:layout>
              <c:spPr>
                <a:noFill/>
                <a:ln>
                  <a:noFill/>
                </a:ln>
                <a:effectLst/>
              </c:spPr>
              <c:txPr>
                <a:bodyPr rot="0" spcFirstLastPara="1" vertOverflow="overflow" horzOverflow="overflow"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48557762369256074"/>
                      <c:h val="0.50975023283379894"/>
                    </c:manualLayout>
                  </c15:layout>
                </c:ext>
                <c:ext xmlns:c16="http://schemas.microsoft.com/office/drawing/2014/chart" uri="{C3380CC4-5D6E-409C-BE32-E72D297353CC}">
                  <c16:uniqueId val="{00000001-1335-4C9C-B5BC-0363D1B2A08B}"/>
                </c:ext>
              </c:extLst>
            </c:dLbl>
            <c:dLbl>
              <c:idx val="1"/>
              <c:delete val="1"/>
              <c:extLst>
                <c:ext xmlns:c15="http://schemas.microsoft.com/office/drawing/2012/chart" uri="{CE6537A1-D6FC-4f65-9D91-7224C49458BB}"/>
                <c:ext xmlns:c16="http://schemas.microsoft.com/office/drawing/2014/chart" uri="{C3380CC4-5D6E-409C-BE32-E72D297353CC}">
                  <c16:uniqueId val="{00000003-1335-4C9C-B5BC-0363D1B2A0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'!$D$11:$D$12</c:f>
              <c:strCache>
                <c:ptCount val="2"/>
                <c:pt idx="0">
                  <c:v>Profit Completion</c:v>
                </c:pt>
                <c:pt idx="1">
                  <c:v>Profit Incompletion</c:v>
                </c:pt>
              </c:strCache>
            </c:strRef>
          </c:cat>
          <c:val>
            <c:numRef>
              <c:f>'Pivot Tables '!$E$11:$E$12</c:f>
              <c:numCache>
                <c:formatCode>0%</c:formatCode>
                <c:ptCount val="2"/>
                <c:pt idx="0">
                  <c:v>0.85492063492063519</c:v>
                </c:pt>
                <c:pt idx="1">
                  <c:v>0.14507936507936481</c:v>
                </c:pt>
              </c:numCache>
            </c:numRef>
          </c:val>
          <c:extLst>
            <c:ext xmlns:c16="http://schemas.microsoft.com/office/drawing/2014/chart" uri="{C3380CC4-5D6E-409C-BE32-E72D297353CC}">
              <c16:uniqueId val="{00000004-1335-4C9C-B5BC-0363D1B2A08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8165-4576-A690-2DC293C7C6D2}"/>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3-8165-4576-A690-2DC293C7C6D2}"/>
              </c:ext>
            </c:extLst>
          </c:dPt>
          <c:dLbls>
            <c:dLbl>
              <c:idx val="0"/>
              <c:layout>
                <c:manualLayout>
                  <c:x val="-0.20110768138394902"/>
                  <c:y val="-9.0051460102920255E-2"/>
                </c:manualLayout>
              </c:layout>
              <c:spPr>
                <a:noFill/>
                <a:ln>
                  <a:noFill/>
                </a:ln>
                <a:effectLst/>
              </c:spPr>
              <c:txPr>
                <a:bodyPr rot="0" spcFirstLastPara="1" vertOverflow="overflow" horzOverflow="overflow"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51542857142857135"/>
                      <c:h val="0.48824466610139339"/>
                    </c:manualLayout>
                  </c15:layout>
                </c:ext>
                <c:ext xmlns:c16="http://schemas.microsoft.com/office/drawing/2014/chart" uri="{C3380CC4-5D6E-409C-BE32-E72D297353CC}">
                  <c16:uniqueId val="{00000001-8165-4576-A690-2DC293C7C6D2}"/>
                </c:ext>
              </c:extLst>
            </c:dLbl>
            <c:dLbl>
              <c:idx val="1"/>
              <c:delete val="1"/>
              <c:extLst>
                <c:ext xmlns:c15="http://schemas.microsoft.com/office/drawing/2012/chart" uri="{CE6537A1-D6FC-4f65-9D91-7224C49458BB}"/>
                <c:ext xmlns:c16="http://schemas.microsoft.com/office/drawing/2014/chart" uri="{C3380CC4-5D6E-409C-BE32-E72D297353CC}">
                  <c16:uniqueId val="{00000003-8165-4576-A690-2DC293C7C6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'!$D$14:$D$15</c:f>
              <c:strCache>
                <c:ptCount val="2"/>
                <c:pt idx="0">
                  <c:v>Costomer Comopletion </c:v>
                </c:pt>
                <c:pt idx="1">
                  <c:v>Costomer Incompletion</c:v>
                </c:pt>
              </c:strCache>
            </c:strRef>
          </c:cat>
          <c:val>
            <c:numRef>
              <c:f>'Pivot Tables '!$E$14:$E$15</c:f>
              <c:numCache>
                <c:formatCode>0%</c:formatCode>
                <c:ptCount val="2"/>
                <c:pt idx="0">
                  <c:v>0.8447619047619046</c:v>
                </c:pt>
                <c:pt idx="1">
                  <c:v>0.56000000000000005</c:v>
                </c:pt>
              </c:numCache>
            </c:numRef>
          </c:val>
          <c:extLst>
            <c:ext xmlns:c16="http://schemas.microsoft.com/office/drawing/2014/chart" uri="{C3380CC4-5D6E-409C-BE32-E72D297353CC}">
              <c16:uniqueId val="{00000004-8165-4576-A690-2DC293C7C6D2}"/>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47625</xdr:rowOff>
    </xdr:from>
    <xdr:to>
      <xdr:col>2</xdr:col>
      <xdr:colOff>295275</xdr:colOff>
      <xdr:row>14</xdr:row>
      <xdr:rowOff>28575</xdr:rowOff>
    </xdr:to>
    <xdr:sp macro="" textlink="">
      <xdr:nvSpPr>
        <xdr:cNvPr id="2" name="Rectangle 1">
          <a:extLst>
            <a:ext uri="{FF2B5EF4-FFF2-40B4-BE49-F238E27FC236}">
              <a16:creationId xmlns:a16="http://schemas.microsoft.com/office/drawing/2014/main" id="{A2AEBD06-165F-4926-B7F0-19BE1042ABDE}"/>
            </a:ext>
          </a:extLst>
        </xdr:cNvPr>
        <xdr:cNvSpPr/>
      </xdr:nvSpPr>
      <xdr:spPr>
        <a:xfrm>
          <a:off x="38100" y="47625"/>
          <a:ext cx="1628775" cy="26479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xdr:colOff>
      <xdr:row>14</xdr:row>
      <xdr:rowOff>47625</xdr:rowOff>
    </xdr:from>
    <xdr:to>
      <xdr:col>2</xdr:col>
      <xdr:colOff>295275</xdr:colOff>
      <xdr:row>26</xdr:row>
      <xdr:rowOff>180975</xdr:rowOff>
    </xdr:to>
    <xdr:sp macro="" textlink="">
      <xdr:nvSpPr>
        <xdr:cNvPr id="3" name="Rectangle 2">
          <a:extLst>
            <a:ext uri="{FF2B5EF4-FFF2-40B4-BE49-F238E27FC236}">
              <a16:creationId xmlns:a16="http://schemas.microsoft.com/office/drawing/2014/main" id="{5D02322D-D0A1-4DB7-8A2F-EDAA6BC2BD44}"/>
            </a:ext>
          </a:extLst>
        </xdr:cNvPr>
        <xdr:cNvSpPr/>
      </xdr:nvSpPr>
      <xdr:spPr>
        <a:xfrm>
          <a:off x="38100" y="2714625"/>
          <a:ext cx="1628775" cy="24193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400051</xdr:colOff>
      <xdr:row>0</xdr:row>
      <xdr:rowOff>9525</xdr:rowOff>
    </xdr:from>
    <xdr:to>
      <xdr:col>20</xdr:col>
      <xdr:colOff>28575</xdr:colOff>
      <xdr:row>33</xdr:row>
      <xdr:rowOff>123825</xdr:rowOff>
    </xdr:to>
    <xdr:sp macro="" textlink="">
      <xdr:nvSpPr>
        <xdr:cNvPr id="4" name="Rectangle 3">
          <a:extLst>
            <a:ext uri="{FF2B5EF4-FFF2-40B4-BE49-F238E27FC236}">
              <a16:creationId xmlns:a16="http://schemas.microsoft.com/office/drawing/2014/main" id="{6259EDE5-AE6F-40B9-9F4F-AF929CF95849}"/>
            </a:ext>
          </a:extLst>
        </xdr:cNvPr>
        <xdr:cNvSpPr/>
      </xdr:nvSpPr>
      <xdr:spPr>
        <a:xfrm>
          <a:off x="1771651" y="9525"/>
          <a:ext cx="11972924" cy="64008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75000"/>
              </a:schemeClr>
            </a:solidFill>
          </a:endParaRPr>
        </a:p>
      </xdr:txBody>
    </xdr:sp>
    <xdr:clientData/>
  </xdr:twoCellAnchor>
  <xdr:twoCellAnchor>
    <xdr:from>
      <xdr:col>2</xdr:col>
      <xdr:colOff>514350</xdr:colOff>
      <xdr:row>0</xdr:row>
      <xdr:rowOff>95250</xdr:rowOff>
    </xdr:from>
    <xdr:to>
      <xdr:col>19</xdr:col>
      <xdr:colOff>581025</xdr:colOff>
      <xdr:row>4</xdr:row>
      <xdr:rowOff>95250</xdr:rowOff>
    </xdr:to>
    <xdr:sp macro="" textlink="">
      <xdr:nvSpPr>
        <xdr:cNvPr id="5" name="Rectangle: Rounded Corners 4">
          <a:extLst>
            <a:ext uri="{FF2B5EF4-FFF2-40B4-BE49-F238E27FC236}">
              <a16:creationId xmlns:a16="http://schemas.microsoft.com/office/drawing/2014/main" id="{959F05B8-4BD4-403D-B1CF-9B5FC9F476C2}"/>
            </a:ext>
          </a:extLst>
        </xdr:cNvPr>
        <xdr:cNvSpPr/>
      </xdr:nvSpPr>
      <xdr:spPr>
        <a:xfrm>
          <a:off x="1885950" y="95250"/>
          <a:ext cx="11725275" cy="762000"/>
        </a:xfrm>
        <a:prstGeom prst="roundRect">
          <a:avLst/>
        </a:prstGeom>
        <a:ln>
          <a:noFill/>
        </a:ln>
        <a:effectLst>
          <a:innerShdw blurRad="63500" dist="50800" dir="13500000">
            <a:schemeClr val="accent1">
              <a:lumMod val="40000"/>
              <a:lumOff val="60000"/>
              <a:alpha val="50000"/>
            </a:scheme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clientData/>
  </xdr:twoCellAnchor>
  <xdr:twoCellAnchor>
    <xdr:from>
      <xdr:col>2</xdr:col>
      <xdr:colOff>523875</xdr:colOff>
      <xdr:row>5</xdr:row>
      <xdr:rowOff>19049</xdr:rowOff>
    </xdr:from>
    <xdr:to>
      <xdr:col>8</xdr:col>
      <xdr:colOff>142875</xdr:colOff>
      <xdr:row>11</xdr:row>
      <xdr:rowOff>142874</xdr:rowOff>
    </xdr:to>
    <xdr:sp macro="" textlink="">
      <xdr:nvSpPr>
        <xdr:cNvPr id="6" name="Rectangle: Rounded Corners 5">
          <a:extLst>
            <a:ext uri="{FF2B5EF4-FFF2-40B4-BE49-F238E27FC236}">
              <a16:creationId xmlns:a16="http://schemas.microsoft.com/office/drawing/2014/main" id="{76335681-1330-49F4-A963-10CAB11835D3}"/>
            </a:ext>
          </a:extLst>
        </xdr:cNvPr>
        <xdr:cNvSpPr/>
      </xdr:nvSpPr>
      <xdr:spPr>
        <a:xfrm>
          <a:off x="1895475" y="971549"/>
          <a:ext cx="3733800" cy="1266825"/>
        </a:xfrm>
        <a:prstGeom prst="roundRect">
          <a:avLst/>
        </a:prstGeom>
        <a:ln>
          <a:noFill/>
        </a:ln>
        <a:effectLst>
          <a:outerShdw blurRad="50800" dist="38100" dir="10800000" algn="r" rotWithShape="0">
            <a:schemeClr val="accent1">
              <a:lumMod val="40000"/>
              <a:lumOff val="6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a:p>
      </xdr:txBody>
    </xdr:sp>
    <xdr:clientData/>
  </xdr:twoCellAnchor>
  <xdr:twoCellAnchor>
    <xdr:from>
      <xdr:col>8</xdr:col>
      <xdr:colOff>238125</xdr:colOff>
      <xdr:row>5</xdr:row>
      <xdr:rowOff>19050</xdr:rowOff>
    </xdr:from>
    <xdr:to>
      <xdr:col>14</xdr:col>
      <xdr:colOff>28575</xdr:colOff>
      <xdr:row>11</xdr:row>
      <xdr:rowOff>152400</xdr:rowOff>
    </xdr:to>
    <xdr:sp macro="" textlink="">
      <xdr:nvSpPr>
        <xdr:cNvPr id="7" name="Rectangle: Rounded Corners 6">
          <a:extLst>
            <a:ext uri="{FF2B5EF4-FFF2-40B4-BE49-F238E27FC236}">
              <a16:creationId xmlns:a16="http://schemas.microsoft.com/office/drawing/2014/main" id="{BEA89763-7FD9-428C-A990-4949BBF32F0B}"/>
            </a:ext>
          </a:extLst>
        </xdr:cNvPr>
        <xdr:cNvSpPr/>
      </xdr:nvSpPr>
      <xdr:spPr>
        <a:xfrm>
          <a:off x="5724525" y="971550"/>
          <a:ext cx="3905250" cy="1276350"/>
        </a:xfrm>
        <a:prstGeom prst="roundRect">
          <a:avLst/>
        </a:prstGeom>
        <a:ln>
          <a:noFill/>
        </a:ln>
        <a:effectLst>
          <a:outerShdw blurRad="50800" dist="38100" dir="10800000" algn="r" rotWithShape="0">
            <a:schemeClr val="accent1">
              <a:lumMod val="40000"/>
              <a:lumOff val="6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endParaRPr lang="en-US" sz="1100">
            <a:solidFill>
              <a:schemeClr val="dk1"/>
            </a:solidFill>
            <a:latin typeface="+mn-lt"/>
            <a:ea typeface="+mn-ea"/>
            <a:cs typeface="+mn-cs"/>
          </a:endParaRPr>
        </a:p>
      </xdr:txBody>
    </xdr:sp>
    <xdr:clientData/>
  </xdr:twoCellAnchor>
  <xdr:twoCellAnchor>
    <xdr:from>
      <xdr:col>14</xdr:col>
      <xdr:colOff>123825</xdr:colOff>
      <xdr:row>5</xdr:row>
      <xdr:rowOff>19050</xdr:rowOff>
    </xdr:from>
    <xdr:to>
      <xdr:col>19</xdr:col>
      <xdr:colOff>581025</xdr:colOff>
      <xdr:row>11</xdr:row>
      <xdr:rowOff>152400</xdr:rowOff>
    </xdr:to>
    <xdr:sp macro="" textlink="">
      <xdr:nvSpPr>
        <xdr:cNvPr id="8" name="Rectangle: Rounded Corners 7">
          <a:extLst>
            <a:ext uri="{FF2B5EF4-FFF2-40B4-BE49-F238E27FC236}">
              <a16:creationId xmlns:a16="http://schemas.microsoft.com/office/drawing/2014/main" id="{CBFB89E5-CAC5-49A8-9634-F4E3FA8A5427}"/>
            </a:ext>
          </a:extLst>
        </xdr:cNvPr>
        <xdr:cNvSpPr/>
      </xdr:nvSpPr>
      <xdr:spPr>
        <a:xfrm>
          <a:off x="9725025" y="971550"/>
          <a:ext cx="3886200" cy="1276350"/>
        </a:xfrm>
        <a:prstGeom prst="roundRect">
          <a:avLst/>
        </a:prstGeom>
        <a:ln>
          <a:noFill/>
        </a:ln>
        <a:effectLst>
          <a:outerShdw blurRad="50800" dist="38100" dir="10800000" algn="r" rotWithShape="0">
            <a:schemeClr val="accent1">
              <a:lumMod val="40000"/>
              <a:lumOff val="6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endParaRPr lang="en-IN" sz="1100">
            <a:solidFill>
              <a:schemeClr val="dk1"/>
            </a:solidFill>
            <a:latin typeface="+mn-lt"/>
            <a:ea typeface="+mn-ea"/>
            <a:cs typeface="+mn-cs"/>
          </a:endParaRPr>
        </a:p>
      </xdr:txBody>
    </xdr:sp>
    <xdr:clientData/>
  </xdr:twoCellAnchor>
  <xdr:twoCellAnchor>
    <xdr:from>
      <xdr:col>2</xdr:col>
      <xdr:colOff>514350</xdr:colOff>
      <xdr:row>12</xdr:row>
      <xdr:rowOff>57151</xdr:rowOff>
    </xdr:from>
    <xdr:to>
      <xdr:col>10</xdr:col>
      <xdr:colOff>466724</xdr:colOff>
      <xdr:row>32</xdr:row>
      <xdr:rowOff>95250</xdr:rowOff>
    </xdr:to>
    <xdr:sp macro="" textlink="">
      <xdr:nvSpPr>
        <xdr:cNvPr id="9" name="Rectangle 8">
          <a:extLst>
            <a:ext uri="{FF2B5EF4-FFF2-40B4-BE49-F238E27FC236}">
              <a16:creationId xmlns:a16="http://schemas.microsoft.com/office/drawing/2014/main" id="{D97E9C1A-421A-4E83-8EE5-42F536BF4A4F}"/>
            </a:ext>
          </a:extLst>
        </xdr:cNvPr>
        <xdr:cNvSpPr/>
      </xdr:nvSpPr>
      <xdr:spPr>
        <a:xfrm>
          <a:off x="1885950" y="2343151"/>
          <a:ext cx="5438774" cy="3848099"/>
        </a:xfrm>
        <a:prstGeom prst="rect">
          <a:avLst/>
        </a:prstGeom>
        <a:ln>
          <a:noFill/>
        </a:ln>
        <a:effectLst>
          <a:outerShdw blurRad="50800" dist="38100" dir="10800000" algn="r" rotWithShape="0">
            <a:schemeClr val="accent1">
              <a:lumMod val="40000"/>
              <a:lumOff val="6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endParaRPr lang="en-IN" sz="1100">
            <a:solidFill>
              <a:schemeClr val="dk1"/>
            </a:solidFill>
            <a:latin typeface="+mn-lt"/>
            <a:ea typeface="+mn-ea"/>
            <a:cs typeface="+mn-cs"/>
          </a:endParaRPr>
        </a:p>
      </xdr:txBody>
    </xdr:sp>
    <xdr:clientData/>
  </xdr:twoCellAnchor>
  <xdr:twoCellAnchor>
    <xdr:from>
      <xdr:col>10</xdr:col>
      <xdr:colOff>571500</xdr:colOff>
      <xdr:row>12</xdr:row>
      <xdr:rowOff>47624</xdr:rowOff>
    </xdr:from>
    <xdr:to>
      <xdr:col>19</xdr:col>
      <xdr:colOff>561975</xdr:colOff>
      <xdr:row>21</xdr:row>
      <xdr:rowOff>38100</xdr:rowOff>
    </xdr:to>
    <xdr:sp macro="" textlink="">
      <xdr:nvSpPr>
        <xdr:cNvPr id="10" name="Rectangle 9">
          <a:extLst>
            <a:ext uri="{FF2B5EF4-FFF2-40B4-BE49-F238E27FC236}">
              <a16:creationId xmlns:a16="http://schemas.microsoft.com/office/drawing/2014/main" id="{02249A2D-D2B0-44DD-9E02-8C60723521F0}"/>
            </a:ext>
          </a:extLst>
        </xdr:cNvPr>
        <xdr:cNvSpPr/>
      </xdr:nvSpPr>
      <xdr:spPr>
        <a:xfrm>
          <a:off x="7429500" y="2333624"/>
          <a:ext cx="6162675" cy="1704976"/>
        </a:xfrm>
        <a:prstGeom prst="rect">
          <a:avLst/>
        </a:prstGeom>
        <a:ln>
          <a:noFill/>
        </a:ln>
        <a:effectLst>
          <a:outerShdw blurRad="50800" dist="38100" dir="10800000" algn="r" rotWithShape="0">
            <a:schemeClr val="accent1">
              <a:lumMod val="40000"/>
              <a:lumOff val="6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endParaRPr lang="en-IN" sz="1100">
            <a:solidFill>
              <a:schemeClr val="dk1"/>
            </a:solidFill>
            <a:latin typeface="+mn-lt"/>
            <a:ea typeface="+mn-ea"/>
            <a:cs typeface="+mn-cs"/>
          </a:endParaRPr>
        </a:p>
      </xdr:txBody>
    </xdr:sp>
    <xdr:clientData/>
  </xdr:twoCellAnchor>
  <xdr:twoCellAnchor>
    <xdr:from>
      <xdr:col>3</xdr:col>
      <xdr:colOff>9525</xdr:colOff>
      <xdr:row>5</xdr:row>
      <xdr:rowOff>104775</xdr:rowOff>
    </xdr:from>
    <xdr:to>
      <xdr:col>4</xdr:col>
      <xdr:colOff>104775</xdr:colOff>
      <xdr:row>7</xdr:row>
      <xdr:rowOff>0</xdr:rowOff>
    </xdr:to>
    <xdr:sp macro="" textlink="">
      <xdr:nvSpPr>
        <xdr:cNvPr id="11" name="TextBox 10">
          <a:extLst>
            <a:ext uri="{FF2B5EF4-FFF2-40B4-BE49-F238E27FC236}">
              <a16:creationId xmlns:a16="http://schemas.microsoft.com/office/drawing/2014/main" id="{6351FFE8-678B-4BC1-84CE-0E9CDA91FEA1}"/>
            </a:ext>
          </a:extLst>
        </xdr:cNvPr>
        <xdr:cNvSpPr txBox="1"/>
      </xdr:nvSpPr>
      <xdr:spPr>
        <a:xfrm>
          <a:off x="2066925" y="1057275"/>
          <a:ext cx="781050" cy="2762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600" b="1">
              <a:solidFill>
                <a:schemeClr val="accent1">
                  <a:lumMod val="75000"/>
                </a:schemeClr>
              </a:solidFill>
            </a:rPr>
            <a:t>Sales</a:t>
          </a:r>
          <a:r>
            <a:rPr lang="en-IN" sz="1500" b="1">
              <a:solidFill>
                <a:schemeClr val="accent1">
                  <a:lumMod val="75000"/>
                </a:schemeClr>
              </a:solidFill>
            </a:rPr>
            <a:t>  </a:t>
          </a:r>
        </a:p>
      </xdr:txBody>
    </xdr:sp>
    <xdr:clientData/>
  </xdr:twoCellAnchor>
  <xdr:twoCellAnchor>
    <xdr:from>
      <xdr:col>2</xdr:col>
      <xdr:colOff>514349</xdr:colOff>
      <xdr:row>7</xdr:row>
      <xdr:rowOff>76200</xdr:rowOff>
    </xdr:from>
    <xdr:to>
      <xdr:col>6</xdr:col>
      <xdr:colOff>228600</xdr:colOff>
      <xdr:row>10</xdr:row>
      <xdr:rowOff>28575</xdr:rowOff>
    </xdr:to>
    <xdr:sp macro="" textlink="'Pivot Tables '!C3">
      <xdr:nvSpPr>
        <xdr:cNvPr id="12" name="TextBox 11">
          <a:extLst>
            <a:ext uri="{FF2B5EF4-FFF2-40B4-BE49-F238E27FC236}">
              <a16:creationId xmlns:a16="http://schemas.microsoft.com/office/drawing/2014/main" id="{86A8D284-1ACF-4FDD-A926-F4A8299755A2}"/>
            </a:ext>
          </a:extLst>
        </xdr:cNvPr>
        <xdr:cNvSpPr txBox="1"/>
      </xdr:nvSpPr>
      <xdr:spPr>
        <a:xfrm>
          <a:off x="1885949" y="1409700"/>
          <a:ext cx="2457451" cy="523875"/>
        </a:xfrm>
        <a:prstGeom prst="rect">
          <a:avLst/>
        </a:prstGeom>
        <a:no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8119F2-0D78-439C-9799-F4E05CBEC299}" type="TxLink">
            <a:rPr lang="en-US" sz="3600" b="1" i="0" u="none" strike="noStrike">
              <a:ln>
                <a:solidFill>
                  <a:schemeClr val="bg2">
                    <a:lumMod val="85000"/>
                  </a:schemeClr>
                </a:solidFill>
              </a:ln>
              <a:solidFill>
                <a:schemeClr val="accent1">
                  <a:lumMod val="50000"/>
                </a:schemeClr>
              </a:solidFill>
              <a:latin typeface="Calibri"/>
              <a:cs typeface="Calibri"/>
            </a:rPr>
            <a:pPr algn="ctr"/>
            <a:t> $7,54,941 </a:t>
          </a:fld>
          <a:endParaRPr lang="en-US" sz="3200" b="1">
            <a:ln>
              <a:solidFill>
                <a:schemeClr val="bg2">
                  <a:lumMod val="85000"/>
                </a:schemeClr>
              </a:solidFill>
            </a:ln>
            <a:solidFill>
              <a:schemeClr val="accent1">
                <a:lumMod val="50000"/>
              </a:schemeClr>
            </a:solidFill>
          </a:endParaRPr>
        </a:p>
      </xdr:txBody>
    </xdr:sp>
    <xdr:clientData/>
  </xdr:twoCellAnchor>
  <xdr:twoCellAnchor>
    <xdr:from>
      <xdr:col>8</xdr:col>
      <xdr:colOff>390525</xdr:colOff>
      <xdr:row>5</xdr:row>
      <xdr:rowOff>104775</xdr:rowOff>
    </xdr:from>
    <xdr:to>
      <xdr:col>9</xdr:col>
      <xdr:colOff>485775</xdr:colOff>
      <xdr:row>7</xdr:row>
      <xdr:rowOff>0</xdr:rowOff>
    </xdr:to>
    <xdr:sp macro="" textlink="">
      <xdr:nvSpPr>
        <xdr:cNvPr id="13" name="TextBox 12">
          <a:extLst>
            <a:ext uri="{FF2B5EF4-FFF2-40B4-BE49-F238E27FC236}">
              <a16:creationId xmlns:a16="http://schemas.microsoft.com/office/drawing/2014/main" id="{9F424A0F-65D2-40DE-A423-3796B73BC1F9}"/>
            </a:ext>
          </a:extLst>
        </xdr:cNvPr>
        <xdr:cNvSpPr txBox="1"/>
      </xdr:nvSpPr>
      <xdr:spPr>
        <a:xfrm>
          <a:off x="5876925" y="1057275"/>
          <a:ext cx="781050" cy="2762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600" b="1">
              <a:solidFill>
                <a:schemeClr val="accent1">
                  <a:lumMod val="75000"/>
                </a:schemeClr>
              </a:solidFill>
              <a:latin typeface="+mn-lt"/>
              <a:ea typeface="+mn-ea"/>
              <a:cs typeface="+mn-cs"/>
            </a:rPr>
            <a:t>Profit</a:t>
          </a:r>
        </a:p>
      </xdr:txBody>
    </xdr:sp>
    <xdr:clientData/>
  </xdr:twoCellAnchor>
  <xdr:twoCellAnchor>
    <xdr:from>
      <xdr:col>8</xdr:col>
      <xdr:colOff>219075</xdr:colOff>
      <xdr:row>7</xdr:row>
      <xdr:rowOff>47625</xdr:rowOff>
    </xdr:from>
    <xdr:to>
      <xdr:col>11</xdr:col>
      <xdr:colOff>647700</xdr:colOff>
      <xdr:row>10</xdr:row>
      <xdr:rowOff>28575</xdr:rowOff>
    </xdr:to>
    <xdr:sp macro="" textlink="'Pivot Tables '!C4">
      <xdr:nvSpPr>
        <xdr:cNvPr id="14" name="TextBox 13">
          <a:extLst>
            <a:ext uri="{FF2B5EF4-FFF2-40B4-BE49-F238E27FC236}">
              <a16:creationId xmlns:a16="http://schemas.microsoft.com/office/drawing/2014/main" id="{FB1B4BFB-508A-4E9B-8416-F027798675B9}"/>
            </a:ext>
          </a:extLst>
        </xdr:cNvPr>
        <xdr:cNvSpPr txBox="1"/>
      </xdr:nvSpPr>
      <xdr:spPr>
        <a:xfrm>
          <a:off x="5705475" y="1381125"/>
          <a:ext cx="2486025" cy="552450"/>
        </a:xfrm>
        <a:prstGeom prst="rect">
          <a:avLst/>
        </a:prstGeom>
        <a:no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46C587-403F-482F-8FA6-E22742BA0907}" type="TxLink">
            <a:rPr lang="en-US" sz="3600" b="1" i="0" u="none" strike="noStrike">
              <a:ln>
                <a:solidFill>
                  <a:schemeClr val="bg2">
                    <a:lumMod val="85000"/>
                  </a:schemeClr>
                </a:solidFill>
              </a:ln>
              <a:solidFill>
                <a:schemeClr val="accent1">
                  <a:lumMod val="50000"/>
                </a:schemeClr>
              </a:solidFill>
              <a:latin typeface="Calibri"/>
              <a:ea typeface="+mn-ea"/>
              <a:cs typeface="Calibri"/>
            </a:rPr>
            <a:pPr marL="0" indent="0" algn="ctr"/>
            <a:t> $8,91,111 </a:t>
          </a:fld>
          <a:endParaRPr lang="en-US" sz="3600" b="1" i="0" u="none" strike="noStrike">
            <a:ln>
              <a:solidFill>
                <a:schemeClr val="bg2">
                  <a:lumMod val="85000"/>
                </a:schemeClr>
              </a:solidFill>
            </a:ln>
            <a:solidFill>
              <a:schemeClr val="accent1">
                <a:lumMod val="50000"/>
              </a:schemeClr>
            </a:solidFill>
            <a:latin typeface="Calibri"/>
            <a:ea typeface="+mn-ea"/>
            <a:cs typeface="Calibri"/>
          </a:endParaRPr>
        </a:p>
      </xdr:txBody>
    </xdr:sp>
    <xdr:clientData/>
  </xdr:twoCellAnchor>
  <xdr:twoCellAnchor>
    <xdr:from>
      <xdr:col>14</xdr:col>
      <xdr:colOff>238125</xdr:colOff>
      <xdr:row>5</xdr:row>
      <xdr:rowOff>76200</xdr:rowOff>
    </xdr:from>
    <xdr:to>
      <xdr:col>17</xdr:col>
      <xdr:colOff>257175</xdr:colOff>
      <xdr:row>7</xdr:row>
      <xdr:rowOff>28575</xdr:rowOff>
    </xdr:to>
    <xdr:sp macro="" textlink="">
      <xdr:nvSpPr>
        <xdr:cNvPr id="15" name="TextBox 14">
          <a:extLst>
            <a:ext uri="{FF2B5EF4-FFF2-40B4-BE49-F238E27FC236}">
              <a16:creationId xmlns:a16="http://schemas.microsoft.com/office/drawing/2014/main" id="{52D03AD0-19C1-416E-ABF5-429464BE80E3}"/>
            </a:ext>
          </a:extLst>
        </xdr:cNvPr>
        <xdr:cNvSpPr txBox="1"/>
      </xdr:nvSpPr>
      <xdr:spPr>
        <a:xfrm>
          <a:off x="9839325" y="1028700"/>
          <a:ext cx="2076450"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r>
            <a:rPr lang="en-IN" sz="1600" b="1">
              <a:solidFill>
                <a:schemeClr val="accent1">
                  <a:lumMod val="75000"/>
                </a:schemeClr>
              </a:solidFill>
              <a:latin typeface="+mn-lt"/>
              <a:ea typeface="+mn-ea"/>
              <a:cs typeface="+mn-cs"/>
            </a:rPr>
            <a:t>Number of Customers</a:t>
          </a:r>
        </a:p>
      </xdr:txBody>
    </xdr:sp>
    <xdr:clientData/>
  </xdr:twoCellAnchor>
  <xdr:twoCellAnchor>
    <xdr:from>
      <xdr:col>14</xdr:col>
      <xdr:colOff>95251</xdr:colOff>
      <xdr:row>7</xdr:row>
      <xdr:rowOff>19050</xdr:rowOff>
    </xdr:from>
    <xdr:to>
      <xdr:col>18</xdr:col>
      <xdr:colOff>152401</xdr:colOff>
      <xdr:row>10</xdr:row>
      <xdr:rowOff>28575</xdr:rowOff>
    </xdr:to>
    <xdr:sp macro="" textlink="'Pivot Tables '!C5">
      <xdr:nvSpPr>
        <xdr:cNvPr id="16" name="TextBox 15">
          <a:extLst>
            <a:ext uri="{FF2B5EF4-FFF2-40B4-BE49-F238E27FC236}">
              <a16:creationId xmlns:a16="http://schemas.microsoft.com/office/drawing/2014/main" id="{C58300C6-1185-4020-A22D-BAD7EFCC12BC}"/>
            </a:ext>
          </a:extLst>
        </xdr:cNvPr>
        <xdr:cNvSpPr txBox="1"/>
      </xdr:nvSpPr>
      <xdr:spPr>
        <a:xfrm>
          <a:off x="9696451" y="1352550"/>
          <a:ext cx="2800350" cy="581025"/>
        </a:xfrm>
        <a:prstGeom prst="rect">
          <a:avLst/>
        </a:prstGeom>
        <a:no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8ED03B-8118-4A1C-B2A6-48AA0B5C6658}" type="TxLink">
            <a:rPr lang="en-US" sz="3600" b="1" i="0" u="none" strike="noStrike">
              <a:ln>
                <a:solidFill>
                  <a:schemeClr val="bg2">
                    <a:lumMod val="85000"/>
                  </a:schemeClr>
                </a:solidFill>
              </a:ln>
              <a:solidFill>
                <a:schemeClr val="accent1">
                  <a:lumMod val="50000"/>
                </a:schemeClr>
              </a:solidFill>
              <a:latin typeface="Calibri"/>
              <a:ea typeface="+mn-ea"/>
              <a:cs typeface="Calibri"/>
            </a:rPr>
            <a:pPr marL="0" indent="0" algn="ctr"/>
            <a:t>9360</a:t>
          </a:fld>
          <a:endParaRPr lang="en-US" sz="3600" b="1" i="0" u="none" strike="noStrike">
            <a:ln>
              <a:solidFill>
                <a:schemeClr val="bg2">
                  <a:lumMod val="85000"/>
                </a:schemeClr>
              </a:solidFill>
            </a:ln>
            <a:solidFill>
              <a:schemeClr val="accent1">
                <a:lumMod val="50000"/>
              </a:schemeClr>
            </a:solidFill>
            <a:latin typeface="Calibri"/>
            <a:ea typeface="+mn-ea"/>
            <a:cs typeface="Calibri"/>
          </a:endParaRPr>
        </a:p>
      </xdr:txBody>
    </xdr:sp>
    <xdr:clientData/>
  </xdr:twoCellAnchor>
  <xdr:twoCellAnchor>
    <xdr:from>
      <xdr:col>6</xdr:col>
      <xdr:colOff>47625</xdr:colOff>
      <xdr:row>5</xdr:row>
      <xdr:rowOff>28575</xdr:rowOff>
    </xdr:from>
    <xdr:to>
      <xdr:col>8</xdr:col>
      <xdr:colOff>9525</xdr:colOff>
      <xdr:row>11</xdr:row>
      <xdr:rowOff>133349</xdr:rowOff>
    </xdr:to>
    <xdr:graphicFrame macro="">
      <xdr:nvGraphicFramePr>
        <xdr:cNvPr id="17" name="Chart 16">
          <a:extLst>
            <a:ext uri="{FF2B5EF4-FFF2-40B4-BE49-F238E27FC236}">
              <a16:creationId xmlns:a16="http://schemas.microsoft.com/office/drawing/2014/main" id="{0064C9BE-3152-4824-9ECF-2C527C3E1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647700</xdr:colOff>
      <xdr:row>12</xdr:row>
      <xdr:rowOff>123824</xdr:rowOff>
    </xdr:from>
    <xdr:to>
      <xdr:col>13</xdr:col>
      <xdr:colOff>666750</xdr:colOff>
      <xdr:row>14</xdr:row>
      <xdr:rowOff>76199</xdr:rowOff>
    </xdr:to>
    <xdr:sp macro="" textlink="">
      <xdr:nvSpPr>
        <xdr:cNvPr id="20" name="TextBox 19">
          <a:extLst>
            <a:ext uri="{FF2B5EF4-FFF2-40B4-BE49-F238E27FC236}">
              <a16:creationId xmlns:a16="http://schemas.microsoft.com/office/drawing/2014/main" id="{F5BAB084-6D41-4DA2-B577-8F5C23D6BC36}"/>
            </a:ext>
          </a:extLst>
        </xdr:cNvPr>
        <xdr:cNvSpPr txBox="1"/>
      </xdr:nvSpPr>
      <xdr:spPr>
        <a:xfrm>
          <a:off x="7505700" y="2409824"/>
          <a:ext cx="207645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500" b="1">
              <a:solidFill>
                <a:schemeClr val="accent1">
                  <a:lumMod val="75000"/>
                </a:schemeClr>
              </a:solidFill>
            </a:rPr>
            <a:t>Customers per Month</a:t>
          </a:r>
        </a:p>
      </xdr:txBody>
    </xdr:sp>
    <xdr:clientData/>
  </xdr:twoCellAnchor>
  <xdr:twoCellAnchor>
    <xdr:from>
      <xdr:col>2</xdr:col>
      <xdr:colOff>638175</xdr:colOff>
      <xdr:row>12</xdr:row>
      <xdr:rowOff>161924</xdr:rowOff>
    </xdr:from>
    <xdr:to>
      <xdr:col>5</xdr:col>
      <xdr:colOff>657225</xdr:colOff>
      <xdr:row>14</xdr:row>
      <xdr:rowOff>114299</xdr:rowOff>
    </xdr:to>
    <xdr:sp macro="" textlink="">
      <xdr:nvSpPr>
        <xdr:cNvPr id="21" name="TextBox 20">
          <a:extLst>
            <a:ext uri="{FF2B5EF4-FFF2-40B4-BE49-F238E27FC236}">
              <a16:creationId xmlns:a16="http://schemas.microsoft.com/office/drawing/2014/main" id="{8A28010D-28E2-4791-8317-E0F45D4DC6FD}"/>
            </a:ext>
          </a:extLst>
        </xdr:cNvPr>
        <xdr:cNvSpPr txBox="1"/>
      </xdr:nvSpPr>
      <xdr:spPr>
        <a:xfrm>
          <a:off x="2009775" y="2447924"/>
          <a:ext cx="2076450"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500" b="1">
              <a:solidFill>
                <a:schemeClr val="accent1">
                  <a:lumMod val="75000"/>
                </a:schemeClr>
              </a:solidFill>
            </a:rPr>
            <a:t>Sales per Month</a:t>
          </a:r>
        </a:p>
      </xdr:txBody>
    </xdr:sp>
    <xdr:clientData/>
  </xdr:twoCellAnchor>
  <xdr:twoCellAnchor>
    <xdr:from>
      <xdr:col>2</xdr:col>
      <xdr:colOff>600075</xdr:colOff>
      <xdr:row>15</xdr:row>
      <xdr:rowOff>28575</xdr:rowOff>
    </xdr:from>
    <xdr:to>
      <xdr:col>10</xdr:col>
      <xdr:colOff>419100</xdr:colOff>
      <xdr:row>32</xdr:row>
      <xdr:rowOff>38101</xdr:rowOff>
    </xdr:to>
    <xdr:graphicFrame macro="">
      <xdr:nvGraphicFramePr>
        <xdr:cNvPr id="22" name="Chart 21">
          <a:extLst>
            <a:ext uri="{FF2B5EF4-FFF2-40B4-BE49-F238E27FC236}">
              <a16:creationId xmlns:a16="http://schemas.microsoft.com/office/drawing/2014/main" id="{16CCDC11-E3FC-4EBA-BEDD-D30CBF602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628650</xdr:colOff>
      <xdr:row>14</xdr:row>
      <xdr:rowOff>76200</xdr:rowOff>
    </xdr:from>
    <xdr:to>
      <xdr:col>19</xdr:col>
      <xdr:colOff>514350</xdr:colOff>
      <xdr:row>20</xdr:row>
      <xdr:rowOff>171450</xdr:rowOff>
    </xdr:to>
    <xdr:graphicFrame macro="">
      <xdr:nvGraphicFramePr>
        <xdr:cNvPr id="23" name="Chart 22">
          <a:extLst>
            <a:ext uri="{FF2B5EF4-FFF2-40B4-BE49-F238E27FC236}">
              <a16:creationId xmlns:a16="http://schemas.microsoft.com/office/drawing/2014/main" id="{093EF3FE-F8EC-4730-9DBE-A16D102E2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581025</xdr:colOff>
      <xdr:row>21</xdr:row>
      <xdr:rowOff>123826</xdr:rowOff>
    </xdr:from>
    <xdr:to>
      <xdr:col>19</xdr:col>
      <xdr:colOff>571500</xdr:colOff>
      <xdr:row>32</xdr:row>
      <xdr:rowOff>123826</xdr:rowOff>
    </xdr:to>
    <xdr:sp macro="" textlink="">
      <xdr:nvSpPr>
        <xdr:cNvPr id="24" name="Rectangle 23">
          <a:extLst>
            <a:ext uri="{FF2B5EF4-FFF2-40B4-BE49-F238E27FC236}">
              <a16:creationId xmlns:a16="http://schemas.microsoft.com/office/drawing/2014/main" id="{459A3F7D-532B-4041-BE1A-67D38AA5DE0C}"/>
            </a:ext>
          </a:extLst>
        </xdr:cNvPr>
        <xdr:cNvSpPr/>
      </xdr:nvSpPr>
      <xdr:spPr>
        <a:xfrm>
          <a:off x="7439025" y="4124326"/>
          <a:ext cx="6162675" cy="2095500"/>
        </a:xfrm>
        <a:prstGeom prst="rect">
          <a:avLst/>
        </a:prstGeom>
        <a:ln>
          <a:noFill/>
        </a:ln>
        <a:effectLst>
          <a:outerShdw blurRad="50800" dist="38100" dir="10800000" algn="r" rotWithShape="0">
            <a:schemeClr val="accent1">
              <a:lumMod val="40000"/>
              <a:lumOff val="6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endParaRPr lang="en-IN" sz="1100">
            <a:solidFill>
              <a:schemeClr val="dk1"/>
            </a:solidFill>
            <a:latin typeface="+mn-lt"/>
            <a:ea typeface="+mn-ea"/>
            <a:cs typeface="+mn-cs"/>
          </a:endParaRPr>
        </a:p>
      </xdr:txBody>
    </xdr:sp>
    <xdr:clientData/>
  </xdr:twoCellAnchor>
  <xdr:twoCellAnchor>
    <xdr:from>
      <xdr:col>10</xdr:col>
      <xdr:colOff>647701</xdr:colOff>
      <xdr:row>24</xdr:row>
      <xdr:rowOff>9526</xdr:rowOff>
    </xdr:from>
    <xdr:to>
      <xdr:col>19</xdr:col>
      <xdr:colOff>552451</xdr:colOff>
      <xdr:row>32</xdr:row>
      <xdr:rowOff>76200</xdr:rowOff>
    </xdr:to>
    <xdr:graphicFrame macro="">
      <xdr:nvGraphicFramePr>
        <xdr:cNvPr id="25" name="Chart 24">
          <a:extLst>
            <a:ext uri="{FF2B5EF4-FFF2-40B4-BE49-F238E27FC236}">
              <a16:creationId xmlns:a16="http://schemas.microsoft.com/office/drawing/2014/main" id="{8A45DC54-62FF-46AD-B218-04F522734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657225</xdr:colOff>
      <xdr:row>21</xdr:row>
      <xdr:rowOff>161924</xdr:rowOff>
    </xdr:from>
    <xdr:to>
      <xdr:col>13</xdr:col>
      <xdr:colOff>676275</xdr:colOff>
      <xdr:row>23</xdr:row>
      <xdr:rowOff>114299</xdr:rowOff>
    </xdr:to>
    <xdr:sp macro="" textlink="">
      <xdr:nvSpPr>
        <xdr:cNvPr id="26" name="TextBox 25">
          <a:extLst>
            <a:ext uri="{FF2B5EF4-FFF2-40B4-BE49-F238E27FC236}">
              <a16:creationId xmlns:a16="http://schemas.microsoft.com/office/drawing/2014/main" id="{075F4AC4-24F8-4BCE-A63F-D04C1C4778E1}"/>
            </a:ext>
          </a:extLst>
        </xdr:cNvPr>
        <xdr:cNvSpPr txBox="1"/>
      </xdr:nvSpPr>
      <xdr:spPr>
        <a:xfrm>
          <a:off x="7515225" y="4162424"/>
          <a:ext cx="207645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500" b="1">
              <a:solidFill>
                <a:schemeClr val="accent1">
                  <a:lumMod val="75000"/>
                </a:schemeClr>
              </a:solidFill>
            </a:rPr>
            <a:t>Profit per Region</a:t>
          </a:r>
        </a:p>
      </xdr:txBody>
    </xdr:sp>
    <xdr:clientData/>
  </xdr:twoCellAnchor>
  <xdr:twoCellAnchor>
    <xdr:from>
      <xdr:col>2</xdr:col>
      <xdr:colOff>581025</xdr:colOff>
      <xdr:row>0</xdr:row>
      <xdr:rowOff>142876</xdr:rowOff>
    </xdr:from>
    <xdr:to>
      <xdr:col>13</xdr:col>
      <xdr:colOff>400050</xdr:colOff>
      <xdr:row>4</xdr:row>
      <xdr:rowOff>66676</xdr:rowOff>
    </xdr:to>
    <xdr:sp macro="" textlink="">
      <xdr:nvSpPr>
        <xdr:cNvPr id="27" name="TextBox 26">
          <a:extLst>
            <a:ext uri="{FF2B5EF4-FFF2-40B4-BE49-F238E27FC236}">
              <a16:creationId xmlns:a16="http://schemas.microsoft.com/office/drawing/2014/main" id="{64B4F139-C606-46EF-9521-DEDB5FADDA89}"/>
            </a:ext>
          </a:extLst>
        </xdr:cNvPr>
        <xdr:cNvSpPr txBox="1"/>
      </xdr:nvSpPr>
      <xdr:spPr>
        <a:xfrm>
          <a:off x="1952625" y="142876"/>
          <a:ext cx="7362825" cy="685800"/>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4000" b="1">
              <a:solidFill>
                <a:schemeClr val="accent1">
                  <a:lumMod val="50000"/>
                </a:schemeClr>
              </a:solidFill>
            </a:rPr>
            <a:t>Excel Sales MIS Dashboard </a:t>
          </a:r>
        </a:p>
      </xdr:txBody>
    </xdr:sp>
    <xdr:clientData/>
  </xdr:twoCellAnchor>
  <xdr:twoCellAnchor editAs="oneCell">
    <xdr:from>
      <xdr:col>0</xdr:col>
      <xdr:colOff>47625</xdr:colOff>
      <xdr:row>14</xdr:row>
      <xdr:rowOff>66676</xdr:rowOff>
    </xdr:from>
    <xdr:to>
      <xdr:col>2</xdr:col>
      <xdr:colOff>228600</xdr:colOff>
      <xdr:row>26</xdr:row>
      <xdr:rowOff>171450</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F49E90FD-A643-4985-9DB1-F798F35486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733676"/>
              <a:ext cx="1666875"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27</xdr:row>
      <xdr:rowOff>0</xdr:rowOff>
    </xdr:from>
    <xdr:to>
      <xdr:col>2</xdr:col>
      <xdr:colOff>285751</xdr:colOff>
      <xdr:row>33</xdr:row>
      <xdr:rowOff>104775</xdr:rowOff>
    </xdr:to>
    <mc:AlternateContent xmlns:mc="http://schemas.openxmlformats.org/markup-compatibility/2006" xmlns:a14="http://schemas.microsoft.com/office/drawing/2010/main">
      <mc:Choice Requires="a14">
        <xdr:graphicFrame macro="">
          <xdr:nvGraphicFramePr>
            <xdr:cNvPr id="31" name="Quarter">
              <a:extLst>
                <a:ext uri="{FF2B5EF4-FFF2-40B4-BE49-F238E27FC236}">
                  <a16:creationId xmlns:a16="http://schemas.microsoft.com/office/drawing/2014/main" id="{6CDFEB0F-38D9-435C-82D6-1A5B32CA628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8101" y="5143500"/>
              <a:ext cx="161925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0</xdr:row>
      <xdr:rowOff>76200</xdr:rowOff>
    </xdr:from>
    <xdr:to>
      <xdr:col>2</xdr:col>
      <xdr:colOff>266700</xdr:colOff>
      <xdr:row>14</xdr:row>
      <xdr:rowOff>19050</xdr:rowOff>
    </xdr:to>
    <mc:AlternateContent xmlns:mc="http://schemas.openxmlformats.org/markup-compatibility/2006" xmlns:a14="http://schemas.microsoft.com/office/drawing/2010/main">
      <mc:Choice Requires="a14">
        <xdr:graphicFrame macro="">
          <xdr:nvGraphicFramePr>
            <xdr:cNvPr id="32" name="Months">
              <a:extLst>
                <a:ext uri="{FF2B5EF4-FFF2-40B4-BE49-F238E27FC236}">
                  <a16:creationId xmlns:a16="http://schemas.microsoft.com/office/drawing/2014/main" id="{8E714B36-46C2-40E8-9CE5-1C10F87ABDB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4775" y="76200"/>
              <a:ext cx="1533525" cy="2609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495300</xdr:colOff>
      <xdr:row>5</xdr:row>
      <xdr:rowOff>19051</xdr:rowOff>
    </xdr:from>
    <xdr:to>
      <xdr:col>13</xdr:col>
      <xdr:colOff>561975</xdr:colOff>
      <xdr:row>11</xdr:row>
      <xdr:rowOff>104775</xdr:rowOff>
    </xdr:to>
    <xdr:graphicFrame macro="">
      <xdr:nvGraphicFramePr>
        <xdr:cNvPr id="34" name="Chart 33">
          <a:extLst>
            <a:ext uri="{FF2B5EF4-FFF2-40B4-BE49-F238E27FC236}">
              <a16:creationId xmlns:a16="http://schemas.microsoft.com/office/drawing/2014/main" id="{5609A534-57F0-4901-BD8E-5A98C5F95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361950</xdr:colOff>
      <xdr:row>5</xdr:row>
      <xdr:rowOff>57150</xdr:rowOff>
    </xdr:from>
    <xdr:to>
      <xdr:col>19</xdr:col>
      <xdr:colOff>438149</xdr:colOff>
      <xdr:row>11</xdr:row>
      <xdr:rowOff>123825</xdr:rowOff>
    </xdr:to>
    <xdr:graphicFrame macro="">
      <xdr:nvGraphicFramePr>
        <xdr:cNvPr id="35" name="Chart 34">
          <a:extLst>
            <a:ext uri="{FF2B5EF4-FFF2-40B4-BE49-F238E27FC236}">
              <a16:creationId xmlns:a16="http://schemas.microsoft.com/office/drawing/2014/main" id="{50181266-92D0-4400-B865-900012DF9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34.980929050929" createdVersion="7" refreshedVersion="7" minRefreshableVersion="3" recordCount="63" xr:uid="{4BFE7632-AACB-4763-B0FF-F3056E5BFC1E}">
  <cacheSource type="worksheet">
    <worksheetSource name="Table_1"/>
  </cacheSource>
  <cacheFields count="11">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0"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Months"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2006920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x v="0"/>
    <x v="0"/>
    <n v="0.89"/>
    <n v="0.85"/>
    <n v="0.72"/>
  </r>
  <r>
    <x v="0"/>
    <x v="1"/>
    <n v="3500"/>
    <n v="3944"/>
    <n v="2857.1428571428573"/>
    <x v="1"/>
    <x v="0"/>
    <n v="0.94"/>
    <n v="0.95"/>
    <n v="0.86"/>
  </r>
  <r>
    <x v="0"/>
    <x v="2"/>
    <n v="1500"/>
    <n v="3293"/>
    <n v="2857.1428571428573"/>
    <x v="2"/>
    <x v="0"/>
    <n v="0.82"/>
    <n v="0.8"/>
    <n v="0.76"/>
  </r>
  <r>
    <x v="0"/>
    <x v="3"/>
    <n v="1500"/>
    <n v="2019"/>
    <n v="2857.1428571428573"/>
    <x v="3"/>
    <x v="0"/>
    <n v="0.79"/>
    <n v="0.79"/>
    <n v="0.79"/>
  </r>
  <r>
    <x v="0"/>
    <x v="4"/>
    <n v="6000"/>
    <n v="2980"/>
    <n v="2857.1428571428573"/>
    <x v="4"/>
    <x v="0"/>
    <n v="0.96"/>
    <n v="0.79"/>
    <n v="0.7"/>
  </r>
  <r>
    <x v="0"/>
    <x v="5"/>
    <n v="2500"/>
    <n v="2209"/>
    <n v="2857.1428571428573"/>
    <x v="2"/>
    <x v="0"/>
    <n v="0.79"/>
    <n v="0.79"/>
    <n v="0.77"/>
  </r>
  <r>
    <x v="0"/>
    <x v="6"/>
    <n v="10000"/>
    <n v="2440"/>
    <n v="2857.1428571428573"/>
    <x v="5"/>
    <x v="0"/>
    <n v="0.75"/>
    <n v="0.72"/>
    <n v="0.93"/>
  </r>
  <r>
    <x v="1"/>
    <x v="0"/>
    <n v="5000"/>
    <n v="2000"/>
    <n v="1428.5714285714287"/>
    <x v="6"/>
    <x v="0"/>
    <n v="0.92"/>
    <n v="0.99"/>
    <n v="0.74"/>
  </r>
  <r>
    <x v="1"/>
    <x v="1"/>
    <n v="15000"/>
    <n v="14431"/>
    <n v="1428.5714285714287"/>
    <x v="1"/>
    <x v="0"/>
    <n v="0.7"/>
    <n v="0.99"/>
    <n v="0.95"/>
  </r>
  <r>
    <x v="1"/>
    <x v="2"/>
    <n v="1500"/>
    <n v="3000"/>
    <n v="1428.5714285714287"/>
    <x v="2"/>
    <x v="0"/>
    <n v="0.91"/>
    <n v="0.98"/>
    <n v="0.89"/>
  </r>
  <r>
    <x v="1"/>
    <x v="3"/>
    <n v="3500"/>
    <n v="4000"/>
    <n v="1428.5714285714287"/>
    <x v="3"/>
    <x v="0"/>
    <n v="0.74"/>
    <n v="0.85"/>
    <n v="0.7"/>
  </r>
  <r>
    <x v="1"/>
    <x v="4"/>
    <n v="6000"/>
    <n v="2000"/>
    <n v="1428.5714285714287"/>
    <x v="4"/>
    <x v="0"/>
    <n v="0.9"/>
    <n v="0.9"/>
    <n v="0.72"/>
  </r>
  <r>
    <x v="1"/>
    <x v="5"/>
    <n v="4000"/>
    <n v="2000"/>
    <n v="1428.5714285714287"/>
    <x v="2"/>
    <x v="0"/>
    <n v="0.95"/>
    <n v="0.97"/>
    <n v="0.81"/>
  </r>
  <r>
    <x v="1"/>
    <x v="6"/>
    <n v="10000"/>
    <n v="2000"/>
    <n v="1428.5714285714287"/>
    <x v="5"/>
    <x v="0"/>
    <n v="0.99"/>
    <n v="0.79"/>
    <n v="0.75"/>
  </r>
  <r>
    <x v="2"/>
    <x v="0"/>
    <n v="8571.4285714285706"/>
    <n v="4000"/>
    <n v="1428.5714285714287"/>
    <x v="7"/>
    <x v="0"/>
    <n v="0.86"/>
    <n v="0.97"/>
    <n v="0.89"/>
  </r>
  <r>
    <x v="2"/>
    <x v="1"/>
    <n v="8571.4285714285706"/>
    <n v="6000"/>
    <n v="1428.5714285714287"/>
    <x v="8"/>
    <x v="0"/>
    <n v="0.83"/>
    <n v="0.72"/>
    <n v="0.74"/>
  </r>
  <r>
    <x v="2"/>
    <x v="2"/>
    <n v="8571.4285714285706"/>
    <n v="6500"/>
    <n v="1428.5714285714287"/>
    <x v="8"/>
    <x v="0"/>
    <n v="0.74"/>
    <n v="0.78"/>
    <n v="0.94"/>
  </r>
  <r>
    <x v="2"/>
    <x v="3"/>
    <n v="8571.4285714285706"/>
    <n v="12000"/>
    <n v="1428.5714285714287"/>
    <x v="8"/>
    <x v="0"/>
    <n v="0.8"/>
    <n v="0.84"/>
    <n v="0.81"/>
  </r>
  <r>
    <x v="2"/>
    <x v="4"/>
    <n v="8571.4285714285706"/>
    <n v="3000"/>
    <n v="1428.5714285714287"/>
    <x v="8"/>
    <x v="0"/>
    <n v="0.89"/>
    <n v="0.99"/>
    <n v="0.97"/>
  </r>
  <r>
    <x v="2"/>
    <x v="5"/>
    <n v="8571.4285714285706"/>
    <n v="2000"/>
    <n v="1428.5714285714287"/>
    <x v="3"/>
    <x v="0"/>
    <n v="0.71"/>
    <n v="0.87"/>
    <n v="0.94"/>
  </r>
  <r>
    <x v="2"/>
    <x v="6"/>
    <n v="8571.4285714285706"/>
    <n v="2000"/>
    <n v="1428.5714285714287"/>
    <x v="8"/>
    <x v="0"/>
    <n v="0.9"/>
    <n v="0.72"/>
    <n v="0.94"/>
  </r>
  <r>
    <x v="3"/>
    <x v="0"/>
    <n v="7857.1428571428569"/>
    <n v="3000"/>
    <n v="5714.2857142857147"/>
    <x v="4"/>
    <x v="1"/>
    <n v="0.89"/>
    <n v="0.85"/>
    <n v="0.87"/>
  </r>
  <r>
    <x v="3"/>
    <x v="1"/>
    <n v="7857.1428571428569"/>
    <n v="4500"/>
    <n v="5714.2857142857147"/>
    <x v="4"/>
    <x v="1"/>
    <n v="0.89"/>
    <n v="0.8"/>
    <n v="0.88"/>
  </r>
  <r>
    <x v="3"/>
    <x v="2"/>
    <n v="7857.1428571428569"/>
    <n v="5500"/>
    <n v="5714.2857142857147"/>
    <x v="4"/>
    <x v="1"/>
    <n v="0.98"/>
    <n v="0.99"/>
    <n v="0.81"/>
  </r>
  <r>
    <x v="3"/>
    <x v="3"/>
    <n v="7857.1428571428569"/>
    <n v="10000"/>
    <n v="5714.2857142857147"/>
    <x v="4"/>
    <x v="1"/>
    <n v="0.81"/>
    <n v="0.91"/>
    <n v="0.95"/>
  </r>
  <r>
    <x v="3"/>
    <x v="4"/>
    <n v="7857.1428571428569"/>
    <n v="2000"/>
    <n v="5714.2857142857147"/>
    <x v="4"/>
    <x v="1"/>
    <n v="0.97"/>
    <n v="0.85"/>
    <n v="0.85"/>
  </r>
  <r>
    <x v="3"/>
    <x v="5"/>
    <n v="7857.1428571428569"/>
    <n v="2000"/>
    <n v="5714.2857142857147"/>
    <x v="4"/>
    <x v="1"/>
    <n v="0.89"/>
    <n v="0.94"/>
    <n v="0.8"/>
  </r>
  <r>
    <x v="3"/>
    <x v="6"/>
    <n v="7857.1428571428569"/>
    <n v="2000"/>
    <n v="5714.2857142857147"/>
    <x v="4"/>
    <x v="1"/>
    <n v="0.88"/>
    <n v="0.94"/>
    <n v="0.7"/>
  </r>
  <r>
    <x v="4"/>
    <x v="0"/>
    <n v="11428.571428571429"/>
    <n v="20000"/>
    <n v="2857.1428571428573"/>
    <x v="6"/>
    <x v="1"/>
    <n v="0.75"/>
    <n v="0.77"/>
    <n v="0.84"/>
  </r>
  <r>
    <x v="4"/>
    <x v="1"/>
    <n v="11428.571428571429"/>
    <n v="17000"/>
    <n v="2857.1428571428573"/>
    <x v="0"/>
    <x v="1"/>
    <n v="0.73"/>
    <n v="0.96"/>
    <n v="0.93"/>
  </r>
  <r>
    <x v="4"/>
    <x v="2"/>
    <n v="11428.571428571429"/>
    <n v="16000"/>
    <n v="2857.1428571428573"/>
    <x v="6"/>
    <x v="1"/>
    <n v="0.93"/>
    <n v="0.74"/>
    <n v="0.93"/>
  </r>
  <r>
    <x v="4"/>
    <x v="3"/>
    <n v="11428.571428571429"/>
    <n v="12000"/>
    <n v="2857.1428571428573"/>
    <x v="9"/>
    <x v="1"/>
    <n v="0.85"/>
    <n v="0.7"/>
    <n v="0.99"/>
  </r>
  <r>
    <x v="4"/>
    <x v="4"/>
    <n v="11428.571428571429"/>
    <n v="20500"/>
    <n v="2857.1428571428573"/>
    <x v="6"/>
    <x v="1"/>
    <n v="0.92"/>
    <n v="0.99"/>
    <n v="0.88"/>
  </r>
  <r>
    <x v="4"/>
    <x v="5"/>
    <n v="11428.571428571429"/>
    <n v="21000"/>
    <n v="2857.1428571428573"/>
    <x v="4"/>
    <x v="1"/>
    <n v="0.75"/>
    <n v="0.97"/>
    <n v="0.83"/>
  </r>
  <r>
    <x v="4"/>
    <x v="6"/>
    <n v="11428.571428571429"/>
    <n v="21500"/>
    <n v="2857.1428571428573"/>
    <x v="6"/>
    <x v="1"/>
    <n v="0.77"/>
    <n v="0.97"/>
    <n v="0.78"/>
  </r>
  <r>
    <x v="5"/>
    <x v="0"/>
    <n v="14285.714285714286"/>
    <n v="22000"/>
    <n v="857.14285714285711"/>
    <x v="10"/>
    <x v="1"/>
    <n v="0.79"/>
    <n v="0.75"/>
    <n v="0.93"/>
  </r>
  <r>
    <x v="5"/>
    <x v="1"/>
    <n v="14285.714285714286"/>
    <n v="18000"/>
    <n v="857.14285714285711"/>
    <x v="11"/>
    <x v="1"/>
    <n v="0.81"/>
    <n v="0.98"/>
    <n v="0.86"/>
  </r>
  <r>
    <x v="5"/>
    <x v="2"/>
    <n v="14285.714285714286"/>
    <n v="18500"/>
    <n v="857.14285714285711"/>
    <x v="10"/>
    <x v="1"/>
    <n v="0.86"/>
    <n v="0.82"/>
    <n v="0.86"/>
  </r>
  <r>
    <x v="5"/>
    <x v="3"/>
    <n v="14285.714285714286"/>
    <n v="14314"/>
    <n v="857.14285714285711"/>
    <x v="12"/>
    <x v="1"/>
    <n v="0.72"/>
    <n v="0.95"/>
    <n v="0.9"/>
  </r>
  <r>
    <x v="5"/>
    <x v="4"/>
    <n v="14285.714285714286"/>
    <n v="21000"/>
    <n v="857.14285714285711"/>
    <x v="10"/>
    <x v="1"/>
    <n v="0.71"/>
    <n v="0.8"/>
    <n v="0.76"/>
  </r>
  <r>
    <x v="5"/>
    <x v="5"/>
    <n v="14285.714285714286"/>
    <n v="22500"/>
    <n v="857.14285714285711"/>
    <x v="13"/>
    <x v="1"/>
    <n v="0.97"/>
    <n v="0.95"/>
    <n v="0.85"/>
  </r>
  <r>
    <x v="5"/>
    <x v="6"/>
    <n v="14285.714285714286"/>
    <n v="22900"/>
    <n v="857.14285714285711"/>
    <x v="10"/>
    <x v="1"/>
    <n v="0.95"/>
    <n v="0.85"/>
    <n v="0.91"/>
  </r>
  <r>
    <x v="6"/>
    <x v="0"/>
    <n v="18562.957142857143"/>
    <n v="25000"/>
    <n v="714.28571428571433"/>
    <x v="14"/>
    <x v="2"/>
    <n v="0.97"/>
    <n v="0.7"/>
    <n v="0.93"/>
  </r>
  <r>
    <x v="6"/>
    <x v="1"/>
    <n v="18562.957142857143"/>
    <n v="22000"/>
    <n v="714.28571428571433"/>
    <x v="15"/>
    <x v="2"/>
    <n v="0.9"/>
    <n v="0.98"/>
    <n v="0.96"/>
  </r>
  <r>
    <x v="6"/>
    <x v="2"/>
    <n v="18562.957142857143"/>
    <n v="25000"/>
    <n v="714.28571428571433"/>
    <x v="16"/>
    <x v="2"/>
    <n v="0.9"/>
    <n v="0.95"/>
    <n v="0.98"/>
  </r>
  <r>
    <x v="6"/>
    <x v="3"/>
    <n v="18562.957142857143"/>
    <n v="25000"/>
    <n v="714.28571428571433"/>
    <x v="17"/>
    <x v="2"/>
    <n v="0.96"/>
    <n v="0.81"/>
    <n v="0.85"/>
  </r>
  <r>
    <x v="6"/>
    <x v="4"/>
    <n v="18562.957142857143"/>
    <n v="25000"/>
    <n v="714.28571428571433"/>
    <x v="18"/>
    <x v="2"/>
    <n v="0.98"/>
    <n v="0.84"/>
    <n v="0.89"/>
  </r>
  <r>
    <x v="6"/>
    <x v="5"/>
    <n v="18562.957142857143"/>
    <n v="25000"/>
    <n v="714.28571428571433"/>
    <x v="18"/>
    <x v="2"/>
    <n v="0.76"/>
    <n v="0.7"/>
    <n v="0.86"/>
  </r>
  <r>
    <x v="6"/>
    <x v="6"/>
    <n v="18562.957142857143"/>
    <n v="25000"/>
    <n v="714.28571428571433"/>
    <x v="19"/>
    <x v="2"/>
    <n v="0.91"/>
    <n v="0.77"/>
    <n v="0.75"/>
  </r>
  <r>
    <x v="7"/>
    <x v="0"/>
    <n v="18571.428571428572"/>
    <n v="25000"/>
    <n v="714.28571428571433"/>
    <x v="20"/>
    <x v="2"/>
    <n v="0.79"/>
    <n v="0.81"/>
    <n v="0.74"/>
  </r>
  <r>
    <x v="7"/>
    <x v="1"/>
    <n v="18571.428571428572"/>
    <n v="22500"/>
    <n v="714.28571428571433"/>
    <x v="14"/>
    <x v="2"/>
    <n v="0.85"/>
    <n v="0.82"/>
    <n v="0.73"/>
  </r>
  <r>
    <x v="7"/>
    <x v="2"/>
    <n v="18571.428571428572"/>
    <n v="25000"/>
    <n v="714.28571428571433"/>
    <x v="20"/>
    <x v="2"/>
    <n v="0.88"/>
    <n v="0.84"/>
    <n v="0.75"/>
  </r>
  <r>
    <x v="7"/>
    <x v="3"/>
    <n v="18571.428571428572"/>
    <n v="25000"/>
    <n v="714.28571428571433"/>
    <x v="20"/>
    <x v="2"/>
    <n v="0.81"/>
    <n v="0.92"/>
    <n v="0.91"/>
  </r>
  <r>
    <x v="7"/>
    <x v="4"/>
    <n v="18571.428571428572"/>
    <n v="25000"/>
    <n v="714.28571428571433"/>
    <x v="20"/>
    <x v="2"/>
    <n v="0.84"/>
    <n v="0.73"/>
    <n v="0.99"/>
  </r>
  <r>
    <x v="7"/>
    <x v="5"/>
    <n v="18571.428571428572"/>
    <n v="25000"/>
    <n v="714.28571428571433"/>
    <x v="15"/>
    <x v="2"/>
    <n v="0.93"/>
    <n v="0.79"/>
    <n v="0.72"/>
  </r>
  <r>
    <x v="7"/>
    <x v="6"/>
    <n v="18571.428571428572"/>
    <n v="25000"/>
    <n v="714.28571428571433"/>
    <x v="20"/>
    <x v="2"/>
    <n v="0.84"/>
    <n v="0.79"/>
    <n v="0.8"/>
  </r>
  <r>
    <x v="8"/>
    <x v="0"/>
    <n v="17857.142857142859"/>
    <n v="22500"/>
    <n v="285.71428571428572"/>
    <x v="21"/>
    <x v="2"/>
    <n v="0.85"/>
    <n v="0.91"/>
    <n v="0.84"/>
  </r>
  <r>
    <x v="8"/>
    <x v="1"/>
    <n v="17857.142857142859"/>
    <n v="21500"/>
    <n v="285.71428571428572"/>
    <x v="22"/>
    <x v="2"/>
    <n v="0.86"/>
    <n v="0.75"/>
    <n v="0.96"/>
  </r>
  <r>
    <x v="8"/>
    <x v="2"/>
    <n v="17857.142857142859"/>
    <n v="24000"/>
    <n v="285.71428571428572"/>
    <x v="21"/>
    <x v="2"/>
    <n v="0.96"/>
    <n v="0.77"/>
    <n v="0.92"/>
  </r>
  <r>
    <x v="8"/>
    <x v="3"/>
    <n v="17857.142857142859"/>
    <n v="24500"/>
    <n v="285.71428571428572"/>
    <x v="23"/>
    <x v="2"/>
    <n v="0.99"/>
    <n v="0.97"/>
    <n v="0.73"/>
  </r>
  <r>
    <x v="8"/>
    <x v="4"/>
    <n v="17857.142857142859"/>
    <n v="24500"/>
    <n v="285.71428571428572"/>
    <x v="24"/>
    <x v="2"/>
    <n v="0.77"/>
    <n v="0.72"/>
    <n v="0.85"/>
  </r>
  <r>
    <x v="8"/>
    <x v="5"/>
    <n v="17857.142857142859"/>
    <n v="24500"/>
    <n v="285.71428571428572"/>
    <x v="16"/>
    <x v="2"/>
    <n v="0.77"/>
    <n v="0.96"/>
    <n v="0.78"/>
  </r>
  <r>
    <x v="8"/>
    <x v="6"/>
    <n v="17857.142857142859"/>
    <n v="24500"/>
    <n v="285.71428571428572"/>
    <x v="21"/>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A652E-7F07-405E-9445-5E88ABF208EE}"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A9" firstHeaderRow="1"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dataField="1" numFmtId="9" showAll="0"/>
    <pivotField numFmtId="9" showAll="0"/>
    <pivotField numFmtId="9"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Sales Completion Rate" fld="7" subtotal="average" baseField="7" baseItem="1048828" numFmtId="9"/>
  </dataFields>
  <formats count="4">
    <format dxfId="47">
      <pivotArea outline="0" collapsedLevelsAreSubtotals="1" fieldPosition="0"/>
    </format>
    <format dxfId="10">
      <pivotArea type="all" dataOnly="0" outline="0" fieldPosition="0"/>
    </format>
    <format dxfId="9">
      <pivotArea outline="0" collapsedLevelsAreSubtotals="1" fieldPosition="0"/>
    </format>
    <format dxfId="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3AF99-6708-4CAD-A5D9-60E804ED8EFB}"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A15" firstHeaderRow="1"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numFmtId="9" showAll="0"/>
    <pivotField dataField="1" numFmtId="9"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Customer Completion Rate" fld="9" subtotal="average" baseField="0" baseItem="576" numFmtId="9"/>
  </dataFields>
  <formats count="3">
    <format dxfId="48">
      <pivotArea outline="0" collapsedLevelsAreSubtotals="1" fieldPosition="0"/>
    </format>
    <format dxfId="2">
      <pivotArea dataOnly="0" labelOnly="1" outline="0" axis="axisValues" fieldPosition="0"/>
    </format>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31606-4A6A-4359-9F0F-F876EBCA3C7D}" name="PivotTable24"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1">
  <location ref="H2:J12" firstHeaderRow="0" firstDataRow="1" firstDataCol="1"/>
  <pivotFields count="11">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164" showAll="0"/>
    <pivotField showAll="0"/>
    <pivotField dataField="1"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0"/>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dataField name="Sum of Target Sales" fld="4" baseField="0" baseItem="0"/>
  </dataFields>
  <formats count="12">
    <format dxfId="41">
      <pivotArea type="all" dataOnly="0" outline="0" fieldPosition="0"/>
    </format>
    <format dxfId="40">
      <pivotArea outline="0" collapsedLevelsAreSubtotals="1" fieldPosition="0"/>
    </format>
    <format dxfId="39">
      <pivotArea field="10" type="button" dataOnly="0" labelOnly="1" outline="0" axis="axisRow" fieldPosition="0"/>
    </format>
    <format dxfId="38">
      <pivotArea dataOnly="0" labelOnly="1" fieldPosition="0">
        <references count="1">
          <reference field="10" count="9">
            <x v="1"/>
            <x v="2"/>
            <x v="3"/>
            <x v="4"/>
            <x v="5"/>
            <x v="6"/>
            <x v="7"/>
            <x v="8"/>
            <x v="9"/>
          </reference>
        </references>
      </pivotArea>
    </format>
    <format dxfId="37">
      <pivotArea dataOnly="0" labelOnly="1" grandRow="1" outline="0" fieldPosition="0"/>
    </format>
    <format dxfId="36">
      <pivotArea dataOnly="0" labelOnly="1" outline="0" fieldPosition="0">
        <references count="1">
          <reference field="4294967294" count="2">
            <x v="0"/>
            <x v="1"/>
          </reference>
        </references>
      </pivotArea>
    </format>
    <format dxfId="35">
      <pivotArea type="all" dataOnly="0" outline="0" fieldPosition="0"/>
    </format>
    <format dxfId="34">
      <pivotArea outline="0" collapsedLevelsAreSubtotals="1" fieldPosition="0"/>
    </format>
    <format dxfId="33">
      <pivotArea field="10" type="button" dataOnly="0" labelOnly="1" outline="0" axis="axisRow" fieldPosition="0"/>
    </format>
    <format dxfId="32">
      <pivotArea dataOnly="0" labelOnly="1" fieldPosition="0">
        <references count="1">
          <reference field="10" count="9">
            <x v="1"/>
            <x v="2"/>
            <x v="3"/>
            <x v="4"/>
            <x v="5"/>
            <x v="6"/>
            <x v="7"/>
            <x v="8"/>
            <x v="9"/>
          </reference>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0" count="1" selected="0">
            <x v="8"/>
          </reference>
        </references>
      </pivotArea>
    </chartFormat>
    <chartFormat chart="0" format="3">
      <pivotArea type="data" outline="0" fieldPosition="0">
        <references count="2">
          <reference field="4294967294" count="1" selected="0">
            <x v="0"/>
          </reference>
          <reference field="10" count="1" selected="0">
            <x v="6"/>
          </reference>
        </references>
      </pivotArea>
    </chartFormat>
    <chartFormat chart="0" format="4">
      <pivotArea type="data" outline="0" fieldPosition="0">
        <references count="2">
          <reference field="4294967294" count="1" selected="0">
            <x v="0"/>
          </reference>
          <reference field="10" count="1" selected="0">
            <x v="9"/>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52A819-F0DA-4BBE-A279-1901D748ED86}" name="PivotTable2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5" firstHeaderRow="1"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164" showAll="0"/>
    <pivotField dataField="1"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items count="14">
        <item x="0"/>
        <item x="1"/>
        <item x="2"/>
        <item x="3"/>
        <item x="4"/>
        <item x="5"/>
        <item x="6"/>
        <item x="7"/>
        <item x="8"/>
        <item x="9"/>
        <item x="10"/>
        <item x="11"/>
        <item x="12"/>
        <item x="13"/>
      </items>
    </pivotField>
  </pivotFields>
  <rowFields count="1">
    <field x="-2"/>
  </rowFields>
  <rowItems count="3">
    <i>
      <x/>
    </i>
    <i i="1">
      <x v="1"/>
    </i>
    <i i="2">
      <x v="2"/>
    </i>
  </rowItems>
  <colItems count="1">
    <i/>
  </colItems>
  <dataFields count="3">
    <dataField name="Sum of Sales" fld="2" baseField="0" baseItem="0"/>
    <dataField name="Sum of Profit" fld="3" baseField="0" baseItem="0"/>
    <dataField name="Sum of Customers" fld="5" baseField="0" baseItem="0"/>
  </dataFields>
  <formats count="7">
    <format dxfId="50">
      <pivotArea collapsedLevelsAreSubtotals="1" fieldPosition="0">
        <references count="1">
          <reference field="4294967294" count="1">
            <x v="0"/>
          </reference>
        </references>
      </pivotArea>
    </format>
    <format dxfId="49">
      <pivotArea collapsedLevelsAreSubtotals="1" fieldPosition="0">
        <references count="1">
          <reference field="4294967294" count="1">
            <x v="2"/>
          </reference>
        </references>
      </pivotArea>
    </format>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outline="0" fieldPosition="0">
        <references count="1">
          <reference field="4294967294" count="3">
            <x v="0"/>
            <x v="1"/>
            <x v="2"/>
          </reference>
        </references>
      </pivotArea>
    </format>
    <format dxfId="11">
      <pivotArea dataOnly="0" labelOnly="1" grandCol="1" outline="0" axis="axisCol"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F5903C-9306-4DBD-B805-45CFFE2A712E}"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O2:P10" firstHeaderRow="1"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Profit" fld="3" baseField="0" baseItem="0"/>
  </dataFields>
  <formats count="6">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F1CC01-7BE8-48A1-8908-95132F5AC425}"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A12" firstHeaderRow="1"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dataField="1" numFmtId="9" showAll="0"/>
    <pivotField numFmtId="9"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Profit Completion Rate" fld="8" subtotal="average" baseField="0" baseItem="576" numFmtId="9"/>
  </dataFields>
  <formats count="4">
    <format dxfId="51">
      <pivotArea outline="0" collapsedLevelsAreSubtotals="1" fieldPosition="0"/>
    </format>
    <format dxfId="6">
      <pivotArea type="all" dataOnly="0" outline="0" fieldPosition="0"/>
    </format>
    <format dxfId="5">
      <pivotArea outline="0" collapsedLevelsAreSubtotals="1" fieldPosition="0"/>
    </format>
    <format dxfId="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A28813-799D-4073-8690-C3FE8D86C433}" name="PivotTable19"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1">
  <location ref="L2:M12" firstHeaderRow="1" firstDataRow="1" firstDataCol="1"/>
  <pivotFields count="11">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0"/>
  </rowFields>
  <rowItems count="10">
    <i>
      <x v="1"/>
    </i>
    <i>
      <x v="2"/>
    </i>
    <i>
      <x v="3"/>
    </i>
    <i>
      <x v="4"/>
    </i>
    <i>
      <x v="5"/>
    </i>
    <i>
      <x v="6"/>
    </i>
    <i>
      <x v="7"/>
    </i>
    <i>
      <x v="8"/>
    </i>
    <i>
      <x v="9"/>
    </i>
    <i t="grand">
      <x/>
    </i>
  </rowItems>
  <colItems count="1">
    <i/>
  </colItems>
  <dataFields count="1">
    <dataField name="Sum of Customers" fld="5" baseField="0" baseItem="0"/>
  </dataFields>
  <formats count="6">
    <format dxfId="29">
      <pivotArea type="all" dataOnly="0" outline="0" fieldPosition="0"/>
    </format>
    <format dxfId="28">
      <pivotArea outline="0" collapsedLevelsAreSubtotals="1" fieldPosition="0"/>
    </format>
    <format dxfId="27">
      <pivotArea field="10" type="button" dataOnly="0" labelOnly="1" outline="0" axis="axisRow" fieldPosition="0"/>
    </format>
    <format dxfId="26">
      <pivotArea dataOnly="0" labelOnly="1" fieldPosition="0">
        <references count="1">
          <reference field="10" count="9">
            <x v="1"/>
            <x v="2"/>
            <x v="3"/>
            <x v="4"/>
            <x v="5"/>
            <x v="6"/>
            <x v="7"/>
            <x v="8"/>
            <x v="9"/>
          </reference>
        </references>
      </pivotArea>
    </format>
    <format dxfId="25">
      <pivotArea dataOnly="0" labelOnly="1" grandRow="1" outline="0" fieldPosition="0"/>
    </format>
    <format dxfId="2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7D027E-933F-40EF-816C-25F4C151D9F4}" sourceName="Region">
  <pivotTables>
    <pivotTable tabId="6" name="PivotTable24"/>
    <pivotTable tabId="6" name="PivotTable18"/>
    <pivotTable tabId="6" name="PivotTable19"/>
    <pivotTable tabId="6" name="PivotTable20"/>
    <pivotTable tabId="6" name="PivotTable21"/>
    <pivotTable tabId="6" name="PivotTable22"/>
    <pivotTable tabId="6" name="PivotTable23"/>
  </pivotTables>
  <data>
    <tabular pivotCacheId="2006920986">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2738526-9871-4C1F-B028-1F2D8A79F1ED}" sourceName="Quarter">
  <pivotTables>
    <pivotTable tabId="6" name="PivotTable19"/>
    <pivotTable tabId="6" name="PivotTable18"/>
    <pivotTable tabId="6" name="PivotTable20"/>
    <pivotTable tabId="6" name="PivotTable21"/>
    <pivotTable tabId="6" name="PivotTable22"/>
    <pivotTable tabId="6" name="PivotTable23"/>
    <pivotTable tabId="6" name="PivotTable24"/>
  </pivotTables>
  <data>
    <tabular pivotCacheId="200692098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AEC7EE0-4AB8-4943-B2AB-700BDA82273C}" sourceName="Months">
  <pivotTables>
    <pivotTable tabId="6" name="PivotTable24"/>
    <pivotTable tabId="6" name="PivotTable18"/>
    <pivotTable tabId="6" name="PivotTable19"/>
    <pivotTable tabId="6" name="PivotTable20"/>
    <pivotTable tabId="6" name="PivotTable21"/>
    <pivotTable tabId="6" name="PivotTable22"/>
    <pivotTable tabId="6" name="PivotTable23"/>
  </pivotTables>
  <data>
    <tabular pivotCacheId="2006920986">
      <items count="14">
        <i x="1" s="1"/>
        <i x="2" s="1"/>
        <i x="3" s="1"/>
        <i x="4" s="1"/>
        <i x="5" s="1"/>
        <i x="6" s="1"/>
        <i x="7" s="1"/>
        <i x="8" s="1"/>
        <i x="9" s="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61B71E5-B1FA-4992-88C9-DAF31D34FD48}" cache="Slicer_Region" caption="Region" rowHeight="257175"/>
  <slicer name="Quarter" xr10:uid="{A580EDE3-4436-427F-8F10-FCC5680A1E1B}" cache="Slicer_Quarter" caption="Quarter" rowHeight="257175"/>
  <slicer name="Months" xr10:uid="{3C0FA238-76E4-4BDE-9B9C-00D8B68ED057}" cache="Slicer_Months" caption="Months"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autoFilter ref="A1:J64" xr:uid="{00000000-000C-0000-FFFF-FFFF00000000}"/>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4"/>
  <sheetViews>
    <sheetView workbookViewId="0">
      <selection activeCell="G60" sqref="G60"/>
    </sheetView>
  </sheetViews>
  <sheetFormatPr defaultColWidth="11.25" defaultRowHeight="15" customHeight="1" x14ac:dyDescent="0.25"/>
  <cols>
    <col min="1" max="1" width="8.375" customWidth="1"/>
    <col min="2" max="2" width="10.25" customWidth="1"/>
    <col min="3" max="3" width="8.375" customWidth="1"/>
    <col min="4" max="4" width="9.875" customWidth="1"/>
    <col min="5" max="5" width="12.75" customWidth="1"/>
    <col min="6" max="6" width="11.75" customWidth="1"/>
    <col min="7" max="7" width="9.75" customWidth="1"/>
    <col min="8" max="8" width="19.625" customWidth="1"/>
    <col min="9" max="9" width="20.125" customWidth="1"/>
    <col min="10" max="10" width="23.625" customWidth="1"/>
    <col min="11" max="26" width="8.625" customWidth="1"/>
  </cols>
  <sheetData>
    <row r="1" spans="1:10" ht="15" customHeight="1" x14ac:dyDescent="0.25">
      <c r="A1" s="1" t="s">
        <v>0</v>
      </c>
      <c r="B1" s="1" t="s">
        <v>1</v>
      </c>
      <c r="C1" s="1" t="s">
        <v>2</v>
      </c>
      <c r="D1" s="1" t="s">
        <v>3</v>
      </c>
      <c r="E1" s="1" t="s">
        <v>4</v>
      </c>
      <c r="F1" s="1" t="s">
        <v>5</v>
      </c>
      <c r="G1" s="1" t="s">
        <v>6</v>
      </c>
      <c r="H1" s="1" t="s">
        <v>7</v>
      </c>
      <c r="I1" s="1" t="s">
        <v>8</v>
      </c>
      <c r="J1" s="1" t="s">
        <v>9</v>
      </c>
    </row>
    <row r="2" spans="1:10" ht="15" customHeight="1" x14ac:dyDescent="0.25">
      <c r="A2" s="2">
        <v>44927</v>
      </c>
      <c r="B2" s="1" t="s">
        <v>10</v>
      </c>
      <c r="C2" s="3">
        <v>5000</v>
      </c>
      <c r="D2" s="3">
        <v>2581</v>
      </c>
      <c r="E2" s="3">
        <v>2857.1428571428573</v>
      </c>
      <c r="F2" s="1">
        <v>80</v>
      </c>
      <c r="G2" s="3" t="s">
        <v>11</v>
      </c>
      <c r="H2" s="4">
        <v>0.89</v>
      </c>
      <c r="I2" s="4">
        <v>0.85</v>
      </c>
      <c r="J2" s="4">
        <v>0.72</v>
      </c>
    </row>
    <row r="3" spans="1:10" ht="15" customHeight="1" x14ac:dyDescent="0.25">
      <c r="A3" s="2">
        <v>44927</v>
      </c>
      <c r="B3" s="1" t="s">
        <v>12</v>
      </c>
      <c r="C3" s="3">
        <v>3500</v>
      </c>
      <c r="D3" s="3">
        <v>3944</v>
      </c>
      <c r="E3" s="3">
        <v>2857.1428571428573</v>
      </c>
      <c r="F3" s="1">
        <v>30</v>
      </c>
      <c r="G3" s="3" t="s">
        <v>11</v>
      </c>
      <c r="H3" s="4">
        <v>0.94</v>
      </c>
      <c r="I3" s="4">
        <v>0.95</v>
      </c>
      <c r="J3" s="4">
        <v>0.86</v>
      </c>
    </row>
    <row r="4" spans="1:10" ht="15" customHeight="1" x14ac:dyDescent="0.25">
      <c r="A4" s="2">
        <v>44927</v>
      </c>
      <c r="B4" s="1" t="s">
        <v>13</v>
      </c>
      <c r="C4" s="3">
        <v>1500</v>
      </c>
      <c r="D4" s="1">
        <v>3293</v>
      </c>
      <c r="E4" s="3">
        <v>2857.1428571428573</v>
      </c>
      <c r="F4" s="1">
        <v>15</v>
      </c>
      <c r="G4" s="3" t="s">
        <v>11</v>
      </c>
      <c r="H4" s="4">
        <v>0.82</v>
      </c>
      <c r="I4" s="4">
        <v>0.8</v>
      </c>
      <c r="J4" s="4">
        <v>0.76</v>
      </c>
    </row>
    <row r="5" spans="1:10" ht="15" customHeight="1" x14ac:dyDescent="0.25">
      <c r="A5" s="2">
        <v>44927</v>
      </c>
      <c r="B5" s="1" t="s">
        <v>14</v>
      </c>
      <c r="C5" s="3">
        <v>1500</v>
      </c>
      <c r="D5" s="1">
        <v>2019</v>
      </c>
      <c r="E5" s="3">
        <v>2857.1428571428573</v>
      </c>
      <c r="F5" s="1">
        <v>40</v>
      </c>
      <c r="G5" s="3" t="s">
        <v>11</v>
      </c>
      <c r="H5" s="4">
        <v>0.79</v>
      </c>
      <c r="I5" s="4">
        <v>0.79</v>
      </c>
      <c r="J5" s="4">
        <v>0.79</v>
      </c>
    </row>
    <row r="6" spans="1:10" ht="15" customHeight="1" x14ac:dyDescent="0.25">
      <c r="A6" s="2">
        <v>44927</v>
      </c>
      <c r="B6" s="1" t="s">
        <v>15</v>
      </c>
      <c r="C6" s="3">
        <v>6000</v>
      </c>
      <c r="D6" s="1">
        <v>2980</v>
      </c>
      <c r="E6" s="3">
        <v>2857.1428571428573</v>
      </c>
      <c r="F6" s="1">
        <v>100</v>
      </c>
      <c r="G6" s="3" t="s">
        <v>11</v>
      </c>
      <c r="H6" s="4">
        <v>0.96</v>
      </c>
      <c r="I6" s="4">
        <v>0.79</v>
      </c>
      <c r="J6" s="4">
        <v>0.7</v>
      </c>
    </row>
    <row r="7" spans="1:10" ht="15" customHeight="1" x14ac:dyDescent="0.25">
      <c r="A7" s="2">
        <v>44927</v>
      </c>
      <c r="B7" s="1" t="s">
        <v>16</v>
      </c>
      <c r="C7" s="3">
        <v>2500</v>
      </c>
      <c r="D7" s="1">
        <v>2209</v>
      </c>
      <c r="E7" s="3">
        <v>2857.1428571428573</v>
      </c>
      <c r="F7" s="1">
        <v>15</v>
      </c>
      <c r="G7" s="3" t="s">
        <v>11</v>
      </c>
      <c r="H7" s="4">
        <v>0.79</v>
      </c>
      <c r="I7" s="4">
        <v>0.79</v>
      </c>
      <c r="J7" s="4">
        <v>0.77</v>
      </c>
    </row>
    <row r="8" spans="1:10" ht="15" customHeight="1" x14ac:dyDescent="0.25">
      <c r="A8" s="2">
        <v>44927</v>
      </c>
      <c r="B8" s="1" t="s">
        <v>17</v>
      </c>
      <c r="C8" s="3">
        <v>10000</v>
      </c>
      <c r="D8" s="1">
        <v>2440</v>
      </c>
      <c r="E8" s="3">
        <v>2857.1428571428573</v>
      </c>
      <c r="F8" s="1">
        <v>20</v>
      </c>
      <c r="G8" s="3" t="s">
        <v>11</v>
      </c>
      <c r="H8" s="4">
        <v>0.75</v>
      </c>
      <c r="I8" s="4">
        <v>0.72</v>
      </c>
      <c r="J8" s="4">
        <v>0.93</v>
      </c>
    </row>
    <row r="9" spans="1:10" ht="15" customHeight="1" x14ac:dyDescent="0.25">
      <c r="A9" s="2">
        <v>44958</v>
      </c>
      <c r="B9" s="1" t="s">
        <v>10</v>
      </c>
      <c r="C9" s="3">
        <v>5000</v>
      </c>
      <c r="D9" s="3">
        <v>2000</v>
      </c>
      <c r="E9" s="3">
        <v>1428.5714285714287</v>
      </c>
      <c r="F9" s="1">
        <v>90</v>
      </c>
      <c r="G9" s="3" t="s">
        <v>11</v>
      </c>
      <c r="H9" s="4">
        <v>0.92</v>
      </c>
      <c r="I9" s="4">
        <v>0.99</v>
      </c>
      <c r="J9" s="4">
        <v>0.74</v>
      </c>
    </row>
    <row r="10" spans="1:10" ht="15" customHeight="1" x14ac:dyDescent="0.25">
      <c r="A10" s="2">
        <v>44958</v>
      </c>
      <c r="B10" s="1" t="s">
        <v>12</v>
      </c>
      <c r="C10" s="3">
        <v>15000</v>
      </c>
      <c r="D10" s="3">
        <v>14431</v>
      </c>
      <c r="E10" s="3">
        <v>1428.5714285714287</v>
      </c>
      <c r="F10" s="1">
        <v>30</v>
      </c>
      <c r="G10" s="3" t="s">
        <v>11</v>
      </c>
      <c r="H10" s="4">
        <v>0.7</v>
      </c>
      <c r="I10" s="4">
        <v>0.99</v>
      </c>
      <c r="J10" s="4">
        <v>0.95</v>
      </c>
    </row>
    <row r="11" spans="1:10" ht="15" customHeight="1" x14ac:dyDescent="0.25">
      <c r="A11" s="2">
        <v>44958</v>
      </c>
      <c r="B11" s="1" t="s">
        <v>13</v>
      </c>
      <c r="C11" s="3">
        <v>1500</v>
      </c>
      <c r="D11" s="1">
        <v>3000</v>
      </c>
      <c r="E11" s="3">
        <v>1428.5714285714287</v>
      </c>
      <c r="F11" s="1">
        <v>15</v>
      </c>
      <c r="G11" s="3" t="s">
        <v>11</v>
      </c>
      <c r="H11" s="4">
        <v>0.91</v>
      </c>
      <c r="I11" s="4">
        <v>0.98</v>
      </c>
      <c r="J11" s="4">
        <v>0.89</v>
      </c>
    </row>
    <row r="12" spans="1:10" ht="15" customHeight="1" x14ac:dyDescent="0.25">
      <c r="A12" s="2">
        <v>44958</v>
      </c>
      <c r="B12" s="1" t="s">
        <v>14</v>
      </c>
      <c r="C12" s="3">
        <v>3500</v>
      </c>
      <c r="D12" s="1">
        <v>4000</v>
      </c>
      <c r="E12" s="3">
        <v>1428.5714285714287</v>
      </c>
      <c r="F12" s="1">
        <v>40</v>
      </c>
      <c r="G12" s="3" t="s">
        <v>11</v>
      </c>
      <c r="H12" s="4">
        <v>0.74</v>
      </c>
      <c r="I12" s="4">
        <v>0.85</v>
      </c>
      <c r="J12" s="4">
        <v>0.7</v>
      </c>
    </row>
    <row r="13" spans="1:10" ht="15" customHeight="1" x14ac:dyDescent="0.25">
      <c r="A13" s="2">
        <v>44958</v>
      </c>
      <c r="B13" s="1" t="s">
        <v>15</v>
      </c>
      <c r="C13" s="3">
        <v>6000</v>
      </c>
      <c r="D13" s="1">
        <v>2000</v>
      </c>
      <c r="E13" s="3">
        <v>1428.5714285714287</v>
      </c>
      <c r="F13" s="1">
        <v>100</v>
      </c>
      <c r="G13" s="3" t="s">
        <v>11</v>
      </c>
      <c r="H13" s="4">
        <v>0.9</v>
      </c>
      <c r="I13" s="4">
        <v>0.9</v>
      </c>
      <c r="J13" s="4">
        <v>0.72</v>
      </c>
    </row>
    <row r="14" spans="1:10" ht="15" customHeight="1" x14ac:dyDescent="0.25">
      <c r="A14" s="2">
        <v>44958</v>
      </c>
      <c r="B14" s="1" t="s">
        <v>16</v>
      </c>
      <c r="C14" s="3">
        <v>4000</v>
      </c>
      <c r="D14" s="1">
        <v>2000</v>
      </c>
      <c r="E14" s="3">
        <v>1428.5714285714287</v>
      </c>
      <c r="F14" s="1">
        <v>15</v>
      </c>
      <c r="G14" s="3" t="s">
        <v>11</v>
      </c>
      <c r="H14" s="4">
        <v>0.95</v>
      </c>
      <c r="I14" s="4">
        <v>0.97</v>
      </c>
      <c r="J14" s="4">
        <v>0.81</v>
      </c>
    </row>
    <row r="15" spans="1:10" ht="15" customHeight="1" x14ac:dyDescent="0.25">
      <c r="A15" s="2">
        <v>44958</v>
      </c>
      <c r="B15" s="1" t="s">
        <v>17</v>
      </c>
      <c r="C15" s="3">
        <v>10000</v>
      </c>
      <c r="D15" s="1">
        <v>2000</v>
      </c>
      <c r="E15" s="3">
        <v>1428.5714285714287</v>
      </c>
      <c r="F15" s="1">
        <v>20</v>
      </c>
      <c r="G15" s="3" t="s">
        <v>11</v>
      </c>
      <c r="H15" s="4">
        <v>0.99</v>
      </c>
      <c r="I15" s="4">
        <v>0.79</v>
      </c>
      <c r="J15" s="4">
        <v>0.75</v>
      </c>
    </row>
    <row r="16" spans="1:10" ht="15" customHeight="1" x14ac:dyDescent="0.25">
      <c r="A16" s="2">
        <v>44986</v>
      </c>
      <c r="B16" s="1" t="s">
        <v>10</v>
      </c>
      <c r="C16" s="3">
        <v>8571.4285714285706</v>
      </c>
      <c r="D16" s="3">
        <v>4000</v>
      </c>
      <c r="E16" s="3">
        <v>1428.5714285714287</v>
      </c>
      <c r="F16" s="1">
        <v>45</v>
      </c>
      <c r="G16" s="3" t="s">
        <v>11</v>
      </c>
      <c r="H16" s="4">
        <v>0.86</v>
      </c>
      <c r="I16" s="4">
        <v>0.97</v>
      </c>
      <c r="J16" s="4">
        <v>0.89</v>
      </c>
    </row>
    <row r="17" spans="1:10" ht="15" customHeight="1" x14ac:dyDescent="0.25">
      <c r="A17" s="2">
        <v>44986</v>
      </c>
      <c r="B17" s="1" t="s">
        <v>12</v>
      </c>
      <c r="C17" s="3">
        <v>8571.4285714285706</v>
      </c>
      <c r="D17" s="3">
        <v>6000</v>
      </c>
      <c r="E17" s="3">
        <v>1428.5714285714287</v>
      </c>
      <c r="F17" s="1">
        <v>43</v>
      </c>
      <c r="G17" s="3" t="s">
        <v>11</v>
      </c>
      <c r="H17" s="4">
        <v>0.83</v>
      </c>
      <c r="I17" s="4">
        <v>0.72</v>
      </c>
      <c r="J17" s="4">
        <v>0.74</v>
      </c>
    </row>
    <row r="18" spans="1:10" ht="15" customHeight="1" x14ac:dyDescent="0.25">
      <c r="A18" s="2">
        <v>44986</v>
      </c>
      <c r="B18" s="1" t="s">
        <v>13</v>
      </c>
      <c r="C18" s="3">
        <v>8571.4285714285706</v>
      </c>
      <c r="D18" s="1">
        <v>6500</v>
      </c>
      <c r="E18" s="3">
        <v>1428.5714285714287</v>
      </c>
      <c r="F18" s="1">
        <v>43</v>
      </c>
      <c r="G18" s="3" t="s">
        <v>11</v>
      </c>
      <c r="H18" s="4">
        <v>0.74</v>
      </c>
      <c r="I18" s="4">
        <v>0.78</v>
      </c>
      <c r="J18" s="4">
        <v>0.94</v>
      </c>
    </row>
    <row r="19" spans="1:10" ht="15" customHeight="1" x14ac:dyDescent="0.25">
      <c r="A19" s="2">
        <v>44986</v>
      </c>
      <c r="B19" s="1" t="s">
        <v>14</v>
      </c>
      <c r="C19" s="3">
        <v>8571.4285714285706</v>
      </c>
      <c r="D19" s="1">
        <v>12000</v>
      </c>
      <c r="E19" s="3">
        <v>1428.5714285714287</v>
      </c>
      <c r="F19" s="1">
        <v>43</v>
      </c>
      <c r="G19" s="3" t="s">
        <v>11</v>
      </c>
      <c r="H19" s="4">
        <v>0.8</v>
      </c>
      <c r="I19" s="4">
        <v>0.84</v>
      </c>
      <c r="J19" s="4">
        <v>0.81</v>
      </c>
    </row>
    <row r="20" spans="1:10" ht="15" customHeight="1" x14ac:dyDescent="0.25">
      <c r="A20" s="2">
        <v>44986</v>
      </c>
      <c r="B20" s="1" t="s">
        <v>15</v>
      </c>
      <c r="C20" s="3">
        <v>8571.4285714285706</v>
      </c>
      <c r="D20" s="1">
        <v>3000</v>
      </c>
      <c r="E20" s="3">
        <v>1428.5714285714287</v>
      </c>
      <c r="F20" s="1">
        <v>43</v>
      </c>
      <c r="G20" s="3" t="s">
        <v>11</v>
      </c>
      <c r="H20" s="4">
        <v>0.89</v>
      </c>
      <c r="I20" s="4">
        <v>0.99</v>
      </c>
      <c r="J20" s="4">
        <v>0.97</v>
      </c>
    </row>
    <row r="21" spans="1:10" ht="15" customHeight="1" x14ac:dyDescent="0.25">
      <c r="A21" s="2">
        <v>44986</v>
      </c>
      <c r="B21" s="1" t="s">
        <v>16</v>
      </c>
      <c r="C21" s="3">
        <v>8571.4285714285706</v>
      </c>
      <c r="D21" s="1">
        <v>2000</v>
      </c>
      <c r="E21" s="3">
        <v>1428.5714285714287</v>
      </c>
      <c r="F21" s="1">
        <v>40</v>
      </c>
      <c r="G21" s="3" t="s">
        <v>11</v>
      </c>
      <c r="H21" s="4">
        <v>0.71</v>
      </c>
      <c r="I21" s="4">
        <v>0.87</v>
      </c>
      <c r="J21" s="4">
        <v>0.94</v>
      </c>
    </row>
    <row r="22" spans="1:10" ht="15" customHeight="1" x14ac:dyDescent="0.25">
      <c r="A22" s="2">
        <v>44986</v>
      </c>
      <c r="B22" s="1" t="s">
        <v>17</v>
      </c>
      <c r="C22" s="3">
        <v>8571.4285714285706</v>
      </c>
      <c r="D22" s="1">
        <v>2000</v>
      </c>
      <c r="E22" s="3">
        <v>1428.5714285714287</v>
      </c>
      <c r="F22" s="1">
        <v>43</v>
      </c>
      <c r="G22" s="3" t="s">
        <v>11</v>
      </c>
      <c r="H22" s="4">
        <v>0.9</v>
      </c>
      <c r="I22" s="4">
        <v>0.72</v>
      </c>
      <c r="J22" s="4">
        <v>0.94</v>
      </c>
    </row>
    <row r="23" spans="1:10" ht="15" customHeight="1" x14ac:dyDescent="0.25">
      <c r="A23" s="2">
        <v>45017</v>
      </c>
      <c r="B23" s="1" t="s">
        <v>10</v>
      </c>
      <c r="C23" s="3">
        <v>7857.1428571428569</v>
      </c>
      <c r="D23" s="3">
        <v>3000</v>
      </c>
      <c r="E23" s="3">
        <v>5714.2857142857147</v>
      </c>
      <c r="F23" s="1">
        <v>100</v>
      </c>
      <c r="G23" s="1" t="s">
        <v>18</v>
      </c>
      <c r="H23" s="4">
        <v>0.89</v>
      </c>
      <c r="I23" s="4">
        <v>0.85</v>
      </c>
      <c r="J23" s="4">
        <v>0.87</v>
      </c>
    </row>
    <row r="24" spans="1:10" ht="15.75" x14ac:dyDescent="0.25">
      <c r="A24" s="2">
        <v>45017</v>
      </c>
      <c r="B24" s="1" t="s">
        <v>12</v>
      </c>
      <c r="C24" s="3">
        <v>7857.1428571428569</v>
      </c>
      <c r="D24" s="3">
        <v>4500</v>
      </c>
      <c r="E24" s="3">
        <v>5714.2857142857147</v>
      </c>
      <c r="F24" s="1">
        <v>100</v>
      </c>
      <c r="G24" s="1" t="s">
        <v>18</v>
      </c>
      <c r="H24" s="4">
        <v>0.89</v>
      </c>
      <c r="I24" s="4">
        <v>0.8</v>
      </c>
      <c r="J24" s="4">
        <v>0.88</v>
      </c>
    </row>
    <row r="25" spans="1:10" ht="15.75" x14ac:dyDescent="0.25">
      <c r="A25" s="2">
        <v>45017</v>
      </c>
      <c r="B25" s="1" t="s">
        <v>13</v>
      </c>
      <c r="C25" s="3">
        <v>7857.1428571428569</v>
      </c>
      <c r="D25" s="1">
        <v>5500</v>
      </c>
      <c r="E25" s="3">
        <v>5714.2857142857147</v>
      </c>
      <c r="F25" s="1">
        <v>100</v>
      </c>
      <c r="G25" s="1" t="s">
        <v>18</v>
      </c>
      <c r="H25" s="4">
        <v>0.98</v>
      </c>
      <c r="I25" s="4">
        <v>0.99</v>
      </c>
      <c r="J25" s="4">
        <v>0.81</v>
      </c>
    </row>
    <row r="26" spans="1:10" ht="15.75" x14ac:dyDescent="0.25">
      <c r="A26" s="2">
        <v>45017</v>
      </c>
      <c r="B26" s="1" t="s">
        <v>14</v>
      </c>
      <c r="C26" s="3">
        <v>7857.1428571428569</v>
      </c>
      <c r="D26" s="1">
        <v>10000</v>
      </c>
      <c r="E26" s="3">
        <v>5714.2857142857147</v>
      </c>
      <c r="F26" s="1">
        <v>100</v>
      </c>
      <c r="G26" s="1" t="s">
        <v>18</v>
      </c>
      <c r="H26" s="4">
        <v>0.81</v>
      </c>
      <c r="I26" s="4">
        <v>0.91</v>
      </c>
      <c r="J26" s="4">
        <v>0.95</v>
      </c>
    </row>
    <row r="27" spans="1:10" ht="15.75" x14ac:dyDescent="0.25">
      <c r="A27" s="2">
        <v>45017</v>
      </c>
      <c r="B27" s="1" t="s">
        <v>15</v>
      </c>
      <c r="C27" s="3">
        <v>7857.1428571428569</v>
      </c>
      <c r="D27" s="1">
        <v>2000</v>
      </c>
      <c r="E27" s="3">
        <v>5714.2857142857147</v>
      </c>
      <c r="F27" s="1">
        <v>100</v>
      </c>
      <c r="G27" s="1" t="s">
        <v>18</v>
      </c>
      <c r="H27" s="4">
        <v>0.97</v>
      </c>
      <c r="I27" s="4">
        <v>0.85</v>
      </c>
      <c r="J27" s="4">
        <v>0.85</v>
      </c>
    </row>
    <row r="28" spans="1:10" ht="15.75" x14ac:dyDescent="0.25">
      <c r="A28" s="2">
        <v>45017</v>
      </c>
      <c r="B28" s="1" t="s">
        <v>16</v>
      </c>
      <c r="C28" s="3">
        <v>7857.1428571428569</v>
      </c>
      <c r="D28" s="1">
        <v>2000</v>
      </c>
      <c r="E28" s="3">
        <v>5714.2857142857147</v>
      </c>
      <c r="F28" s="1">
        <v>100</v>
      </c>
      <c r="G28" s="1" t="s">
        <v>18</v>
      </c>
      <c r="H28" s="4">
        <v>0.89</v>
      </c>
      <c r="I28" s="4">
        <v>0.94</v>
      </c>
      <c r="J28" s="4">
        <v>0.8</v>
      </c>
    </row>
    <row r="29" spans="1:10" ht="15.75" x14ac:dyDescent="0.25">
      <c r="A29" s="2">
        <v>45017</v>
      </c>
      <c r="B29" s="1" t="s">
        <v>17</v>
      </c>
      <c r="C29" s="3">
        <v>7857.1428571428569</v>
      </c>
      <c r="D29" s="1">
        <v>2000</v>
      </c>
      <c r="E29" s="3">
        <v>5714.2857142857147</v>
      </c>
      <c r="F29" s="1">
        <v>100</v>
      </c>
      <c r="G29" s="1" t="s">
        <v>18</v>
      </c>
      <c r="H29" s="4">
        <v>0.88</v>
      </c>
      <c r="I29" s="4">
        <v>0.94</v>
      </c>
      <c r="J29" s="4">
        <v>0.7</v>
      </c>
    </row>
    <row r="30" spans="1:10" ht="15.75" x14ac:dyDescent="0.25">
      <c r="A30" s="2">
        <v>45047</v>
      </c>
      <c r="B30" s="1" t="s">
        <v>10</v>
      </c>
      <c r="C30" s="3">
        <v>11428.571428571429</v>
      </c>
      <c r="D30" s="3">
        <v>20000</v>
      </c>
      <c r="E30" s="3">
        <v>2857.1428571428573</v>
      </c>
      <c r="F30" s="1">
        <v>90</v>
      </c>
      <c r="G30" s="1" t="s">
        <v>18</v>
      </c>
      <c r="H30" s="4">
        <v>0.75</v>
      </c>
      <c r="I30" s="4">
        <v>0.77</v>
      </c>
      <c r="J30" s="4">
        <v>0.84</v>
      </c>
    </row>
    <row r="31" spans="1:10" ht="15.75" x14ac:dyDescent="0.25">
      <c r="A31" s="2">
        <v>45047</v>
      </c>
      <c r="B31" s="1" t="s">
        <v>12</v>
      </c>
      <c r="C31" s="3">
        <v>11428.571428571429</v>
      </c>
      <c r="D31" s="3">
        <v>17000</v>
      </c>
      <c r="E31" s="3">
        <v>2857.1428571428573</v>
      </c>
      <c r="F31" s="1">
        <v>80</v>
      </c>
      <c r="G31" s="1" t="s">
        <v>18</v>
      </c>
      <c r="H31" s="4">
        <v>0.73</v>
      </c>
      <c r="I31" s="4">
        <v>0.96</v>
      </c>
      <c r="J31" s="4">
        <v>0.93</v>
      </c>
    </row>
    <row r="32" spans="1:10" ht="15.75" x14ac:dyDescent="0.25">
      <c r="A32" s="2">
        <v>45047</v>
      </c>
      <c r="B32" s="1" t="s">
        <v>13</v>
      </c>
      <c r="C32" s="3">
        <v>11428.571428571429</v>
      </c>
      <c r="D32" s="1">
        <v>16000</v>
      </c>
      <c r="E32" s="3">
        <v>2857.1428571428573</v>
      </c>
      <c r="F32" s="1">
        <v>90</v>
      </c>
      <c r="G32" s="1" t="s">
        <v>18</v>
      </c>
      <c r="H32" s="4">
        <v>0.93</v>
      </c>
      <c r="I32" s="4">
        <v>0.74</v>
      </c>
      <c r="J32" s="4">
        <v>0.93</v>
      </c>
    </row>
    <row r="33" spans="1:12" ht="15.75" x14ac:dyDescent="0.25">
      <c r="A33" s="2">
        <v>45047</v>
      </c>
      <c r="B33" s="1" t="s">
        <v>14</v>
      </c>
      <c r="C33" s="3">
        <v>11428.571428571429</v>
      </c>
      <c r="D33" s="1">
        <v>12000</v>
      </c>
      <c r="E33" s="3">
        <v>2857.1428571428573</v>
      </c>
      <c r="F33" s="1">
        <v>110</v>
      </c>
      <c r="G33" s="1" t="s">
        <v>18</v>
      </c>
      <c r="H33" s="4">
        <v>0.85</v>
      </c>
      <c r="I33" s="4">
        <v>0.7</v>
      </c>
      <c r="J33" s="4">
        <v>0.99</v>
      </c>
    </row>
    <row r="34" spans="1:12" ht="15.75" x14ac:dyDescent="0.25">
      <c r="A34" s="2">
        <v>45047</v>
      </c>
      <c r="B34" s="1" t="s">
        <v>15</v>
      </c>
      <c r="C34" s="3">
        <v>11428.571428571429</v>
      </c>
      <c r="D34" s="1">
        <v>20500</v>
      </c>
      <c r="E34" s="3">
        <v>2857.1428571428573</v>
      </c>
      <c r="F34" s="1">
        <v>90</v>
      </c>
      <c r="G34" s="1" t="s">
        <v>18</v>
      </c>
      <c r="H34" s="4">
        <v>0.92</v>
      </c>
      <c r="I34" s="4">
        <v>0.99</v>
      </c>
      <c r="J34" s="4">
        <v>0.88</v>
      </c>
    </row>
    <row r="35" spans="1:12" ht="15.75" x14ac:dyDescent="0.25">
      <c r="A35" s="2">
        <v>45047</v>
      </c>
      <c r="B35" s="1" t="s">
        <v>16</v>
      </c>
      <c r="C35" s="3">
        <v>11428.571428571429</v>
      </c>
      <c r="D35" s="1">
        <v>21000</v>
      </c>
      <c r="E35" s="3">
        <v>2857.1428571428573</v>
      </c>
      <c r="F35" s="1">
        <v>100</v>
      </c>
      <c r="G35" s="1" t="s">
        <v>18</v>
      </c>
      <c r="H35" s="4">
        <v>0.75</v>
      </c>
      <c r="I35" s="4">
        <v>0.97</v>
      </c>
      <c r="J35" s="4">
        <v>0.83</v>
      </c>
    </row>
    <row r="36" spans="1:12" ht="15.75" x14ac:dyDescent="0.25">
      <c r="A36" s="2">
        <v>45047</v>
      </c>
      <c r="B36" s="1" t="s">
        <v>17</v>
      </c>
      <c r="C36" s="3">
        <v>11428.571428571429</v>
      </c>
      <c r="D36" s="1">
        <v>21500</v>
      </c>
      <c r="E36" s="3">
        <v>2857.1428571428573</v>
      </c>
      <c r="F36" s="1">
        <v>90</v>
      </c>
      <c r="G36" s="1" t="s">
        <v>18</v>
      </c>
      <c r="H36" s="4">
        <v>0.77</v>
      </c>
      <c r="I36" s="4">
        <v>0.97</v>
      </c>
      <c r="J36" s="4">
        <v>0.78</v>
      </c>
    </row>
    <row r="37" spans="1:12" ht="15.75" x14ac:dyDescent="0.25">
      <c r="A37" s="2">
        <v>45078</v>
      </c>
      <c r="B37" s="1" t="s">
        <v>10</v>
      </c>
      <c r="C37" s="3">
        <v>14285.714285714286</v>
      </c>
      <c r="D37" s="3">
        <v>22000</v>
      </c>
      <c r="E37" s="3">
        <v>857.14285714285711</v>
      </c>
      <c r="F37" s="1">
        <v>228</v>
      </c>
      <c r="G37" s="1" t="s">
        <v>18</v>
      </c>
      <c r="H37" s="4">
        <v>0.79</v>
      </c>
      <c r="I37" s="4">
        <v>0.75</v>
      </c>
      <c r="J37" s="4">
        <v>0.93</v>
      </c>
    </row>
    <row r="38" spans="1:12" ht="15.75" x14ac:dyDescent="0.25">
      <c r="A38" s="2">
        <v>45078</v>
      </c>
      <c r="B38" s="1" t="s">
        <v>12</v>
      </c>
      <c r="C38" s="3">
        <v>14285.714285714286</v>
      </c>
      <c r="D38" s="3">
        <v>18000</v>
      </c>
      <c r="E38" s="3">
        <v>857.14285714285711</v>
      </c>
      <c r="F38" s="1">
        <v>220</v>
      </c>
      <c r="G38" s="1" t="s">
        <v>18</v>
      </c>
      <c r="H38" s="4">
        <v>0.81</v>
      </c>
      <c r="I38" s="4">
        <v>0.98</v>
      </c>
      <c r="J38" s="4">
        <v>0.86</v>
      </c>
    </row>
    <row r="39" spans="1:12" ht="15.75" x14ac:dyDescent="0.25">
      <c r="A39" s="2">
        <v>45078</v>
      </c>
      <c r="B39" s="1" t="s">
        <v>13</v>
      </c>
      <c r="C39" s="3">
        <v>14285.714285714286</v>
      </c>
      <c r="D39" s="1">
        <v>18500</v>
      </c>
      <c r="E39" s="3">
        <v>857.14285714285711</v>
      </c>
      <c r="F39" s="1">
        <v>228</v>
      </c>
      <c r="G39" s="1" t="s">
        <v>18</v>
      </c>
      <c r="H39" s="4">
        <v>0.86</v>
      </c>
      <c r="I39" s="4">
        <v>0.82</v>
      </c>
      <c r="J39" s="4">
        <v>0.86</v>
      </c>
    </row>
    <row r="40" spans="1:12" ht="15.75" x14ac:dyDescent="0.25">
      <c r="A40" s="2">
        <v>45078</v>
      </c>
      <c r="B40" s="1" t="s">
        <v>14</v>
      </c>
      <c r="C40" s="3">
        <v>14285.714285714286</v>
      </c>
      <c r="D40" s="1">
        <v>14314</v>
      </c>
      <c r="E40" s="3">
        <v>857.14285714285711</v>
      </c>
      <c r="F40" s="1">
        <v>238</v>
      </c>
      <c r="G40" s="1" t="s">
        <v>18</v>
      </c>
      <c r="H40" s="4">
        <v>0.72</v>
      </c>
      <c r="I40" s="4">
        <v>0.95</v>
      </c>
      <c r="J40" s="4">
        <v>0.9</v>
      </c>
    </row>
    <row r="41" spans="1:12" ht="15.75" x14ac:dyDescent="0.25">
      <c r="A41" s="2">
        <v>45078</v>
      </c>
      <c r="B41" s="1" t="s">
        <v>15</v>
      </c>
      <c r="C41" s="3">
        <v>14285.714285714286</v>
      </c>
      <c r="D41" s="1">
        <v>21000</v>
      </c>
      <c r="E41" s="3">
        <v>857.14285714285711</v>
      </c>
      <c r="F41" s="1">
        <v>228</v>
      </c>
      <c r="G41" s="1" t="s">
        <v>18</v>
      </c>
      <c r="H41" s="4">
        <v>0.71</v>
      </c>
      <c r="I41" s="4">
        <v>0.8</v>
      </c>
      <c r="J41" s="4">
        <v>0.76</v>
      </c>
    </row>
    <row r="42" spans="1:12" ht="15.75" x14ac:dyDescent="0.25">
      <c r="A42" s="2">
        <v>45078</v>
      </c>
      <c r="B42" s="1" t="s">
        <v>16</v>
      </c>
      <c r="C42" s="3">
        <v>14285.714285714286</v>
      </c>
      <c r="D42" s="1">
        <v>22500</v>
      </c>
      <c r="E42" s="3">
        <v>857.14285714285711</v>
      </c>
      <c r="F42" s="1">
        <v>230</v>
      </c>
      <c r="G42" s="1" t="s">
        <v>18</v>
      </c>
      <c r="H42" s="4">
        <v>0.97</v>
      </c>
      <c r="I42" s="4">
        <v>0.95</v>
      </c>
      <c r="J42" s="4">
        <v>0.85</v>
      </c>
    </row>
    <row r="43" spans="1:12" ht="15.75" x14ac:dyDescent="0.25">
      <c r="A43" s="2">
        <v>45078</v>
      </c>
      <c r="B43" s="1" t="s">
        <v>17</v>
      </c>
      <c r="C43" s="3">
        <v>14285.714285714286</v>
      </c>
      <c r="D43" s="1">
        <v>22900</v>
      </c>
      <c r="E43" s="3">
        <v>857.14285714285711</v>
      </c>
      <c r="F43" s="1">
        <v>228</v>
      </c>
      <c r="G43" s="1" t="s">
        <v>18</v>
      </c>
      <c r="H43" s="4">
        <v>0.95</v>
      </c>
      <c r="I43" s="4">
        <v>0.85</v>
      </c>
      <c r="J43" s="4">
        <v>0.91</v>
      </c>
    </row>
    <row r="44" spans="1:12" ht="15.75" x14ac:dyDescent="0.25">
      <c r="A44" s="2">
        <v>45108</v>
      </c>
      <c r="B44" s="1" t="s">
        <v>10</v>
      </c>
      <c r="C44" s="3">
        <v>18562.957142857143</v>
      </c>
      <c r="D44" s="3">
        <v>25000</v>
      </c>
      <c r="E44" s="3">
        <v>714.28571428571433</v>
      </c>
      <c r="F44" s="1">
        <v>250</v>
      </c>
      <c r="G44" s="1" t="s">
        <v>19</v>
      </c>
      <c r="H44" s="4">
        <v>0.97</v>
      </c>
      <c r="I44" s="4">
        <v>0.7</v>
      </c>
      <c r="J44" s="4">
        <v>0.93</v>
      </c>
      <c r="K44" s="5"/>
      <c r="L44" s="5"/>
    </row>
    <row r="45" spans="1:12" ht="15.75" x14ac:dyDescent="0.25">
      <c r="A45" s="2">
        <v>45108</v>
      </c>
      <c r="B45" s="1" t="s">
        <v>12</v>
      </c>
      <c r="C45" s="3">
        <v>18562.957142857143</v>
      </c>
      <c r="D45" s="3">
        <v>22000</v>
      </c>
      <c r="E45" s="3">
        <v>714.28571428571433</v>
      </c>
      <c r="F45" s="1">
        <v>240</v>
      </c>
      <c r="G45" s="1" t="s">
        <v>19</v>
      </c>
      <c r="H45" s="4">
        <v>0.9</v>
      </c>
      <c r="I45" s="4">
        <v>0.98</v>
      </c>
      <c r="J45" s="4">
        <v>0.96</v>
      </c>
    </row>
    <row r="46" spans="1:12" ht="15.75" x14ac:dyDescent="0.25">
      <c r="A46" s="2">
        <v>45108</v>
      </c>
      <c r="B46" s="1" t="s">
        <v>13</v>
      </c>
      <c r="C46" s="3">
        <v>18562.957142857143</v>
      </c>
      <c r="D46" s="1">
        <v>25000</v>
      </c>
      <c r="E46" s="3">
        <v>714.28571428571433</v>
      </c>
      <c r="F46" s="1">
        <v>270</v>
      </c>
      <c r="G46" s="1" t="s">
        <v>19</v>
      </c>
      <c r="H46" s="4">
        <v>0.9</v>
      </c>
      <c r="I46" s="4">
        <v>0.95</v>
      </c>
      <c r="J46" s="4">
        <v>0.98</v>
      </c>
    </row>
    <row r="47" spans="1:12" ht="15.75" x14ac:dyDescent="0.25">
      <c r="A47" s="2">
        <v>45108</v>
      </c>
      <c r="B47" s="1" t="s">
        <v>14</v>
      </c>
      <c r="C47" s="3">
        <v>18562.957142857143</v>
      </c>
      <c r="D47" s="1">
        <v>25000</v>
      </c>
      <c r="E47" s="3">
        <v>714.28571428571433</v>
      </c>
      <c r="F47" s="1">
        <v>259</v>
      </c>
      <c r="G47" s="1" t="s">
        <v>19</v>
      </c>
      <c r="H47" s="4">
        <v>0.96</v>
      </c>
      <c r="I47" s="4">
        <v>0.81</v>
      </c>
      <c r="J47" s="4">
        <v>0.85</v>
      </c>
    </row>
    <row r="48" spans="1:12" ht="15.75" x14ac:dyDescent="0.25">
      <c r="A48" s="2">
        <v>45108</v>
      </c>
      <c r="B48" s="1" t="s">
        <v>15</v>
      </c>
      <c r="C48" s="3">
        <v>18562.957142857143</v>
      </c>
      <c r="D48" s="1">
        <v>25000</v>
      </c>
      <c r="E48" s="3">
        <v>714.28571428571433</v>
      </c>
      <c r="F48" s="1">
        <v>260</v>
      </c>
      <c r="G48" s="1" t="s">
        <v>19</v>
      </c>
      <c r="H48" s="4">
        <v>0.98</v>
      </c>
      <c r="I48" s="4">
        <v>0.84</v>
      </c>
      <c r="J48" s="4">
        <v>0.89</v>
      </c>
    </row>
    <row r="49" spans="1:10" ht="15.75" x14ac:dyDescent="0.25">
      <c r="A49" s="2">
        <v>45108</v>
      </c>
      <c r="B49" s="1" t="s">
        <v>16</v>
      </c>
      <c r="C49" s="3">
        <v>18562.957142857143</v>
      </c>
      <c r="D49" s="1">
        <v>25000</v>
      </c>
      <c r="E49" s="3">
        <v>714.28571428571433</v>
      </c>
      <c r="F49" s="1">
        <v>260</v>
      </c>
      <c r="G49" s="1" t="s">
        <v>19</v>
      </c>
      <c r="H49" s="4">
        <v>0.76</v>
      </c>
      <c r="I49" s="4">
        <v>0.7</v>
      </c>
      <c r="J49" s="4">
        <v>0.86</v>
      </c>
    </row>
    <row r="50" spans="1:10" ht="15.75" x14ac:dyDescent="0.25">
      <c r="A50" s="2">
        <v>45108</v>
      </c>
      <c r="B50" s="1" t="s">
        <v>17</v>
      </c>
      <c r="C50" s="3">
        <v>18562.957142857143</v>
      </c>
      <c r="D50" s="1">
        <v>25000</v>
      </c>
      <c r="E50" s="3">
        <v>714.28571428571433</v>
      </c>
      <c r="F50" s="1">
        <v>261</v>
      </c>
      <c r="G50" s="1" t="s">
        <v>19</v>
      </c>
      <c r="H50" s="4">
        <v>0.91</v>
      </c>
      <c r="I50" s="4">
        <v>0.77</v>
      </c>
      <c r="J50" s="4">
        <v>0.75</v>
      </c>
    </row>
    <row r="51" spans="1:10" ht="15.75" x14ac:dyDescent="0.25">
      <c r="A51" s="2">
        <v>45139</v>
      </c>
      <c r="B51" s="1" t="s">
        <v>10</v>
      </c>
      <c r="C51" s="3">
        <v>18571.428571428572</v>
      </c>
      <c r="D51" s="3">
        <v>25000</v>
      </c>
      <c r="E51" s="3">
        <v>714.28571428571433</v>
      </c>
      <c r="F51" s="1">
        <v>242</v>
      </c>
      <c r="G51" s="1" t="s">
        <v>19</v>
      </c>
      <c r="H51" s="4">
        <v>0.79</v>
      </c>
      <c r="I51" s="4">
        <v>0.81</v>
      </c>
      <c r="J51" s="4">
        <v>0.74</v>
      </c>
    </row>
    <row r="52" spans="1:10" ht="15.75" x14ac:dyDescent="0.25">
      <c r="A52" s="2">
        <v>45139</v>
      </c>
      <c r="B52" s="1" t="s">
        <v>12</v>
      </c>
      <c r="C52" s="3">
        <v>18571.428571428572</v>
      </c>
      <c r="D52" s="3">
        <v>22500</v>
      </c>
      <c r="E52" s="3">
        <v>714.28571428571433</v>
      </c>
      <c r="F52" s="1">
        <v>250</v>
      </c>
      <c r="G52" s="1" t="s">
        <v>19</v>
      </c>
      <c r="H52" s="4">
        <v>0.85</v>
      </c>
      <c r="I52" s="4">
        <v>0.82</v>
      </c>
      <c r="J52" s="4">
        <v>0.73</v>
      </c>
    </row>
    <row r="53" spans="1:10" ht="15.75" x14ac:dyDescent="0.25">
      <c r="A53" s="2">
        <v>45139</v>
      </c>
      <c r="B53" s="1" t="s">
        <v>13</v>
      </c>
      <c r="C53" s="3">
        <v>18571.428571428572</v>
      </c>
      <c r="D53" s="1">
        <v>25000</v>
      </c>
      <c r="E53" s="3">
        <v>714.28571428571433</v>
      </c>
      <c r="F53" s="1">
        <v>242</v>
      </c>
      <c r="G53" s="1" t="s">
        <v>19</v>
      </c>
      <c r="H53" s="4">
        <v>0.88</v>
      </c>
      <c r="I53" s="4">
        <v>0.84</v>
      </c>
      <c r="J53" s="4">
        <v>0.75</v>
      </c>
    </row>
    <row r="54" spans="1:10" ht="15.75" x14ac:dyDescent="0.25">
      <c r="A54" s="2">
        <v>45139</v>
      </c>
      <c r="B54" s="1" t="s">
        <v>14</v>
      </c>
      <c r="C54" s="3">
        <v>18571.428571428572</v>
      </c>
      <c r="D54" s="1">
        <v>25000</v>
      </c>
      <c r="E54" s="3">
        <v>714.28571428571433</v>
      </c>
      <c r="F54" s="1">
        <v>242</v>
      </c>
      <c r="G54" s="1" t="s">
        <v>19</v>
      </c>
      <c r="H54" s="4">
        <v>0.81</v>
      </c>
      <c r="I54" s="4">
        <v>0.92</v>
      </c>
      <c r="J54" s="4">
        <v>0.91</v>
      </c>
    </row>
    <row r="55" spans="1:10" ht="15.75" x14ac:dyDescent="0.25">
      <c r="A55" s="2">
        <v>45139</v>
      </c>
      <c r="B55" s="1" t="s">
        <v>15</v>
      </c>
      <c r="C55" s="3">
        <v>18571.428571428572</v>
      </c>
      <c r="D55" s="1">
        <v>25000</v>
      </c>
      <c r="E55" s="3">
        <v>714.28571428571433</v>
      </c>
      <c r="F55" s="1">
        <v>242</v>
      </c>
      <c r="G55" s="1" t="s">
        <v>19</v>
      </c>
      <c r="H55" s="4">
        <v>0.84</v>
      </c>
      <c r="I55" s="4">
        <v>0.73</v>
      </c>
      <c r="J55" s="4">
        <v>0.99</v>
      </c>
    </row>
    <row r="56" spans="1:10" ht="15.75" x14ac:dyDescent="0.25">
      <c r="A56" s="2">
        <v>45139</v>
      </c>
      <c r="B56" s="1" t="s">
        <v>16</v>
      </c>
      <c r="C56" s="3">
        <v>18571.428571428572</v>
      </c>
      <c r="D56" s="1">
        <v>25000</v>
      </c>
      <c r="E56" s="3">
        <v>714.28571428571433</v>
      </c>
      <c r="F56" s="1">
        <v>240</v>
      </c>
      <c r="G56" s="1" t="s">
        <v>19</v>
      </c>
      <c r="H56" s="4">
        <v>0.93</v>
      </c>
      <c r="I56" s="4">
        <v>0.79</v>
      </c>
      <c r="J56" s="4">
        <v>0.72</v>
      </c>
    </row>
    <row r="57" spans="1:10" ht="15.75" x14ac:dyDescent="0.25">
      <c r="A57" s="2">
        <v>45139</v>
      </c>
      <c r="B57" s="1" t="s">
        <v>17</v>
      </c>
      <c r="C57" s="3">
        <v>18571.428571428572</v>
      </c>
      <c r="D57" s="1">
        <v>25000</v>
      </c>
      <c r="E57" s="3">
        <v>714.28571428571433</v>
      </c>
      <c r="F57" s="1">
        <v>242</v>
      </c>
      <c r="G57" s="1" t="s">
        <v>19</v>
      </c>
      <c r="H57" s="4">
        <v>0.84</v>
      </c>
      <c r="I57" s="4">
        <v>0.79</v>
      </c>
      <c r="J57" s="4">
        <v>0.8</v>
      </c>
    </row>
    <row r="58" spans="1:10" ht="15.75" x14ac:dyDescent="0.25">
      <c r="A58" s="2">
        <v>45170</v>
      </c>
      <c r="B58" s="1" t="s">
        <v>10</v>
      </c>
      <c r="C58" s="3">
        <v>17857.142857142859</v>
      </c>
      <c r="D58" s="3">
        <v>22500</v>
      </c>
      <c r="E58" s="3">
        <v>285.71428571428572</v>
      </c>
      <c r="F58" s="1">
        <v>285</v>
      </c>
      <c r="G58" s="1" t="s">
        <v>19</v>
      </c>
      <c r="H58" s="4">
        <v>0.85</v>
      </c>
      <c r="I58" s="4">
        <v>0.91</v>
      </c>
      <c r="J58" s="4">
        <v>0.84</v>
      </c>
    </row>
    <row r="59" spans="1:10" ht="15.75" x14ac:dyDescent="0.25">
      <c r="A59" s="2">
        <v>45170</v>
      </c>
      <c r="B59" s="1" t="s">
        <v>12</v>
      </c>
      <c r="C59" s="3">
        <v>17857.142857142859</v>
      </c>
      <c r="D59" s="3">
        <v>21500</v>
      </c>
      <c r="E59" s="3">
        <v>285.71428571428572</v>
      </c>
      <c r="F59" s="1">
        <v>275</v>
      </c>
      <c r="G59" s="1" t="s">
        <v>19</v>
      </c>
      <c r="H59" s="4">
        <v>0.86</v>
      </c>
      <c r="I59" s="4">
        <v>0.75</v>
      </c>
      <c r="J59" s="4">
        <v>0.96</v>
      </c>
    </row>
    <row r="60" spans="1:10" ht="15.75" x14ac:dyDescent="0.25">
      <c r="A60" s="2">
        <v>45170</v>
      </c>
      <c r="B60" s="1" t="s">
        <v>13</v>
      </c>
      <c r="C60" s="3">
        <v>17857.142857142859</v>
      </c>
      <c r="D60" s="1">
        <v>24000</v>
      </c>
      <c r="E60" s="3">
        <v>285.71428571428572</v>
      </c>
      <c r="F60" s="1">
        <v>285</v>
      </c>
      <c r="G60" s="1" t="s">
        <v>19</v>
      </c>
      <c r="H60" s="4">
        <v>0.96</v>
      </c>
      <c r="I60" s="4">
        <v>0.77</v>
      </c>
      <c r="J60" s="4">
        <v>0.92</v>
      </c>
    </row>
    <row r="61" spans="1:10" ht="15.75" x14ac:dyDescent="0.25">
      <c r="A61" s="2">
        <v>45170</v>
      </c>
      <c r="B61" s="1" t="s">
        <v>14</v>
      </c>
      <c r="C61" s="3">
        <v>17857.142857142859</v>
      </c>
      <c r="D61" s="1">
        <v>24500</v>
      </c>
      <c r="E61" s="3">
        <v>285.71428571428572</v>
      </c>
      <c r="F61" s="1">
        <v>290</v>
      </c>
      <c r="G61" s="1" t="s">
        <v>19</v>
      </c>
      <c r="H61" s="4">
        <v>0.99</v>
      </c>
      <c r="I61" s="4">
        <v>0.97</v>
      </c>
      <c r="J61" s="4">
        <v>0.73</v>
      </c>
    </row>
    <row r="62" spans="1:10" ht="15.75" x14ac:dyDescent="0.25">
      <c r="A62" s="2">
        <v>45170</v>
      </c>
      <c r="B62" s="1" t="s">
        <v>15</v>
      </c>
      <c r="C62" s="3">
        <v>17857.142857142859</v>
      </c>
      <c r="D62" s="1">
        <v>24500</v>
      </c>
      <c r="E62" s="3">
        <v>285.71428571428572</v>
      </c>
      <c r="F62" s="1">
        <v>310</v>
      </c>
      <c r="G62" s="1" t="s">
        <v>19</v>
      </c>
      <c r="H62" s="4">
        <v>0.77</v>
      </c>
      <c r="I62" s="4">
        <v>0.72</v>
      </c>
      <c r="J62" s="4">
        <v>0.85</v>
      </c>
    </row>
    <row r="63" spans="1:10" ht="15.75" x14ac:dyDescent="0.25">
      <c r="A63" s="2">
        <v>45170</v>
      </c>
      <c r="B63" s="1" t="s">
        <v>16</v>
      </c>
      <c r="C63" s="3">
        <v>17857.142857142859</v>
      </c>
      <c r="D63" s="1">
        <v>24500</v>
      </c>
      <c r="E63" s="3">
        <v>285.71428571428572</v>
      </c>
      <c r="F63" s="1">
        <v>270</v>
      </c>
      <c r="G63" s="1" t="s">
        <v>19</v>
      </c>
      <c r="H63" s="4">
        <v>0.77</v>
      </c>
      <c r="I63" s="4">
        <v>0.96</v>
      </c>
      <c r="J63" s="4">
        <v>0.78</v>
      </c>
    </row>
    <row r="64" spans="1:10" ht="15.75" x14ac:dyDescent="0.25">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DDF10-27A7-4D18-81C3-350BE9558B48}">
  <dimension ref="A2:P22"/>
  <sheetViews>
    <sheetView workbookViewId="0">
      <selection activeCell="H22" sqref="H22"/>
    </sheetView>
  </sheetViews>
  <sheetFormatPr defaultRowHeight="15.75" x14ac:dyDescent="0.25"/>
  <cols>
    <col min="1" max="1" width="32.25" customWidth="1"/>
    <col min="2" max="2" width="6.875" bestFit="1" customWidth="1"/>
    <col min="3" max="3" width="17.125" bestFit="1" customWidth="1"/>
    <col min="4" max="4" width="15.375" customWidth="1"/>
    <col min="6" max="6" width="19.75" customWidth="1"/>
    <col min="8" max="8" width="12.125" bestFit="1" customWidth="1"/>
    <col min="9" max="9" width="11.125" bestFit="1" customWidth="1"/>
    <col min="10" max="10" width="17.125" bestFit="1" customWidth="1"/>
    <col min="12" max="12" width="12.125" bestFit="1" customWidth="1"/>
    <col min="13" max="13" width="15.625" bestFit="1" customWidth="1"/>
    <col min="15" max="15" width="12.125" bestFit="1" customWidth="1"/>
    <col min="16" max="16" width="11.25" bestFit="1" customWidth="1"/>
  </cols>
  <sheetData>
    <row r="2" spans="1:16" x14ac:dyDescent="0.25">
      <c r="A2" s="15" t="s">
        <v>20</v>
      </c>
      <c r="B2" s="16"/>
      <c r="C2" s="23"/>
      <c r="H2" s="12" t="s">
        <v>21</v>
      </c>
      <c r="I2" s="12" t="s">
        <v>24</v>
      </c>
      <c r="J2" s="12" t="s">
        <v>32</v>
      </c>
      <c r="L2" s="15" t="s">
        <v>21</v>
      </c>
      <c r="M2" s="16" t="s">
        <v>22</v>
      </c>
      <c r="O2" s="15" t="s">
        <v>21</v>
      </c>
      <c r="P2" s="16" t="s">
        <v>23</v>
      </c>
    </row>
    <row r="3" spans="1:16" x14ac:dyDescent="0.25">
      <c r="A3" s="17" t="s">
        <v>24</v>
      </c>
      <c r="B3" s="24">
        <v>754940.69999999937</v>
      </c>
      <c r="C3" s="25">
        <f>GETPIVOTDATA("Sum of Sales",$A$2)</f>
        <v>754940.69999999937</v>
      </c>
      <c r="H3" s="13" t="s">
        <v>33</v>
      </c>
      <c r="I3" s="14">
        <v>30000</v>
      </c>
      <c r="J3" s="14">
        <v>20000.000000000004</v>
      </c>
      <c r="L3" s="17" t="s">
        <v>33</v>
      </c>
      <c r="M3" s="18">
        <v>300</v>
      </c>
      <c r="O3" s="17" t="s">
        <v>10</v>
      </c>
      <c r="P3" s="18">
        <v>126081</v>
      </c>
    </row>
    <row r="4" spans="1:16" x14ac:dyDescent="0.25">
      <c r="A4" s="21" t="s">
        <v>23</v>
      </c>
      <c r="B4" s="22">
        <v>891111</v>
      </c>
      <c r="C4" s="26">
        <f>GETPIVOTDATA("Sum of Profit",$A$2)</f>
        <v>891111</v>
      </c>
      <c r="H4" s="13" t="s">
        <v>34</v>
      </c>
      <c r="I4" s="14">
        <v>45000</v>
      </c>
      <c r="J4" s="14">
        <v>10000.000000000002</v>
      </c>
      <c r="L4" s="17" t="s">
        <v>34</v>
      </c>
      <c r="M4" s="18">
        <v>310</v>
      </c>
      <c r="O4" s="21" t="s">
        <v>12</v>
      </c>
      <c r="P4" s="22">
        <v>129875</v>
      </c>
    </row>
    <row r="5" spans="1:16" x14ac:dyDescent="0.25">
      <c r="A5" s="27" t="s">
        <v>22</v>
      </c>
      <c r="B5" s="28">
        <v>9360</v>
      </c>
      <c r="C5" s="29">
        <f>GETPIVOTDATA("Sum of Customers",$A$2)</f>
        <v>9360</v>
      </c>
      <c r="H5" s="13" t="s">
        <v>35</v>
      </c>
      <c r="I5" s="14">
        <v>60000</v>
      </c>
      <c r="J5" s="14">
        <v>10000.000000000002</v>
      </c>
      <c r="L5" s="17" t="s">
        <v>35</v>
      </c>
      <c r="M5" s="18">
        <v>300</v>
      </c>
      <c r="O5" s="21" t="s">
        <v>13</v>
      </c>
      <c r="P5" s="22">
        <v>126793</v>
      </c>
    </row>
    <row r="6" spans="1:16" x14ac:dyDescent="0.25">
      <c r="H6" s="13" t="s">
        <v>39</v>
      </c>
      <c r="I6" s="14">
        <v>54999.999999999993</v>
      </c>
      <c r="J6" s="14">
        <v>40000.000000000007</v>
      </c>
      <c r="L6" s="17" t="s">
        <v>39</v>
      </c>
      <c r="M6" s="18">
        <v>700</v>
      </c>
      <c r="O6" s="21" t="s">
        <v>14</v>
      </c>
      <c r="P6" s="22">
        <v>128833</v>
      </c>
    </row>
    <row r="7" spans="1:16" x14ac:dyDescent="0.25">
      <c r="H7" s="13" t="s">
        <v>40</v>
      </c>
      <c r="I7" s="14">
        <v>80000.000000000015</v>
      </c>
      <c r="J7" s="14">
        <v>20000.000000000004</v>
      </c>
      <c r="L7" s="17" t="s">
        <v>40</v>
      </c>
      <c r="M7" s="18">
        <v>650</v>
      </c>
      <c r="O7" s="21" t="s">
        <v>15</v>
      </c>
      <c r="P7" s="22">
        <v>125980</v>
      </c>
    </row>
    <row r="8" spans="1:16" x14ac:dyDescent="0.25">
      <c r="A8" s="16" t="s">
        <v>25</v>
      </c>
      <c r="B8" s="23">
        <f>GETPIVOTDATA("Sales Completion Rate",$A$8)</f>
        <v>0.85555555555555574</v>
      </c>
      <c r="D8" s="29" t="s">
        <v>26</v>
      </c>
      <c r="E8" s="31">
        <f>GETPIVOTDATA("Sales Completion Rate",$A$8)</f>
        <v>0.85555555555555574</v>
      </c>
      <c r="H8" s="13" t="s">
        <v>41</v>
      </c>
      <c r="I8" s="14">
        <v>100000.00000000001</v>
      </c>
      <c r="J8" s="14">
        <v>5999.9999999999991</v>
      </c>
      <c r="L8" s="17" t="s">
        <v>41</v>
      </c>
      <c r="M8" s="18">
        <v>1600</v>
      </c>
      <c r="O8" s="21" t="s">
        <v>16</v>
      </c>
      <c r="P8" s="22">
        <v>126209</v>
      </c>
    </row>
    <row r="9" spans="1:16" x14ac:dyDescent="0.25">
      <c r="A9" s="30">
        <v>0.85555555555555574</v>
      </c>
      <c r="B9" s="23"/>
      <c r="D9" s="29" t="s">
        <v>36</v>
      </c>
      <c r="E9" s="32">
        <f>1-E8</f>
        <v>0.14444444444444426</v>
      </c>
      <c r="H9" s="13" t="s">
        <v>42</v>
      </c>
      <c r="I9" s="14">
        <v>129940.69999999998</v>
      </c>
      <c r="J9" s="14">
        <v>5000.0000000000009</v>
      </c>
      <c r="L9" s="17" t="s">
        <v>42</v>
      </c>
      <c r="M9" s="18">
        <v>1800</v>
      </c>
      <c r="O9" s="21" t="s">
        <v>17</v>
      </c>
      <c r="P9" s="22">
        <v>127340</v>
      </c>
    </row>
    <row r="10" spans="1:16" x14ac:dyDescent="0.25">
      <c r="D10" s="10"/>
      <c r="E10" s="10"/>
      <c r="H10" s="13" t="s">
        <v>43</v>
      </c>
      <c r="I10" s="14">
        <v>130000.00000000003</v>
      </c>
      <c r="J10" s="14">
        <v>5000.0000000000009</v>
      </c>
      <c r="L10" s="17" t="s">
        <v>43</v>
      </c>
      <c r="M10" s="18">
        <v>1700</v>
      </c>
      <c r="O10" s="19" t="s">
        <v>27</v>
      </c>
      <c r="P10" s="20">
        <v>891111</v>
      </c>
    </row>
    <row r="11" spans="1:16" x14ac:dyDescent="0.25">
      <c r="A11" s="16" t="s">
        <v>28</v>
      </c>
      <c r="D11" s="29" t="s">
        <v>29</v>
      </c>
      <c r="E11" s="31">
        <f>GETPIVOTDATA("Profit Completion Rate",$A$11)</f>
        <v>0.85492063492063519</v>
      </c>
      <c r="H11" s="13" t="s">
        <v>44</v>
      </c>
      <c r="I11" s="14">
        <v>125000</v>
      </c>
      <c r="J11" s="14">
        <v>2000.0000000000002</v>
      </c>
      <c r="L11" s="17" t="s">
        <v>44</v>
      </c>
      <c r="M11" s="18">
        <v>2000</v>
      </c>
    </row>
    <row r="12" spans="1:16" x14ac:dyDescent="0.25">
      <c r="A12" s="30">
        <v>0.85492063492063519</v>
      </c>
      <c r="D12" s="29" t="s">
        <v>30</v>
      </c>
      <c r="E12" s="32">
        <f>1-E11</f>
        <v>0.14507936507936481</v>
      </c>
      <c r="H12" s="13" t="s">
        <v>27</v>
      </c>
      <c r="I12" s="14">
        <v>754940.7</v>
      </c>
      <c r="J12" s="14">
        <v>118000.00000000001</v>
      </c>
      <c r="L12" s="19" t="s">
        <v>27</v>
      </c>
      <c r="M12" s="20">
        <v>9360</v>
      </c>
    </row>
    <row r="13" spans="1:16" x14ac:dyDescent="0.25">
      <c r="D13" s="10"/>
      <c r="E13" s="10"/>
    </row>
    <row r="14" spans="1:16" x14ac:dyDescent="0.25">
      <c r="A14" s="16" t="s">
        <v>31</v>
      </c>
      <c r="D14" s="29" t="s">
        <v>37</v>
      </c>
      <c r="E14" s="31">
        <f>GETPIVOTDATA("Customer Completion Rate",$A$14)</f>
        <v>0.8447619047619046</v>
      </c>
    </row>
    <row r="15" spans="1:16" x14ac:dyDescent="0.25">
      <c r="A15" s="30">
        <v>0.8447619047619046</v>
      </c>
      <c r="D15" s="29" t="s">
        <v>38</v>
      </c>
      <c r="E15" s="32">
        <v>0.56000000000000005</v>
      </c>
    </row>
    <row r="19" spans="3:6" x14ac:dyDescent="0.25">
      <c r="D19" s="11"/>
      <c r="E19" s="8"/>
      <c r="F19" s="8"/>
    </row>
    <row r="22" spans="3:6" x14ac:dyDescent="0.25">
      <c r="C22"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97981-4AC1-42FF-9F3A-A2622FA8E638}">
  <dimension ref="A1:U50"/>
  <sheetViews>
    <sheetView showGridLines="0" tabSelected="1" workbookViewId="0">
      <selection activeCell="E36" sqref="E36"/>
    </sheetView>
  </sheetViews>
  <sheetFormatPr defaultRowHeight="15" x14ac:dyDescent="0.25"/>
  <cols>
    <col min="1" max="16384" width="9" style="7"/>
  </cols>
  <sheetData>
    <row r="1" spans="1:21" x14ac:dyDescent="0.25">
      <c r="A1" s="6"/>
      <c r="B1" s="6"/>
      <c r="C1" s="6"/>
      <c r="D1" s="6"/>
      <c r="E1" s="6"/>
      <c r="F1" s="6"/>
      <c r="G1" s="6"/>
      <c r="H1" s="6"/>
      <c r="I1" s="6"/>
      <c r="J1" s="6"/>
      <c r="K1" s="6"/>
      <c r="L1" s="6"/>
      <c r="M1" s="6"/>
      <c r="N1" s="6"/>
      <c r="O1" s="6"/>
      <c r="P1" s="6"/>
      <c r="Q1" s="6"/>
      <c r="R1" s="6"/>
      <c r="S1" s="6"/>
      <c r="T1" s="6"/>
      <c r="U1" s="6"/>
    </row>
    <row r="2" spans="1:21" x14ac:dyDescent="0.25">
      <c r="A2" s="6"/>
      <c r="B2" s="6"/>
      <c r="C2" s="6"/>
      <c r="D2" s="6"/>
      <c r="E2" s="6" t="e">
        <f ca="1">#REF!("Sum of Sales",'Pivot Tables '!$A$2)</f>
        <v>#REF!</v>
      </c>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row r="8" spans="1:21" x14ac:dyDescent="0.25">
      <c r="A8" s="6"/>
      <c r="B8" s="6"/>
      <c r="C8" s="6"/>
      <c r="D8" s="6"/>
      <c r="E8" s="6"/>
      <c r="F8" s="6"/>
      <c r="G8" s="6"/>
      <c r="H8" s="6"/>
      <c r="I8" s="6"/>
      <c r="J8" s="6"/>
      <c r="K8" s="6"/>
      <c r="L8" s="6"/>
      <c r="M8" s="6"/>
      <c r="N8" s="6"/>
      <c r="O8" s="6"/>
      <c r="P8" s="6"/>
      <c r="Q8" s="6"/>
      <c r="R8" s="6"/>
      <c r="S8" s="6"/>
      <c r="T8" s="6"/>
      <c r="U8" s="6"/>
    </row>
    <row r="9" spans="1:21" x14ac:dyDescent="0.25">
      <c r="A9" s="6"/>
      <c r="B9" s="6"/>
      <c r="C9" s="6"/>
      <c r="D9" s="6"/>
      <c r="E9" s="6"/>
      <c r="F9" s="6"/>
      <c r="G9" s="6"/>
      <c r="H9" s="6"/>
      <c r="I9" s="6"/>
      <c r="J9" s="6"/>
      <c r="K9" s="6"/>
      <c r="L9" s="6"/>
      <c r="M9" s="6"/>
      <c r="N9" s="6"/>
      <c r="O9" s="6"/>
      <c r="P9" s="6"/>
      <c r="Q9" s="6"/>
      <c r="R9" s="6"/>
      <c r="S9" s="6"/>
      <c r="T9" s="6"/>
      <c r="U9" s="6"/>
    </row>
    <row r="10" spans="1:21" x14ac:dyDescent="0.25">
      <c r="A10" s="6"/>
      <c r="B10" s="6"/>
      <c r="C10" s="6"/>
      <c r="D10" s="6"/>
      <c r="E10" s="6"/>
      <c r="F10" s="6"/>
      <c r="G10" s="6"/>
      <c r="H10" s="6"/>
      <c r="I10" s="6"/>
      <c r="J10" s="6"/>
      <c r="K10" s="6"/>
      <c r="L10" s="6"/>
      <c r="M10" s="6"/>
      <c r="N10" s="6"/>
      <c r="O10" s="6"/>
      <c r="P10" s="6"/>
      <c r="Q10" s="6"/>
      <c r="R10" s="6"/>
      <c r="S10" s="6"/>
      <c r="T10" s="6"/>
      <c r="U10" s="6"/>
    </row>
    <row r="11" spans="1:21" x14ac:dyDescent="0.25">
      <c r="A11" s="6"/>
      <c r="B11" s="6"/>
      <c r="C11" s="6"/>
      <c r="D11" s="6"/>
      <c r="E11" s="6"/>
      <c r="F11" s="6"/>
      <c r="G11" s="6"/>
      <c r="H11" s="6"/>
      <c r="I11" s="6"/>
      <c r="J11" s="6"/>
      <c r="K11" s="6"/>
      <c r="L11" s="6"/>
      <c r="M11" s="6"/>
      <c r="N11" s="6"/>
      <c r="O11" s="6"/>
      <c r="P11" s="6"/>
      <c r="Q11" s="6"/>
      <c r="R11" s="6"/>
      <c r="S11" s="6"/>
      <c r="T11" s="6"/>
      <c r="U11" s="6"/>
    </row>
    <row r="12" spans="1:21" x14ac:dyDescent="0.25">
      <c r="A12" s="6"/>
      <c r="B12" s="6"/>
      <c r="C12" s="6"/>
      <c r="D12" s="6"/>
      <c r="E12" s="6"/>
      <c r="F12" s="6"/>
      <c r="G12" s="6"/>
      <c r="H12" s="6"/>
      <c r="I12" s="6"/>
      <c r="J12" s="6"/>
      <c r="K12" s="6"/>
      <c r="L12" s="6"/>
      <c r="M12" s="6"/>
      <c r="N12" s="6"/>
      <c r="O12" s="6"/>
      <c r="P12" s="6"/>
      <c r="Q12" s="6"/>
      <c r="R12" s="6"/>
      <c r="S12" s="6"/>
      <c r="T12" s="6"/>
      <c r="U12" s="6"/>
    </row>
    <row r="13" spans="1:21" x14ac:dyDescent="0.25">
      <c r="A13" s="6"/>
      <c r="B13" s="6"/>
      <c r="C13" s="6"/>
      <c r="D13" s="6"/>
      <c r="E13" s="6"/>
      <c r="F13" s="6"/>
      <c r="G13" s="6"/>
      <c r="H13" s="6"/>
      <c r="I13" s="6"/>
      <c r="J13" s="6"/>
      <c r="K13" s="6"/>
      <c r="L13" s="6"/>
      <c r="M13" s="6"/>
      <c r="N13" s="6"/>
      <c r="O13" s="6"/>
      <c r="P13" s="6"/>
      <c r="Q13" s="6"/>
      <c r="R13" s="6"/>
      <c r="S13" s="6"/>
      <c r="T13" s="6"/>
      <c r="U13" s="6"/>
    </row>
    <row r="14" spans="1:21" x14ac:dyDescent="0.25">
      <c r="A14" s="6"/>
      <c r="B14" s="6"/>
      <c r="C14" s="6"/>
      <c r="D14" s="6"/>
      <c r="E14" s="6"/>
      <c r="F14" s="6"/>
      <c r="G14" s="6"/>
      <c r="H14" s="6"/>
      <c r="I14" s="6"/>
      <c r="J14" s="6"/>
      <c r="K14" s="6"/>
      <c r="L14" s="6"/>
      <c r="M14" s="6"/>
      <c r="N14" s="6"/>
      <c r="O14" s="6"/>
      <c r="P14" s="6"/>
      <c r="Q14" s="6"/>
      <c r="R14" s="6"/>
      <c r="S14" s="6"/>
      <c r="T14" s="6"/>
      <c r="U14" s="6"/>
    </row>
    <row r="15" spans="1:21" x14ac:dyDescent="0.25">
      <c r="A15" s="6"/>
      <c r="B15" s="6"/>
      <c r="C15" s="6"/>
      <c r="D15" s="6"/>
      <c r="E15" s="6"/>
      <c r="F15" s="6"/>
      <c r="G15" s="6"/>
      <c r="H15" s="6"/>
      <c r="I15" s="6"/>
      <c r="J15" s="6"/>
      <c r="K15" s="6"/>
      <c r="L15" s="6"/>
      <c r="M15" s="6"/>
      <c r="N15" s="6"/>
      <c r="O15" s="6"/>
      <c r="P15" s="6"/>
      <c r="Q15" s="6"/>
      <c r="R15" s="6"/>
      <c r="S15" s="6"/>
      <c r="T15" s="6"/>
      <c r="U15" s="6"/>
    </row>
    <row r="16" spans="1:21" x14ac:dyDescent="0.25">
      <c r="A16" s="6"/>
      <c r="B16" s="6"/>
      <c r="C16" s="6"/>
      <c r="D16" s="6"/>
      <c r="E16" s="6"/>
      <c r="F16" s="6"/>
      <c r="G16" s="6"/>
      <c r="H16" s="6"/>
      <c r="I16" s="6"/>
      <c r="J16" s="6"/>
      <c r="K16" s="6"/>
      <c r="L16" s="6"/>
      <c r="M16" s="6"/>
      <c r="N16" s="6"/>
      <c r="O16" s="6"/>
      <c r="P16" s="6"/>
      <c r="Q16" s="6"/>
      <c r="R16" s="6"/>
      <c r="S16" s="6"/>
      <c r="T16" s="6"/>
      <c r="U16" s="6"/>
    </row>
    <row r="17" spans="1:21" x14ac:dyDescent="0.25">
      <c r="A17" s="6"/>
      <c r="B17" s="6"/>
      <c r="C17" s="6"/>
      <c r="D17" s="6"/>
      <c r="E17" s="6"/>
      <c r="F17" s="6"/>
      <c r="G17" s="6"/>
      <c r="H17" s="6"/>
      <c r="I17" s="6"/>
      <c r="J17" s="6"/>
      <c r="K17" s="6"/>
      <c r="L17" s="6"/>
      <c r="M17" s="6"/>
      <c r="N17" s="6"/>
      <c r="O17" s="6"/>
      <c r="P17" s="6"/>
      <c r="Q17" s="6"/>
      <c r="R17" s="6"/>
      <c r="S17" s="6"/>
      <c r="T17" s="6"/>
      <c r="U17" s="6"/>
    </row>
    <row r="18" spans="1:21" x14ac:dyDescent="0.25">
      <c r="A18" s="6"/>
      <c r="B18" s="6"/>
      <c r="C18" s="6"/>
      <c r="D18" s="6"/>
      <c r="E18" s="6"/>
      <c r="F18" s="6"/>
      <c r="G18" s="6"/>
      <c r="H18" s="6"/>
      <c r="I18" s="6"/>
      <c r="J18" s="6"/>
      <c r="K18" s="6"/>
      <c r="L18" s="6"/>
      <c r="M18" s="6"/>
      <c r="N18" s="6"/>
      <c r="O18" s="6"/>
      <c r="P18" s="6"/>
      <c r="Q18" s="6"/>
      <c r="R18" s="6"/>
      <c r="S18" s="6"/>
      <c r="T18" s="6"/>
      <c r="U18" s="6"/>
    </row>
    <row r="19" spans="1:21" x14ac:dyDescent="0.25">
      <c r="A19" s="6"/>
      <c r="B19" s="6"/>
      <c r="C19" s="6"/>
      <c r="D19" s="6"/>
      <c r="E19" s="6"/>
      <c r="F19" s="6"/>
      <c r="G19" s="6"/>
      <c r="H19" s="6"/>
      <c r="I19" s="6"/>
      <c r="J19" s="6"/>
      <c r="K19" s="6"/>
      <c r="L19" s="6"/>
      <c r="M19" s="6"/>
      <c r="N19" s="6"/>
      <c r="O19" s="6"/>
      <c r="P19" s="6"/>
      <c r="Q19" s="6"/>
      <c r="R19" s="6"/>
      <c r="S19" s="6"/>
      <c r="T19" s="6"/>
      <c r="U19" s="6"/>
    </row>
    <row r="20" spans="1:21" x14ac:dyDescent="0.25">
      <c r="A20" s="6"/>
      <c r="B20" s="6"/>
      <c r="C20" s="6"/>
      <c r="D20" s="6"/>
      <c r="E20" s="6"/>
      <c r="F20" s="6"/>
      <c r="G20" s="6"/>
      <c r="H20" s="6"/>
      <c r="I20" s="6"/>
      <c r="J20" s="6"/>
      <c r="K20" s="6"/>
      <c r="L20" s="6"/>
      <c r="M20" s="6"/>
      <c r="N20" s="6"/>
      <c r="O20" s="6"/>
      <c r="P20" s="6"/>
      <c r="Q20" s="6"/>
      <c r="R20" s="6"/>
      <c r="S20" s="6"/>
      <c r="T20" s="6"/>
      <c r="U20" s="6"/>
    </row>
    <row r="21" spans="1:21" x14ac:dyDescent="0.25">
      <c r="A21" s="6"/>
      <c r="B21" s="6"/>
      <c r="C21" s="6"/>
      <c r="D21" s="6"/>
      <c r="E21" s="6"/>
      <c r="F21" s="6"/>
      <c r="G21" s="6"/>
      <c r="H21" s="6"/>
      <c r="I21" s="6"/>
      <c r="J21" s="6"/>
      <c r="K21" s="6"/>
      <c r="L21" s="6"/>
      <c r="M21" s="6"/>
      <c r="N21" s="6"/>
      <c r="O21" s="6"/>
      <c r="P21" s="6"/>
      <c r="Q21" s="6"/>
      <c r="R21" s="6"/>
      <c r="S21" s="6"/>
      <c r="T21" s="6"/>
      <c r="U21" s="6"/>
    </row>
    <row r="22" spans="1:21" x14ac:dyDescent="0.25">
      <c r="A22" s="6"/>
      <c r="B22" s="6"/>
      <c r="C22" s="6"/>
      <c r="D22" s="6"/>
      <c r="E22" s="6"/>
      <c r="F22" s="6"/>
      <c r="G22" s="6"/>
      <c r="H22" s="6"/>
      <c r="I22" s="6"/>
      <c r="J22" s="6"/>
      <c r="K22" s="6"/>
      <c r="L22" s="6"/>
      <c r="M22" s="6"/>
      <c r="N22" s="6"/>
      <c r="O22" s="6"/>
      <c r="P22" s="6"/>
      <c r="Q22" s="6"/>
      <c r="R22" s="6"/>
      <c r="S22" s="6"/>
      <c r="T22" s="6"/>
      <c r="U22" s="6"/>
    </row>
    <row r="23" spans="1:21" x14ac:dyDescent="0.25">
      <c r="A23" s="6"/>
      <c r="B23" s="6"/>
      <c r="C23" s="6"/>
      <c r="D23" s="6"/>
      <c r="E23" s="6"/>
      <c r="F23" s="6"/>
      <c r="G23" s="6"/>
      <c r="H23" s="6"/>
      <c r="I23" s="6"/>
      <c r="J23" s="6"/>
      <c r="K23" s="6"/>
      <c r="L23" s="6"/>
      <c r="M23" s="6"/>
      <c r="N23" s="6"/>
      <c r="O23" s="6"/>
      <c r="P23" s="6"/>
      <c r="Q23" s="6"/>
      <c r="R23" s="6"/>
      <c r="S23" s="6"/>
      <c r="T23" s="6"/>
      <c r="U23" s="6"/>
    </row>
    <row r="24" spans="1:21" x14ac:dyDescent="0.25">
      <c r="A24" s="6"/>
      <c r="B24" s="6"/>
      <c r="C24" s="6"/>
      <c r="D24" s="6"/>
      <c r="E24" s="6"/>
      <c r="F24" s="6"/>
      <c r="G24" s="6"/>
      <c r="H24" s="6"/>
      <c r="I24" s="6"/>
      <c r="J24" s="6"/>
      <c r="K24" s="6"/>
      <c r="L24" s="6"/>
      <c r="M24" s="6"/>
      <c r="N24" s="6"/>
      <c r="O24" s="6"/>
      <c r="P24" s="6"/>
      <c r="Q24" s="6"/>
      <c r="R24" s="6"/>
      <c r="S24" s="6"/>
      <c r="T24" s="6"/>
      <c r="U24" s="6"/>
    </row>
    <row r="25" spans="1:21" x14ac:dyDescent="0.25">
      <c r="A25" s="6"/>
      <c r="B25" s="6"/>
      <c r="C25" s="6"/>
      <c r="D25" s="6"/>
      <c r="E25" s="6"/>
      <c r="F25" s="6"/>
      <c r="G25" s="6"/>
      <c r="H25" s="6"/>
      <c r="I25" s="6"/>
      <c r="J25" s="6"/>
      <c r="K25" s="6"/>
      <c r="L25" s="6"/>
      <c r="M25" s="6"/>
      <c r="N25" s="6"/>
      <c r="O25" s="6"/>
      <c r="P25" s="6"/>
      <c r="Q25" s="6"/>
      <c r="R25" s="6"/>
      <c r="S25" s="6"/>
      <c r="T25" s="6"/>
      <c r="U25" s="6"/>
    </row>
    <row r="26" spans="1:21" x14ac:dyDescent="0.25">
      <c r="A26" s="6"/>
      <c r="B26" s="6"/>
      <c r="C26" s="6"/>
      <c r="D26" s="6"/>
      <c r="E26" s="6"/>
      <c r="F26" s="6"/>
      <c r="G26" s="6"/>
      <c r="H26" s="6"/>
      <c r="I26" s="6"/>
      <c r="J26" s="6"/>
      <c r="K26" s="6"/>
      <c r="L26" s="6"/>
      <c r="M26" s="6"/>
      <c r="N26" s="6"/>
      <c r="O26" s="6"/>
      <c r="P26" s="6"/>
      <c r="Q26" s="6"/>
      <c r="R26" s="6"/>
      <c r="S26" s="6"/>
      <c r="T26" s="6"/>
      <c r="U26" s="6"/>
    </row>
    <row r="27" spans="1:21" x14ac:dyDescent="0.25">
      <c r="A27" s="6"/>
      <c r="B27" s="6"/>
      <c r="C27" s="6"/>
      <c r="D27" s="6"/>
      <c r="E27" s="6"/>
      <c r="F27" s="6"/>
      <c r="G27" s="6"/>
      <c r="H27" s="6"/>
      <c r="I27" s="6"/>
      <c r="J27" s="6"/>
      <c r="K27" s="6"/>
      <c r="L27" s="6"/>
      <c r="M27" s="6"/>
      <c r="N27" s="6"/>
      <c r="O27" s="6"/>
      <c r="P27" s="6"/>
      <c r="Q27" s="6"/>
      <c r="R27" s="6"/>
      <c r="S27" s="6"/>
      <c r="T27" s="6"/>
      <c r="U27" s="6"/>
    </row>
    <row r="28" spans="1:21" x14ac:dyDescent="0.25">
      <c r="A28" s="6"/>
      <c r="B28" s="6"/>
      <c r="C28" s="6"/>
      <c r="D28" s="6"/>
      <c r="E28" s="6"/>
      <c r="F28" s="6"/>
      <c r="G28" s="6"/>
      <c r="H28" s="6"/>
      <c r="I28" s="6"/>
      <c r="J28" s="6"/>
      <c r="K28" s="6"/>
      <c r="L28" s="6"/>
      <c r="M28" s="6"/>
      <c r="N28" s="6"/>
      <c r="O28" s="6"/>
      <c r="P28" s="6"/>
      <c r="Q28" s="6"/>
      <c r="R28" s="6"/>
      <c r="S28" s="6"/>
      <c r="T28" s="6"/>
      <c r="U28" s="6"/>
    </row>
    <row r="29" spans="1:21" x14ac:dyDescent="0.25">
      <c r="A29" s="6"/>
      <c r="B29" s="6"/>
      <c r="C29" s="6"/>
      <c r="D29" s="6"/>
      <c r="E29" s="6"/>
      <c r="F29" s="6"/>
      <c r="G29" s="6"/>
      <c r="H29" s="6"/>
      <c r="I29" s="6"/>
      <c r="J29" s="6"/>
      <c r="K29" s="6"/>
      <c r="L29" s="6"/>
      <c r="M29" s="6"/>
      <c r="N29" s="6"/>
      <c r="O29" s="6"/>
      <c r="P29" s="6"/>
      <c r="Q29" s="6"/>
      <c r="R29" s="6"/>
      <c r="S29" s="6"/>
      <c r="T29" s="6"/>
      <c r="U29" s="6"/>
    </row>
    <row r="30" spans="1:21" x14ac:dyDescent="0.25">
      <c r="A30" s="6"/>
      <c r="B30" s="6"/>
      <c r="C30" s="6"/>
      <c r="D30" s="6"/>
      <c r="E30" s="6"/>
      <c r="F30" s="6"/>
      <c r="G30" s="6"/>
      <c r="H30" s="6"/>
      <c r="I30" s="6"/>
      <c r="J30" s="6"/>
      <c r="K30" s="6"/>
      <c r="L30" s="6"/>
      <c r="M30" s="6"/>
      <c r="N30" s="6"/>
      <c r="O30" s="6"/>
      <c r="P30" s="6"/>
      <c r="Q30" s="6"/>
      <c r="R30" s="6"/>
      <c r="S30" s="6"/>
      <c r="T30" s="6"/>
      <c r="U30" s="6"/>
    </row>
    <row r="31" spans="1:21" x14ac:dyDescent="0.25">
      <c r="A31" s="6"/>
      <c r="B31" s="6"/>
      <c r="C31" s="6"/>
      <c r="D31" s="6"/>
      <c r="E31" s="6"/>
      <c r="F31" s="6"/>
      <c r="G31" s="6"/>
      <c r="H31" s="6"/>
      <c r="I31" s="6"/>
      <c r="J31" s="6">
        <f>'Pivot Tables '!D310</f>
        <v>0</v>
      </c>
      <c r="K31" s="6"/>
      <c r="L31" s="6"/>
      <c r="M31" s="6"/>
      <c r="N31" s="6"/>
      <c r="O31" s="6"/>
      <c r="P31" s="6"/>
      <c r="Q31" s="6"/>
      <c r="R31" s="6"/>
      <c r="S31" s="6"/>
      <c r="T31" s="6"/>
      <c r="U31" s="6"/>
    </row>
    <row r="32" spans="1:21" x14ac:dyDescent="0.25">
      <c r="A32" s="6"/>
      <c r="B32" s="6"/>
      <c r="C32" s="6"/>
      <c r="D32" s="6"/>
      <c r="E32" s="6"/>
      <c r="F32" s="6"/>
      <c r="G32" s="6"/>
      <c r="H32" s="6"/>
      <c r="I32" s="6"/>
      <c r="J32" s="6"/>
      <c r="K32" s="6"/>
      <c r="L32" s="6"/>
      <c r="M32" s="6"/>
      <c r="N32" s="6"/>
      <c r="O32" s="6"/>
      <c r="P32" s="6"/>
      <c r="Q32" s="6"/>
      <c r="R32" s="6"/>
      <c r="S32" s="6"/>
      <c r="T32" s="6"/>
      <c r="U32" s="6"/>
    </row>
    <row r="33" spans="1:21" x14ac:dyDescent="0.25">
      <c r="A33" s="6"/>
      <c r="B33" s="6"/>
      <c r="C33" s="6"/>
      <c r="D33" s="6"/>
      <c r="E33" s="6"/>
      <c r="F33" s="6"/>
      <c r="G33" s="6"/>
      <c r="H33" s="6"/>
      <c r="I33" s="6"/>
      <c r="J33" s="6"/>
      <c r="K33" s="6"/>
      <c r="L33" s="6"/>
      <c r="M33" s="6"/>
      <c r="N33" s="6"/>
      <c r="O33" s="6"/>
      <c r="P33" s="6"/>
      <c r="Q33" s="6"/>
      <c r="R33" s="6"/>
      <c r="S33" s="6"/>
      <c r="T33" s="6"/>
      <c r="U33" s="6"/>
    </row>
    <row r="34" spans="1:21" x14ac:dyDescent="0.25">
      <c r="A34" s="6"/>
      <c r="B34" s="6"/>
      <c r="C34" s="6"/>
      <c r="D34" s="6"/>
      <c r="E34" s="6"/>
      <c r="F34" s="6"/>
      <c r="G34" s="6"/>
      <c r="H34" s="6"/>
      <c r="I34" s="6"/>
      <c r="J34" s="6"/>
      <c r="K34" s="6"/>
      <c r="L34" s="6"/>
      <c r="M34" s="6"/>
      <c r="N34" s="6"/>
      <c r="O34" s="6"/>
      <c r="P34" s="6"/>
      <c r="Q34" s="6"/>
      <c r="R34" s="6"/>
      <c r="S34" s="6"/>
      <c r="T34" s="6"/>
      <c r="U34" s="6"/>
    </row>
    <row r="35" spans="1:21" x14ac:dyDescent="0.25">
      <c r="A35" s="6"/>
      <c r="B35" s="6"/>
      <c r="C35" s="6"/>
      <c r="D35" s="6"/>
      <c r="E35" s="6"/>
      <c r="F35" s="6"/>
      <c r="G35" s="6"/>
      <c r="H35" s="6"/>
      <c r="I35" s="6"/>
      <c r="J35" s="6"/>
      <c r="K35" s="6"/>
      <c r="L35" s="6"/>
      <c r="M35" s="6"/>
      <c r="N35" s="6"/>
      <c r="O35" s="6"/>
      <c r="P35" s="6"/>
      <c r="Q35" s="6"/>
      <c r="R35" s="6"/>
      <c r="S35" s="6"/>
      <c r="T35" s="6"/>
      <c r="U35" s="6"/>
    </row>
    <row r="36" spans="1:21" x14ac:dyDescent="0.25">
      <c r="A36" s="6"/>
      <c r="B36" s="6"/>
      <c r="C36" s="6"/>
      <c r="D36" s="6"/>
      <c r="E36" s="6"/>
      <c r="F36" s="6"/>
      <c r="G36" s="6"/>
      <c r="H36" s="6"/>
      <c r="I36" s="6"/>
      <c r="J36" s="6"/>
      <c r="K36" s="6"/>
      <c r="L36" s="6"/>
      <c r="M36" s="6"/>
      <c r="N36" s="6"/>
      <c r="O36" s="6"/>
      <c r="P36" s="6"/>
      <c r="Q36" s="6"/>
      <c r="R36" s="6"/>
      <c r="S36" s="6"/>
      <c r="T36" s="6"/>
      <c r="U36" s="6"/>
    </row>
    <row r="37" spans="1:21" x14ac:dyDescent="0.25">
      <c r="A37" s="6"/>
      <c r="B37" s="6"/>
      <c r="C37" s="6"/>
      <c r="D37" s="6"/>
      <c r="E37" s="6"/>
      <c r="F37" s="6"/>
      <c r="G37" s="6"/>
      <c r="H37" s="6"/>
      <c r="I37" s="6"/>
      <c r="J37" s="6"/>
      <c r="K37" s="6"/>
      <c r="L37" s="6"/>
      <c r="M37" s="6"/>
      <c r="N37" s="6"/>
      <c r="O37" s="6"/>
      <c r="P37" s="6"/>
      <c r="Q37" s="6"/>
      <c r="R37" s="6"/>
      <c r="S37" s="6"/>
      <c r="T37" s="6"/>
      <c r="U37" s="6"/>
    </row>
    <row r="38" spans="1:21" x14ac:dyDescent="0.25">
      <c r="A38" s="6"/>
      <c r="B38" s="6"/>
      <c r="C38" s="6"/>
      <c r="D38" s="6"/>
      <c r="E38" s="6"/>
      <c r="F38" s="6"/>
      <c r="G38" s="6"/>
      <c r="H38" s="6"/>
      <c r="I38" s="6"/>
      <c r="J38" s="6"/>
      <c r="K38" s="6"/>
      <c r="L38" s="6"/>
      <c r="M38" s="6"/>
      <c r="N38" s="6"/>
      <c r="O38" s="6"/>
      <c r="P38" s="6"/>
      <c r="Q38" s="6"/>
      <c r="R38" s="6"/>
      <c r="S38" s="6"/>
      <c r="T38" s="6"/>
      <c r="U38" s="6"/>
    </row>
    <row r="39" spans="1:21" x14ac:dyDescent="0.25">
      <c r="A39" s="6"/>
      <c r="B39" s="6"/>
      <c r="C39" s="6"/>
      <c r="D39" s="6"/>
      <c r="E39" s="6"/>
      <c r="F39" s="6"/>
      <c r="G39" s="6"/>
      <c r="H39" s="6"/>
      <c r="I39" s="6"/>
      <c r="J39" s="6"/>
      <c r="K39" s="6"/>
      <c r="L39" s="6"/>
      <c r="M39" s="6"/>
      <c r="N39" s="6"/>
      <c r="O39" s="6"/>
      <c r="P39" s="6"/>
      <c r="Q39" s="6"/>
      <c r="R39" s="6"/>
      <c r="S39" s="6"/>
      <c r="T39" s="6"/>
      <c r="U39" s="6"/>
    </row>
    <row r="40" spans="1:21" x14ac:dyDescent="0.25">
      <c r="A40" s="6"/>
      <c r="B40" s="6"/>
      <c r="C40" s="6"/>
      <c r="D40" s="6"/>
      <c r="E40" s="6"/>
      <c r="F40" s="6"/>
      <c r="G40" s="6"/>
      <c r="H40" s="6"/>
      <c r="I40" s="6"/>
      <c r="J40" s="6"/>
      <c r="K40" s="6"/>
      <c r="L40" s="6"/>
      <c r="M40" s="6"/>
      <c r="N40" s="6"/>
      <c r="O40" s="6"/>
      <c r="P40" s="6"/>
      <c r="Q40" s="6"/>
      <c r="R40" s="6"/>
      <c r="S40" s="6"/>
      <c r="T40" s="6"/>
      <c r="U40" s="6"/>
    </row>
    <row r="41" spans="1:21" x14ac:dyDescent="0.25">
      <c r="A41" s="6"/>
      <c r="B41" s="6"/>
      <c r="C41" s="6"/>
      <c r="D41" s="6"/>
      <c r="E41" s="6"/>
      <c r="F41" s="6"/>
      <c r="G41" s="6"/>
      <c r="H41" s="6"/>
      <c r="I41" s="6"/>
      <c r="J41" s="6"/>
      <c r="K41" s="6"/>
      <c r="L41" s="6"/>
      <c r="M41" s="6"/>
      <c r="N41" s="6"/>
      <c r="O41" s="6"/>
      <c r="P41" s="6"/>
      <c r="Q41" s="6"/>
      <c r="R41" s="6"/>
      <c r="S41" s="6"/>
      <c r="T41" s="6"/>
      <c r="U41" s="6"/>
    </row>
    <row r="42" spans="1:21" x14ac:dyDescent="0.25">
      <c r="A42" s="6"/>
      <c r="B42" s="6"/>
      <c r="C42" s="6"/>
      <c r="D42" s="6"/>
      <c r="E42" s="6"/>
      <c r="F42" s="6"/>
      <c r="G42" s="6"/>
      <c r="H42" s="6"/>
      <c r="I42" s="6"/>
      <c r="J42" s="6"/>
      <c r="K42" s="6"/>
      <c r="L42" s="6"/>
      <c r="M42" s="6"/>
      <c r="N42" s="6"/>
      <c r="O42" s="6"/>
      <c r="P42" s="6"/>
      <c r="Q42" s="6"/>
      <c r="R42" s="6"/>
      <c r="S42" s="6"/>
      <c r="T42" s="6"/>
      <c r="U42" s="6"/>
    </row>
    <row r="43" spans="1:21" x14ac:dyDescent="0.25">
      <c r="A43" s="6"/>
      <c r="B43" s="6"/>
      <c r="C43" s="6"/>
      <c r="D43" s="6"/>
      <c r="E43" s="6"/>
      <c r="F43" s="6"/>
      <c r="G43" s="6"/>
      <c r="H43" s="6"/>
      <c r="I43" s="6"/>
      <c r="J43" s="6"/>
      <c r="K43" s="6"/>
      <c r="L43" s="6"/>
      <c r="M43" s="6"/>
      <c r="N43" s="6"/>
      <c r="O43" s="6"/>
      <c r="P43" s="6"/>
      <c r="Q43" s="6"/>
      <c r="R43" s="6"/>
      <c r="S43" s="6"/>
      <c r="T43" s="6"/>
      <c r="U43" s="6"/>
    </row>
    <row r="44" spans="1:21" x14ac:dyDescent="0.25">
      <c r="A44" s="6"/>
      <c r="B44" s="6"/>
      <c r="C44" s="6"/>
      <c r="D44" s="6"/>
      <c r="E44" s="6"/>
      <c r="F44" s="6"/>
      <c r="G44" s="6"/>
      <c r="H44" s="6"/>
      <c r="I44" s="6"/>
      <c r="J44" s="6"/>
      <c r="K44" s="6"/>
      <c r="L44" s="6"/>
      <c r="M44" s="6"/>
      <c r="N44" s="6"/>
      <c r="O44" s="6"/>
      <c r="P44" s="6"/>
      <c r="Q44" s="6"/>
      <c r="R44" s="6"/>
      <c r="S44" s="6"/>
      <c r="T44" s="6"/>
      <c r="U44" s="6"/>
    </row>
    <row r="45" spans="1:21" x14ac:dyDescent="0.25">
      <c r="A45" s="6"/>
      <c r="B45" s="6"/>
      <c r="C45" s="6"/>
      <c r="D45" s="6"/>
      <c r="E45" s="6"/>
      <c r="F45" s="6"/>
      <c r="G45" s="6"/>
      <c r="H45" s="6"/>
      <c r="I45" s="6"/>
      <c r="J45" s="6"/>
      <c r="K45" s="6"/>
      <c r="L45" s="6"/>
      <c r="M45" s="6"/>
      <c r="N45" s="6"/>
      <c r="O45" s="6"/>
      <c r="P45" s="6"/>
      <c r="Q45" s="6"/>
      <c r="R45" s="6"/>
      <c r="S45" s="6"/>
      <c r="T45" s="6"/>
      <c r="U45" s="6"/>
    </row>
    <row r="46" spans="1:21" x14ac:dyDescent="0.25">
      <c r="A46" s="6"/>
      <c r="B46" s="6"/>
      <c r="C46" s="6"/>
      <c r="D46" s="6"/>
      <c r="E46" s="6"/>
      <c r="F46" s="6"/>
      <c r="G46" s="6"/>
      <c r="H46" s="6"/>
      <c r="I46" s="6"/>
      <c r="J46" s="6"/>
      <c r="K46" s="6"/>
      <c r="L46" s="6"/>
      <c r="M46" s="6"/>
      <c r="N46" s="6"/>
      <c r="O46" s="6"/>
      <c r="P46" s="6"/>
      <c r="Q46" s="6"/>
      <c r="R46" s="6"/>
      <c r="S46" s="6"/>
      <c r="T46" s="6"/>
      <c r="U46" s="6"/>
    </row>
    <row r="47" spans="1:21" x14ac:dyDescent="0.25">
      <c r="A47" s="6"/>
      <c r="B47" s="6"/>
      <c r="C47" s="6"/>
      <c r="D47" s="6"/>
      <c r="E47" s="6"/>
      <c r="F47" s="6"/>
      <c r="G47" s="6"/>
      <c r="H47" s="6"/>
      <c r="I47" s="6"/>
      <c r="J47" s="6"/>
      <c r="K47" s="6"/>
      <c r="L47" s="6"/>
      <c r="M47" s="6"/>
      <c r="N47" s="6"/>
      <c r="O47" s="6"/>
      <c r="P47" s="6"/>
      <c r="Q47" s="6"/>
      <c r="R47" s="6"/>
      <c r="S47" s="6"/>
      <c r="T47" s="6"/>
      <c r="U47" s="6"/>
    </row>
    <row r="48" spans="1:21" x14ac:dyDescent="0.25">
      <c r="A48" s="6"/>
      <c r="B48" s="6"/>
      <c r="C48" s="6"/>
      <c r="D48" s="6"/>
      <c r="E48" s="6"/>
      <c r="F48" s="6"/>
      <c r="G48" s="6"/>
      <c r="H48" s="6"/>
      <c r="I48" s="6"/>
      <c r="J48" s="6"/>
      <c r="K48" s="6"/>
      <c r="L48" s="6"/>
      <c r="M48" s="6"/>
      <c r="N48" s="6"/>
      <c r="O48" s="6"/>
      <c r="P48" s="6"/>
      <c r="Q48" s="6"/>
      <c r="R48" s="6"/>
      <c r="S48" s="6"/>
      <c r="T48" s="6"/>
      <c r="U48" s="6"/>
    </row>
    <row r="49" spans="1:21" x14ac:dyDescent="0.25">
      <c r="A49" s="6"/>
      <c r="B49" s="6"/>
      <c r="C49" s="6"/>
      <c r="D49" s="6"/>
      <c r="E49" s="6"/>
      <c r="F49" s="6"/>
      <c r="G49" s="6"/>
      <c r="H49" s="6"/>
      <c r="I49" s="6"/>
      <c r="J49" s="6"/>
      <c r="K49" s="6"/>
      <c r="L49" s="6"/>
      <c r="M49" s="6"/>
      <c r="N49" s="6"/>
      <c r="O49" s="6"/>
      <c r="P49" s="6"/>
      <c r="Q49" s="6"/>
      <c r="R49" s="6"/>
      <c r="S49" s="6"/>
      <c r="T49" s="6"/>
      <c r="U49" s="6"/>
    </row>
    <row r="50" spans="1:21" x14ac:dyDescent="0.25">
      <c r="A50" s="6"/>
      <c r="B50" s="6"/>
      <c r="C50" s="6"/>
      <c r="D50" s="6"/>
      <c r="E50" s="6"/>
      <c r="F50" s="6"/>
      <c r="G50" s="6"/>
      <c r="H50" s="6"/>
      <c r="I50" s="6"/>
      <c r="J50" s="6"/>
      <c r="K50" s="6"/>
      <c r="L50" s="6"/>
      <c r="M50" s="6"/>
      <c r="N50" s="6"/>
      <c r="O50" s="6"/>
      <c r="P50" s="6"/>
      <c r="Q50" s="6"/>
      <c r="R50" s="6"/>
      <c r="S50" s="6"/>
      <c r="T50" s="6"/>
      <c r="U50"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0 a 8 d 7 d e - 7 b 7 9 - 4 5 9 2 - 9 4 3 3 - 4 c 9 9 2 e c 6 3 a b 8 "   x m l n s = " h t t p : / / s c h e m a s . m i c r o s o f t . c o m / D a t a M a s h u p " > A A A A A O 4 E A A B Q S w M E F A A C A A g A y b t E W 2 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y b t E 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m 7 R F t 7 3 a B E 5 Q E A A F E H A A A T A B w A R m 9 y b X V s Y X M v U 2 V j d G l v b j E u b S C i G A A o o B Q A A A A A A A A A A A A A A A A A A A A A A A A A A A D t U 1 G L 2 k A Q f h f 8 D 8 v e S w J B a i h 9 a P H h i C 2 V Y m m N p Q 9 G j o m Z M 6 m b X d n d U I / g f 7 / Z J H p y 1 U P 6 r C + R b 2 Z n v m / m G 4 M r W y j J 4 v Y 7 / N T v 9 X s m B 4 0 Z m 0 M q M G Q j J t D 2 e 4 x + s a r 0 C g n 5 v F u h G E S V 1 i j t b 6 U 3 q V I b z 6 8 X 3 6 H E E W 9 f 8 u V + E S l p K W U Z t A X u e J S D X L v i T 1 v k V K l J H c w 1 S P O o d B k p U Z X S B Y 3 X d g v q m r f o k A f M U o R Z 3 N l 9 w G r + F S F D b Q 6 4 r M o U 9 X 7 v 9 3 u F P N v w V N 4 Y L L w h 7 q j q S 0 E E O x 3 G 4 9 H H 5 J e h p s m s o E J p z l y D T M M G d D J G s 7 F q m 2 y 1 + k M D N c m P 9 g 8 L 3 7 H p J G Y z 3 C p t k y n o w r B p 2 4 i N 7 0 2 e K t A Z K y Q b h m x a y M o i 1 Y e / D c e k S 4 N D m g M H O 2 F 2 3 A 9 I s x A k X 1 f o d z N 2 4 Y c 4 R 7 S k p R V V L y Y W y x F 3 I R 5 8 K 2 Q 2 4 k 2 G W 5 E D X / Z D j E t l a T y H 2 R 5 3 1 E U 6 3 H t p E 7 B F F 7 s X I l 6 B A G 1 G j t H S / 5 + 1 n + H g P D C l D e S H T W d g s X H A D N d k 2 3 + M E Y P A 1 7 Z w O F V + L C w F J t J + e D 9 w D R t 8 D n p N 8 7 r 0 L K q M V W X r t F c v f 1 a g L e r z D F i k y i 0 Z z F 3 Y j C h f Z H R F 4 o H D N a n t u R z v B e T T K R 6 e 4 l c e y 1 3 j H e a F P r / d z O 1 m b j d z 6 W a e A V B L A Q I t A B Q A A g A I A M m 7 R F t l j H r G p w A A A P c A A A A S A A A A A A A A A A A A A A A A A A A A A A B D b 2 5 m a W c v U G F j a 2 F n Z S 5 4 b W x Q S w E C L Q A U A A I A C A D J u 0 R b D 8 r p q 6 Q A A A D p A A A A E w A A A A A A A A A A A A A A A A D z A A A A W 0 N v b n R l b n R f V H l w Z X N d L n h t b F B L A Q I t A B Q A A g A I A M m 7 R F t 7 3 a B E 5 Q E A A F E H A A A T A A A A A A A A A A A A A A A A A O Q B A A B G b 3 J t d W x h c y 9 T Z W N 0 a W 9 u M S 5 t U E s F B g A A A A A D A A M A w g A A A B Y E A A A A A D 0 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U H V i b G l j P C 9 X b 3 J r Y m 9 v a 0 d y b 3 V w V H l w Z T 4 8 L 1 B l c m 1 p c 3 N p b 2 5 M a X N 0 P n g l A A A A A A A A V i 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T A t M D R U M T Q 6 N T I 6 M j Y u O T E 4 O T I z O F o i I C 8 + P E V u d H J 5 I F R 5 c G U 9 I k Z p b G x D b 2 x 1 b W 5 U e X B l c y I g V m F s d W U 9 I n N C Z 1 U 9 I i A v P j x F b n R y e S B U e X B l P S J G a W x s Q 2 9 s d W 1 u T m F t Z X M i I F Z h b H V l P S J z W y Z x d W 9 0 O 0 N v b H V t b j E m c X V v d D s s J n F 1 b 3 Q 7 S G V h Z G V y 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i 9 D a G F u Z 2 V k I F R 5 c G U u e 0 N v b H V t b j E s M H 0 m c X V v d D s s J n F 1 b 3 Q 7 U 2 V j d G l v b j E v V G F i b G U y L 0 N o Y W 5 n Z W Q g V H l w Z S 5 7 S G V h Z G V y c y w x f S Z x d W 9 0 O 1 0 s J n F 1 b 3 Q 7 Q 2 9 s d W 1 u Q 2 9 1 b n Q m c X V v d D s 6 M i w m c X V v d D t L Z X l D b 2 x 1 b W 5 O Y W 1 l c y Z x d W 9 0 O z p b X S w m c X V v d D t D b 2 x 1 b W 5 J Z G V u d G l 0 a W V z J n F 1 b 3 Q 7 O l s m c X V v d D t T Z W N 0 a W 9 u M S 9 U Y W J s Z T I v Q 2 h h b m d l Z C B U e X B l L n t D b 2 x 1 b W 4 x L D B 9 J n F 1 b 3 Q 7 L C Z x d W 9 0 O 1 N l Y 3 R p b 2 4 x L 1 R h Y m x l M i 9 D a G F u Z 2 V k I F R 5 c G U u e 0 h l Y W R l c n M s M X 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2 M y I g L z 4 8 R W 5 0 c n k g V H l w Z T 0 i R m l s b E V y c m 9 y Q 2 9 k Z S I g V m F s d W U 9 I n N V b m t u b 3 d u I i A v P j x F b n R y e S B U e X B l P S J G a W x s R X J y b 3 J D b 3 V u d C I g V m F s d W U 9 I m w w I i A v P j x F b n R y e S B U e X B l P S J G a W x s T G F z d F V w Z G F 0 Z W Q i I F Z h b H V l P S J k M j A y N S 0 x M C 0 w N F Q x N D o 1 M j o z M i 4 x N z Y z N D Y 3 W i I g L z 4 8 R W 5 0 c n k g V H l w Z T 0 i R m l s b E N v b H V t b l R 5 c G V z I i B W Y W x 1 Z T 0 i c 0 N R W U Z B d 1 V E Q m d V R k J R Q U E i I C 8 + P E V u d H J 5 I F R 5 c G U 9 I k Z p b G x D b 2 x 1 b W 5 O Y W 1 l c y I g V m F s d W U 9 I n N b J n F 1 b 3 Q 7 T W 9 u d G g m c X V v d D s s J n F 1 b 3 Q 7 U m V n a W 9 u J n F 1 b 3 Q 7 L C Z x d W 9 0 O 1 N h b G V z J n F 1 b 3 Q 7 L C Z x d W 9 0 O 1 B y b 2 Z p d C Z x d W 9 0 O y w m c X V v d D t U Y X J n Z X Q g U 2 F s Z X M m c X V v d D s s J n F 1 b 3 Q 7 Q 3 V z d G 9 t Z X J z J n F 1 b 3 Q 7 L C Z x d W 9 0 O 1 F 1 Y X J 0 Z X I m c X V v d D s s J n F 1 b 3 Q 7 U 2 F s Z X M g Q 2 9 t c G x l d G l v b i B S Y X R l J n F 1 b 3 Q 7 L C Z x d W 9 0 O 1 B y b 2 Z p d C B D b 2 1 w b G V 0 a W 9 u I F J h d G U m c X V v d D s s J n F 1 b 3 Q 7 Q 3 V z d G 9 t Z X I g Q 2 9 t c G x l d G l v b i B S Y X R l J n F 1 b 3 Q 7 L C Z x d W 9 0 O 0 N v b H V t b j E x J n F 1 b 3 Q 7 L C Z x d W 9 0 O 0 N v b H V t b j E 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R h d G E v Q 2 h h b m d l Z C B U e X B l L n t N b 2 5 0 a C w w f S Z x d W 9 0 O y w m c X V v d D t T Z W N 0 a W 9 u M S 9 E Y X R h L 0 N o Y W 5 n Z W Q g V H l w Z S 5 7 U m V n a W 9 u L D F 9 J n F 1 b 3 Q 7 L C Z x d W 9 0 O 1 N l Y 3 R p b 2 4 x L 0 R h d G E v Q 2 h h b m d l Z C B U e X B l L n t T Y W x l c y w y f S Z x d W 9 0 O y w m c X V v d D t T Z W N 0 a W 9 u M S 9 E Y X R h L 0 N o Y W 5 n Z W Q g V H l w Z S 5 7 U H J v Z m l 0 L D N 9 J n F 1 b 3 Q 7 L C Z x d W 9 0 O 1 N l Y 3 R p b 2 4 x L 0 R h d G E v Q 2 h h b m d l Z C B U e X B l L n t U Y X J n Z X Q g U 2 F s Z X M s N H 0 m c X V v d D s s J n F 1 b 3 Q 7 U 2 V j d G l v b j E v R G F 0 Y S 9 D a G F u Z 2 V k I F R 5 c G U u e 0 N 1 c 3 R v b W V y c y w 1 f S Z x d W 9 0 O y w m c X V v d D t T Z W N 0 a W 9 u M S 9 E Y X R h L 0 N o Y W 5 n Z W Q g V H l w Z S 5 7 U X V h c n R l c i w 2 f S Z x d W 9 0 O y w m c X V v d D t T Z W N 0 a W 9 u M S 9 E Y X R h L 0 N o Y W 5 n Z W Q g V H l w Z S 5 7 U 2 F s Z X M g Q 2 9 t c G x l d G l v b i B S Y X R l L D d 9 J n F 1 b 3 Q 7 L C Z x d W 9 0 O 1 N l Y 3 R p b 2 4 x L 0 R h d G E v Q 2 h h b m d l Z C B U e X B l L n t Q c m 9 m a X Q g Q 2 9 t c G x l d G l v b i B S Y X R l L D h 9 J n F 1 b 3 Q 7 L C Z x d W 9 0 O 1 N l Y 3 R p b 2 4 x L 0 R h d G E v Q 2 h h b m d l Z C B U e X B l L n t D d X N 0 b 2 1 l c i B D b 2 1 w b G V 0 a W 9 u I F J h d G U s O X 0 m c X V v d D s s J n F 1 b 3 Q 7 U 2 V j d G l v b j E v R G F 0 Y S 9 D a G F u Z 2 V k I F R 5 c G U u e 0 N v b H V t b j E x L D E w f S Z x d W 9 0 O y w m c X V v d D t T Z W N 0 a W 9 u M S 9 E Y X R h L 0 N o Y W 5 n Z W Q g V H l w Z S 5 7 Q 2 9 s d W 1 u M T I s M T F 9 J n F 1 b 3 Q 7 X S w m c X V v d D t D b 2 x 1 b W 5 D b 3 V u d C Z x d W 9 0 O z o x M i w m c X V v d D t L Z X l D b 2 x 1 b W 5 O Y W 1 l c y Z x d W 9 0 O z p b X S w m c X V v d D t D b 2 x 1 b W 5 J Z G V u d G l 0 a W V z J n F 1 b 3 Q 7 O l s m c X V v d D t T Z W N 0 a W 9 u M S 9 E Y X R h L 0 N o Y W 5 n Z W Q g V H l w Z S 5 7 T W 9 u d G g s M H 0 m c X V v d D s s J n F 1 b 3 Q 7 U 2 V j d G l v b j E v R G F 0 Y S 9 D a G F u Z 2 V k I F R 5 c G U u e 1 J l Z 2 l v b i w x f S Z x d W 9 0 O y w m c X V v d D t T Z W N 0 a W 9 u M S 9 E Y X R h L 0 N o Y W 5 n Z W Q g V H l w Z S 5 7 U 2 F s Z X M s M n 0 m c X V v d D s s J n F 1 b 3 Q 7 U 2 V j d G l v b j E v R G F 0 Y S 9 D a G F u Z 2 V k I F R 5 c G U u e 1 B y b 2 Z p d C w z f S Z x d W 9 0 O y w m c X V v d D t T Z W N 0 a W 9 u M S 9 E Y X R h L 0 N o Y W 5 n Z W Q g V H l w Z S 5 7 V G F y Z 2 V 0 I F N h b G V z L D R 9 J n F 1 b 3 Q 7 L C Z x d W 9 0 O 1 N l Y 3 R p b 2 4 x L 0 R h d G E v Q 2 h h b m d l Z C B U e X B l L n t D d X N 0 b 2 1 l c n M s N X 0 m c X V v d D s s J n F 1 b 3 Q 7 U 2 V j d G l v b j E v R G F 0 Y S 9 D a G F u Z 2 V k I F R 5 c G U u e 1 F 1 Y X J 0 Z X I s N n 0 m c X V v d D s s J n F 1 b 3 Q 7 U 2 V j d G l v b j E v R G F 0 Y S 9 D a G F u Z 2 V k I F R 5 c G U u e 1 N h b G V z I E N v b X B s Z X R p b 2 4 g U m F 0 Z S w 3 f S Z x d W 9 0 O y w m c X V v d D t T Z W N 0 a W 9 u M S 9 E Y X R h L 0 N o Y W 5 n Z W Q g V H l w Z S 5 7 U H J v Z m l 0 I E N v b X B s Z X R p b 2 4 g U m F 0 Z S w 4 f S Z x d W 9 0 O y w m c X V v d D t T Z W N 0 a W 9 u M S 9 E Y X R h L 0 N o Y W 5 n Z W Q g V H l w Z S 5 7 Q 3 V z d G 9 t Z X I g Q 2 9 t c G x l d G l v b i B S Y X R l L D l 9 J n F 1 b 3 Q 7 L C Z x d W 9 0 O 1 N l Y 3 R p b 2 4 x L 0 R h d G E v Q 2 h h b m d l Z C B U e X B l L n t D b 2 x 1 b W 4 x M S w x M H 0 m c X V v d D s s J n F 1 b 3 Q 7 U 2 V j d G l v b j E v R G F 0 Y S 9 D a G F u Z 2 V k I F R 5 c G U u e 0 N v b H V t b j E y L D E x 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S Z W x h d G l v b n N o a X B J b m Z v Q 2 9 u d G F p b m V y I i B W Y W x 1 Z T 0 i c 3 s m c X V v d D t j b 2 x 1 b W 5 D b 3 V u d C Z x d W 9 0 O z o x M i w m c X V v d D t r Z X l D b 2 x 1 b W 5 O Y W 1 l c y Z x d W 9 0 O z p b X S w m c X V v d D t x d W V y e V J l b G F 0 a W 9 u c 2 h p c H M m c X V v d D s 6 W 1 0 s J n F 1 b 3 Q 7 Y 2 9 s d W 1 u S W R l b n R p d G l l c y Z x d W 9 0 O z p b J n F 1 b 3 Q 7 U 2 V j d G l v b j E v R G F 0 Y S A o M i k v Q 2 h h b m d l Z C B U e X B l L n t N b 2 5 0 a C w w f S Z x d W 9 0 O y w m c X V v d D t T Z W N 0 a W 9 u M S 9 E Y X R h I C g y K S 9 D a G F u Z 2 V k I F R 5 c G U u e 1 J l Z 2 l v b i w x f S Z x d W 9 0 O y w m c X V v d D t T Z W N 0 a W 9 u M S 9 E Y X R h I C g y K S 9 D a G F u Z 2 V k I F R 5 c G U u e 1 N h b G V z L D J 9 J n F 1 b 3 Q 7 L C Z x d W 9 0 O 1 N l Y 3 R p b 2 4 x L 0 R h d G E g K D I p L 0 N o Y W 5 n Z W Q g V H l w Z S 5 7 U H J v Z m l 0 L D N 9 J n F 1 b 3 Q 7 L C Z x d W 9 0 O 1 N l Y 3 R p b 2 4 x L 0 R h d G E g K D I p L 0 N o Y W 5 n Z W Q g V H l w Z S 5 7 V G F y Z 2 V 0 I F N h b G V z L D R 9 J n F 1 b 3 Q 7 L C Z x d W 9 0 O 1 N l Y 3 R p b 2 4 x L 0 R h d G E g K D I p L 0 N o Y W 5 n Z W Q g V H l w Z S 5 7 Q 3 V z d G 9 t Z X J z L D V 9 J n F 1 b 3 Q 7 L C Z x d W 9 0 O 1 N l Y 3 R p b 2 4 x L 0 R h d G E g K D I p L 0 N o Y W 5 n Z W Q g V H l w Z S 5 7 U X V h c n R l c i w 2 f S Z x d W 9 0 O y w m c X V v d D t T Z W N 0 a W 9 u M S 9 E Y X R h I C g y K S 9 D a G F u Z 2 V k I F R 5 c G U u e 1 N h b G V z I E N v b X B s Z X R p b 2 4 g U m F 0 Z S w 3 f S Z x d W 9 0 O y w m c X V v d D t T Z W N 0 a W 9 u M S 9 E Y X R h I C g y K S 9 D a G F u Z 2 V k I F R 5 c G U u e 1 B y b 2 Z p d C B D b 2 1 w b G V 0 a W 9 u I F J h d G U s O H 0 m c X V v d D s s J n F 1 b 3 Q 7 U 2 V j d G l v b j E v R G F 0 Y S A o M i k v Q 2 h h b m d l Z C B U e X B l L n t D d X N 0 b 2 1 l c i B D b 2 1 w b G V 0 a W 9 u I F J h d G U s O X 0 m c X V v d D s s J n F 1 b 3 Q 7 U 2 V j d G l v b j E v R G F 0 Y S A o M i k v Q 2 h h b m d l Z C B U e X B l L n t D b 2 x 1 b W 4 x M S w x M H 0 m c X V v d D s s J n F 1 b 3 Q 7 U 2 V j d G l v b j E v R G F 0 Y S A o M i k v Q 2 h h b m d l Z C B U e X B l L n t D b 2 x 1 b W 4 x M i w x M X 0 m c X V v d D t d L C Z x d W 9 0 O 0 N v b H V t b k N v d W 5 0 J n F 1 b 3 Q 7 O j E y L C Z x d W 9 0 O 0 t l e U N v b H V t b k 5 h b W V z J n F 1 b 3 Q 7 O l t d L C Z x d W 9 0 O 0 N v b H V t b k l k Z W 5 0 a X R p Z X M m c X V v d D s 6 W y Z x d W 9 0 O 1 N l Y 3 R p b 2 4 x L 0 R h d G E g K D I p L 0 N o Y W 5 n Z W Q g V H l w Z S 5 7 T W 9 u d G g s M H 0 m c X V v d D s s J n F 1 b 3 Q 7 U 2 V j d G l v b j E v R G F 0 Y S A o M i k v Q 2 h h b m d l Z C B U e X B l L n t S Z W d p b 2 4 s M X 0 m c X V v d D s s J n F 1 b 3 Q 7 U 2 V j d G l v b j E v R G F 0 Y S A o M i k v Q 2 h h b m d l Z C B U e X B l L n t T Y W x l c y w y f S Z x d W 9 0 O y w m c X V v d D t T Z W N 0 a W 9 u M S 9 E Y X R h I C g y K S 9 D a G F u Z 2 V k I F R 5 c G U u e 1 B y b 2 Z p d C w z f S Z x d W 9 0 O y w m c X V v d D t T Z W N 0 a W 9 u M S 9 E Y X R h I C g y K S 9 D a G F u Z 2 V k I F R 5 c G U u e 1 R h c m d l d C B T Y W x l c y w 0 f S Z x d W 9 0 O y w m c X V v d D t T Z W N 0 a W 9 u M S 9 E Y X R h I C g y K S 9 D a G F u Z 2 V k I F R 5 c G U u e 0 N 1 c 3 R v b W V y c y w 1 f S Z x d W 9 0 O y w m c X V v d D t T Z W N 0 a W 9 u M S 9 E Y X R h I C g y K S 9 D a G F u Z 2 V k I F R 5 c G U u e 1 F 1 Y X J 0 Z X I s N n 0 m c X V v d D s s J n F 1 b 3 Q 7 U 2 V j d G l v b j E v R G F 0 Y S A o M i k v Q 2 h h b m d l Z C B U e X B l L n t T Y W x l c y B D b 2 1 w b G V 0 a W 9 u I F J h d G U s N 3 0 m c X V v d D s s J n F 1 b 3 Q 7 U 2 V j d G l v b j E v R G F 0 Y S A o M i k v Q 2 h h b m d l Z C B U e X B l L n t Q c m 9 m a X Q g Q 2 9 t c G x l d G l v b i B S Y X R l L D h 9 J n F 1 b 3 Q 7 L C Z x d W 9 0 O 1 N l Y 3 R p b 2 4 x L 0 R h d G E g K D I p L 0 N o Y W 5 n Z W Q g V H l w Z S 5 7 Q 3 V z d G 9 t Z X I g Q 2 9 t c G x l d G l v b i B S Y X R l L D l 9 J n F 1 b 3 Q 7 L C Z x d W 9 0 O 1 N l Y 3 R p b 2 4 x L 0 R h d G E g K D I p L 0 N o Y W 5 n Z W Q g V H l w Z S 5 7 Q 2 9 s d W 1 u M T E s M T B 9 J n F 1 b 3 Q 7 L C Z x d W 9 0 O 1 N l Y 3 R p b 2 4 x L 0 R h d G E g K D I p L 0 N o Y W 5 n Z W Q g V H l w Z S 5 7 Q 2 9 s d W 1 u M T I s M T F 9 J n F 1 b 3 Q 7 X S w m c X V v d D t S Z W x h d G l v b n N o a X B J b m Z v J n F 1 b 3 Q 7 O l t d f S I g L z 4 8 R W 5 0 c n k g V H l w Z T 0 i R m l s b F N 0 Y X R 1 c y I g V m F s d W U 9 I n N D b 2 1 w b G V 0 Z S I g L z 4 8 R W 5 0 c n k g V H l w Z T 0 i R m l s b E N v b H V t b k 5 h b W V z I i B W Y W x 1 Z T 0 i c 1 s m c X V v d D t N b 2 5 0 a C Z x d W 9 0 O y w m c X V v d D t S Z W d p b 2 4 m c X V v d D s s J n F 1 b 3 Q 7 U 2 F s Z X M m c X V v d D s s J n F 1 b 3 Q 7 U H J v Z m l 0 J n F 1 b 3 Q 7 L C Z x d W 9 0 O 1 R h c m d l d C B T Y W x l c y Z x d W 9 0 O y w m c X V v d D t D d X N 0 b 2 1 l c n M m c X V v d D s s J n F 1 b 3 Q 7 U X V h c n R l c i Z x d W 9 0 O y w m c X V v d D t T Y W x l c y B D b 2 1 w b G V 0 a W 9 u I F J h d G U m c X V v d D s s J n F 1 b 3 Q 7 U H J v Z m l 0 I E N v b X B s Z X R p b 2 4 g U m F 0 Z S Z x d W 9 0 O y w m c X V v d D t D d X N 0 b 2 1 l c i B D b 2 1 w b G V 0 a W 9 u I F J h d G U m c X V v d D s s J n F 1 b 3 Q 7 Q 2 9 s d W 1 u M T E m c X V v d D s s J n F 1 b 3 Q 7 Q 2 9 s d W 1 u M T I m c X V v d D t d I i A v P j x F b n R y e S B U e X B l P S J G a W x s Q 2 9 s d W 1 u V H l w Z X M i I F Z h b H V l P S J z Q 1 F Z R k F 3 V U R C Z 1 V G Q l F B Q S I g L z 4 8 R W 5 0 c n k g V H l w Z T 0 i R m l s b E x h c 3 R V c G R h d G V k I i B W Y W x 1 Z T 0 i Z D I w M j U t M T A t M D R U M T c 6 N T E 6 N D g u O D Q w N j A z M V o i I C 8 + P E V u d H J 5 I F R 5 c G U 9 I k Z p b G x F c n J v c k N v d W 5 0 I i B W Y W x 1 Z T 0 i b D A i I C 8 + P E V u d H J 5 I F R 5 c G U 9 I k Z p b G x F c n J v c k N v Z G U i I F Z h b H V l P S J z V W 5 r b m 9 3 b i I g L z 4 8 R W 5 0 c n k g V H l w Z T 0 i R m l s b E N v d W 5 0 I i B W Y W x 1 Z T 0 i b D Y z I i A v P j x F b n R y e S B U e X B l P S J B Z G R l Z F R v R G F 0 Y U 1 v Z G V s I i B W Y W x 1 Z T 0 i b D A i I C 8 + P E V u d H J 5 I F R 5 c G U 9 I l F 1 Z X J 5 S U Q i I F Z h b H V l P S J z M W U y N G I y M D Y t N j Q 4 Y S 0 0 Z m U 4 L T h m N D Y t M G N m N D U 2 M D V l N T M x I i A v P j w v U 3 R h Y m x l R W 5 0 c m l l c z 4 8 L 0 l 0 Z W 0 + P E l 0 Z W 0 + P E l 0 Z W 1 M b 2 N h d G l v b j 4 8 S X R l b V R 5 c G U + R m 9 y b X V s Y T w v S X R l b V R 5 c G U + P E l 0 Z W 1 Q Y X R o P l N l Y 3 R p b 2 4 x L 0 R h d G E l M j A o M i k v U 2 9 1 c m N l P C 9 J d G V t U G F 0 a D 4 8 L 0 l 0 Z W 1 M b 2 N h d G l v b j 4 8 U 3 R h Y m x l R W 5 0 c m l l c y A v P j w v S X R l b T 4 8 S X R l b T 4 8 S X R l b U x v Y 2 F 0 a W 9 u P j x J d G V t V H l w Z T 5 G b 3 J t d W x h P C 9 J d G V t V H l w Z T 4 8 S X R l b V B h d G g + U 2 V j d G l v b j E v R G F 0 Y S U y M C g y K S 9 E Y X R h X 1 N o Z W V 0 P C 9 J d G V t U G F 0 a D 4 8 L 0 l 0 Z W 1 M b 2 N h d G l v b j 4 8 U 3 R h Y m x l R W 5 0 c m l l c y A v P j w v S X R l b T 4 8 S X R l b T 4 8 S X R l b U x v Y 2 F 0 a W 9 u P j x J d G V t V H l w Z T 5 G b 3 J t d W x h P C 9 J d G V t V H l w Z T 4 8 S X R l b V B h d G g + U 2 V j d G l v b j E v R G F 0 Y S U y M C g y K S 9 Q c m 9 t b 3 R l Z C U y M E h l Y W R l c n M 8 L 0 l 0 Z W 1 Q Y X R o P j w v S X R l b U x v Y 2 F 0 a W 9 u P j x T d G F i b G V F b n R y a W V z I C 8 + P C 9 J d G V t P j x J d G V t P j x J d G V t T G 9 j Y X R p b 2 4 + P E l 0 Z W 1 U e X B l P k Z v c m 1 1 b G E 8 L 0 l 0 Z W 1 U e X B l P j x J d G V t U G F 0 a D 5 T Z W N 0 a W 9 u M S 9 E Y X R h J T I w K D I p L 0 N o Y W 5 n Z W Q l M j B U e X B l P C 9 J d G V t U G F 0 a D 4 8 L 0 l 0 Z W 1 M b 2 N h d G l v b j 4 8 U 3 R h Y m x l R W 5 0 c m l l c y A v P j w v S X R l b T 4 8 L 0 l 0 Z W 1 z P j w v T G 9 j Y W x Q Y W N r Y W d l T W V 0 Y W R h d G F G a W x l P h Y A A A B Q S w U G A A A A A A A A A A A A A A A A A A A A A A A A J g E A A A E A A A D Q j J 3 f A R X R E Y x 6 A M B P w p f r A Q A A A F p j e I 8 n c h J F t 9 i 4 r a V I 7 9 s A A A A A A g A A A A A A E G Y A A A A B A A A g A A A A / 4 s O S 7 i K o 7 q 0 5 O U o K O U A h 6 K t 9 E A I M Z Q f L y i r 0 I G S g p U A A A A A D o A A A A A C A A A g A A A A 6 C 4 n u w 2 s c q u J G R 1 m O 6 P Z E Q d K h v J z + R C 5 H t T w T f Z 1 V n 9 Q A A A A I G V p M p i X A S H 3 t J c C d J u i X v 5 A t v 2 2 e s R x w N E M 5 e t b 2 B v m q s Q N C J F 6 p B H l i C H G w F a 4 d 3 X + C d a g / 8 + g C y u W V V B j A P G G k T E R T 2 t s P r 2 0 2 H x M 9 P t A A A A A a f Q H n p 8 2 r x 3 c S 9 B L r b e b D A Z u h U r R A e k u j C h D M O g F W x 9 W 3 t W 5 G 2 z 8 d t x g D 2 z w y A 5 1 S z Z e 3 J v e Q G g A N 3 A q f b R H f w = = < / D a t a M a s h u p > 
</file>

<file path=customXml/itemProps1.xml><?xml version="1.0" encoding="utf-8"?>
<ds:datastoreItem xmlns:ds="http://schemas.openxmlformats.org/officeDocument/2006/customXml" ds:itemID="{FEBB83DC-2C69-49E6-AC0C-7DB2979A27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 Data</vt:lpstr>
      <vt:lpstr>Pivot Tables </vt:lpstr>
      <vt:lpstr>Dashboard</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2025-08-07T06:57:09Z</dcterms:created>
  <dcterms:modified xsi:type="dcterms:W3CDTF">2025-10-05T05:20:20Z</dcterms:modified>
</cp:coreProperties>
</file>