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C8FA2C8-6E21-4BA8-B969-3ABBAE44DD3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2.1)" sheetId="1" r:id="rId1"/>
    <sheet name="2.2)" sheetId="2" r:id="rId2"/>
    <sheet name="2.3)" sheetId="3" r:id="rId3"/>
  </sheets>
  <definedNames>
    <definedName name="solver_adj" localSheetId="2" hidden="1">'2.3)'!$K$4:$M$4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'2.3)'!$N$7</definedName>
    <definedName name="solver_lhs2" localSheetId="2" hidden="1">'2.3)'!$N$8</definedName>
    <definedName name="solver_lhs3" localSheetId="2" hidden="1">'2.3)'!$N$9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'2.3)'!$N$5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hs1" localSheetId="2" hidden="1">'2.3)'!$O$7</definedName>
    <definedName name="solver_rhs2" localSheetId="2" hidden="1">'2.3)'!$O$8</definedName>
    <definedName name="solver_rhs3" localSheetId="2" hidden="1">'2.3)'!$O$9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3" l="1"/>
  <c r="F12" i="3" s="1"/>
  <c r="N8" i="3"/>
  <c r="F11" i="3" s="1"/>
  <c r="N7" i="3"/>
  <c r="F10" i="3" s="1"/>
  <c r="N5" i="3"/>
  <c r="C10" i="3" s="1"/>
  <c r="C14" i="3" l="1"/>
  <c r="A21" i="2" l="1"/>
  <c r="A5" i="2"/>
  <c r="A13" i="2" s="1"/>
  <c r="F2" i="1"/>
  <c r="A18" i="2" l="1"/>
  <c r="A9" i="2"/>
</calcChain>
</file>

<file path=xl/sharedStrings.xml><?xml version="1.0" encoding="utf-8"?>
<sst xmlns="http://schemas.openxmlformats.org/spreadsheetml/2006/main" count="74" uniqueCount="68">
  <si>
    <t>Date</t>
  </si>
  <si>
    <t>Dow Jones</t>
  </si>
  <si>
    <t>S&amp;P 500</t>
  </si>
  <si>
    <t>CORRELATION COEFFICIENT</t>
  </si>
  <si>
    <t>RESULT</t>
  </si>
  <si>
    <t>There is a very close correlation.</t>
  </si>
  <si>
    <t>SINCE EXPONENTIAL DISTRIBUTION IS THERE, SO</t>
  </si>
  <si>
    <t>MEAN = 1/LAMBDA</t>
  </si>
  <si>
    <t>THEREFORE LAMBDA = 1/MEAN = 1/2.78 =</t>
  </si>
  <si>
    <t>PROB(X&lt;=2) = EXPON.DIST(2,LAMBDA,CUMULATIVE_TRUE_OR_FALSE) =</t>
  </si>
  <si>
    <t>A)</t>
  </si>
  <si>
    <t>B)</t>
  </si>
  <si>
    <t>PROB(X&gt;=5) = 1-EXPON.DIST(5,LAMBDA,CUMULATIVE_TRUE_OR_FALSE) =</t>
  </si>
  <si>
    <t>C)</t>
  </si>
  <si>
    <t>PROB(3&lt;=X&lt;=7) = EXPON.DIST(7,LAMBDA,TRUE) - EXPON.DIST(3,LAMBDA,TRUE) =</t>
  </si>
  <si>
    <t>TOTAL WAITING TIME IS WHEN P(X&lt;=x) = 1 (=0.9 lets say). It is at 7 in this case.</t>
  </si>
  <si>
    <t>PROB(X&lt;=7) = EXPON.DIST(7,LAMBDA,CUMULATIVE_TRUE_OR_FALSE) =</t>
  </si>
  <si>
    <t>Advertising</t>
  </si>
  <si>
    <t>TV</t>
  </si>
  <si>
    <t>Radio</t>
  </si>
  <si>
    <t>Newspaper</t>
  </si>
  <si>
    <t>over-40</t>
  </si>
  <si>
    <t>between 25-40</t>
  </si>
  <si>
    <t>under-25</t>
  </si>
  <si>
    <t>180000*t1 + 40000*t2 + 60000*t3 &gt;= 1000000</t>
  </si>
  <si>
    <t>90000*t1 + 80000*t2 + 40000*t3 &gt;= 40000</t>
  </si>
  <si>
    <t>ACCORDING TO QUESTION, FOLLOWING IS GIVEN:</t>
  </si>
  <si>
    <t>Y = 90000*t1 + 25000*t2 + 24000*t3</t>
  </si>
  <si>
    <t>1. DECISION VARIABLES:</t>
  </si>
  <si>
    <t>t1, t2, t3</t>
  </si>
  <si>
    <t>2. CONSTRAINTS:</t>
  </si>
  <si>
    <t xml:space="preserve">3. OBJECTIVE FUNCTION: </t>
  </si>
  <si>
    <t>4. TASK:</t>
  </si>
  <si>
    <t>Minimize Objective Function</t>
  </si>
  <si>
    <t>t1&gt;=0</t>
  </si>
  <si>
    <t>t2&gt;=0</t>
  </si>
  <si>
    <t>t3&gt;=0</t>
  </si>
  <si>
    <t>USING SOLVER:</t>
  </si>
  <si>
    <t>Total</t>
  </si>
  <si>
    <t>Min Exposure</t>
  </si>
  <si>
    <t>Decision Variable</t>
  </si>
  <si>
    <t>Contribution</t>
  </si>
  <si>
    <t>Over-40</t>
  </si>
  <si>
    <t>120000*t1 + 100000*t2 + 70000*t3 &gt;= 0</t>
  </si>
  <si>
    <t>SINCE THERE ARE</t>
  </si>
  <si>
    <t>MORE THAN 2</t>
  </si>
  <si>
    <t>DECISION VARIABLES,</t>
  </si>
  <si>
    <t>SO SOLVING</t>
  </si>
  <si>
    <t xml:space="preserve">GRAPHICALLLY IS </t>
  </si>
  <si>
    <t>NOT FEASIBLE.</t>
  </si>
  <si>
    <t>RESULTS:</t>
  </si>
  <si>
    <t>A.</t>
  </si>
  <si>
    <t>MIN COST</t>
  </si>
  <si>
    <t>OPTIMAL VALUES</t>
  </si>
  <si>
    <t>RADIO</t>
  </si>
  <si>
    <t>NEWSPAPER</t>
  </si>
  <si>
    <t>B.</t>
  </si>
  <si>
    <t>IF ABC MARKET</t>
  </si>
  <si>
    <t>DECIDES TO</t>
  </si>
  <si>
    <t>ADVERTISE IN</t>
  </si>
  <si>
    <t>TV, THE COST</t>
  </si>
  <si>
    <t>WILL INCREASE</t>
  </si>
  <si>
    <t>AS THE MIN</t>
  </si>
  <si>
    <t>COST IS ATTAINED</t>
  </si>
  <si>
    <t xml:space="preserve">ONLY IF THERE </t>
  </si>
  <si>
    <t>IS NO TIME</t>
  </si>
  <si>
    <t>TO ADVERTISE</t>
  </si>
  <si>
    <t>IN TV.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</si>
</sst>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8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20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3" xfId="0" applyFon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'2.1)'!$B$2:$B$11</c:f>
              <c:numCache>
                <c:formatCode>General</c:formatCode>
                <c:ptCount val="10"/>
                <c:pt idx="0">
                  <c:v>10425</c:v>
                </c:pt>
                <c:pt idx="1">
                  <c:v>10220</c:v>
                </c:pt>
                <c:pt idx="2">
                  <c:v>9862</c:v>
                </c:pt>
                <c:pt idx="3">
                  <c:v>10367</c:v>
                </c:pt>
                <c:pt idx="4">
                  <c:v>9929</c:v>
                </c:pt>
                <c:pt idx="5">
                  <c:v>10595</c:v>
                </c:pt>
                <c:pt idx="6">
                  <c:v>11113</c:v>
                </c:pt>
                <c:pt idx="7">
                  <c:v>10922</c:v>
                </c:pt>
                <c:pt idx="8">
                  <c:v>11111</c:v>
                </c:pt>
                <c:pt idx="9">
                  <c:v>10306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0-46BE-9398-DD5FAFA3A7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'2.1)'!$C$2:$C$11</c:f>
              <c:numCache>
                <c:formatCode>General</c:formatCode>
                <c:ptCount val="10"/>
                <c:pt idx="0">
                  <c:v>1387</c:v>
                </c:pt>
                <c:pt idx="1">
                  <c:v>1346</c:v>
                </c:pt>
                <c:pt idx="2">
                  <c:v>1333</c:v>
                </c:pt>
                <c:pt idx="3">
                  <c:v>1409</c:v>
                </c:pt>
                <c:pt idx="4">
                  <c:v>1395</c:v>
                </c:pt>
                <c:pt idx="5">
                  <c:v>1464</c:v>
                </c:pt>
                <c:pt idx="6">
                  <c:v>1527</c:v>
                </c:pt>
                <c:pt idx="7">
                  <c:v>1499</c:v>
                </c:pt>
                <c:pt idx="8">
                  <c:v>1516</c:v>
                </c:pt>
                <c:pt idx="9">
                  <c:v>1357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0-46BE-9398-DD5FAFA3A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544704"/>
        <c:axId val="525545032"/>
      </c:lineChart>
      <c:catAx>
        <c:axId val="52554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45032"/>
        <c:crosses val="autoZero"/>
        <c:auto val="1"/>
        <c:lblAlgn val="ctr"/>
        <c:lblOffset val="100"/>
        <c:noMultiLvlLbl val="0"/>
      </c:catAx>
      <c:valAx>
        <c:axId val="52554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4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899160</xdr:colOff>
      <xdr:row>5</xdr:row>
      <xdr:rowOff>41910</xdr:rowOff>
    </xdr:from>
    <xdr:to>
      <xdr:col>11</xdr:col>
      <xdr:colOff>739140</xdr:colOff>
      <xdr:row>20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77874-5862-4232-820F-7FCBB6D63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N19" sqref="N19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7.6640625" bestFit="1" customWidth="1"/>
    <col min="6" max="6" width="24.5546875" bestFit="1" customWidth="1"/>
    <col min="12" max="12" width="27.77734375" bestFit="1" customWidth="1"/>
  </cols>
  <sheetData>
    <row r="1" spans="1:12" x14ac:dyDescent="0.3">
      <c r="A1" s="5" t="s">
        <v>0</v>
      </c>
      <c r="B1" s="5" t="s">
        <v>1</v>
      </c>
      <c r="C1" s="5" t="s">
        <v>2</v>
      </c>
      <c r="F1" s="1" t="s">
        <v>3</v>
      </c>
      <c r="L1" s="1" t="s">
        <v>4</v>
      </c>
    </row>
    <row r="2" spans="1:12" x14ac:dyDescent="0.3">
      <c r="A2" s="39">
        <v>43142</v>
      </c>
      <c r="B2" s="5">
        <v>10425</v>
      </c>
      <c r="C2" s="5">
        <v>1387</v>
      </c>
      <c r="F2" s="1">
        <f>CORREL(B2:B11, C2:C11)</f>
        <v>0.91727144912599612</v>
      </c>
      <c r="L2" s="1" t="s">
        <v>5</v>
      </c>
    </row>
    <row r="3" spans="1:12" x14ac:dyDescent="0.3">
      <c r="A3" s="39">
        <v>43149</v>
      </c>
      <c r="B3" s="5">
        <v>10220</v>
      </c>
      <c r="C3" s="5">
        <v>1346</v>
      </c>
    </row>
    <row r="4" spans="1:12" x14ac:dyDescent="0.3">
      <c r="A4" s="39">
        <v>43156</v>
      </c>
      <c r="B4" s="5">
        <v>9862</v>
      </c>
      <c r="C4" s="5">
        <v>1333</v>
      </c>
    </row>
    <row r="5" spans="1:12" x14ac:dyDescent="0.3">
      <c r="A5" s="39">
        <v>43190</v>
      </c>
      <c r="B5" s="5">
        <v>10367</v>
      </c>
      <c r="C5" s="5">
        <v>1409</v>
      </c>
    </row>
    <row r="6" spans="1:12" x14ac:dyDescent="0.3">
      <c r="A6" s="39">
        <v>43169</v>
      </c>
      <c r="B6" s="5">
        <v>9929</v>
      </c>
      <c r="C6" s="5">
        <v>1395</v>
      </c>
    </row>
    <row r="7" spans="1:12" x14ac:dyDescent="0.3">
      <c r="A7" s="39">
        <v>43176</v>
      </c>
      <c r="B7" s="5">
        <v>10595</v>
      </c>
      <c r="C7" s="5">
        <v>1464</v>
      </c>
    </row>
    <row r="8" spans="1:12" x14ac:dyDescent="0.3">
      <c r="A8" s="39">
        <v>43183</v>
      </c>
      <c r="B8" s="5">
        <v>11113</v>
      </c>
      <c r="C8" s="5">
        <v>1527</v>
      </c>
    </row>
    <row r="9" spans="1:12" x14ac:dyDescent="0.3">
      <c r="A9" s="39">
        <v>43190</v>
      </c>
      <c r="B9" s="5">
        <v>10922</v>
      </c>
      <c r="C9" s="5">
        <v>1499</v>
      </c>
    </row>
    <row r="10" spans="1:12" x14ac:dyDescent="0.3">
      <c r="A10" s="39">
        <v>43197</v>
      </c>
      <c r="B10" s="5">
        <v>11111</v>
      </c>
      <c r="C10" s="5">
        <v>1516</v>
      </c>
    </row>
    <row r="11" spans="1:12" x14ac:dyDescent="0.3">
      <c r="A11" s="39">
        <v>43204</v>
      </c>
      <c r="B11" s="5">
        <v>10306</v>
      </c>
      <c r="C11" s="5">
        <v>1357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2C73-E537-4175-AEB4-EE26F80205A9}">
  <dimension ref="A1:A21"/>
  <sheetViews>
    <sheetView workbookViewId="0">
      <selection activeCell="B16" sqref="B16"/>
    </sheetView>
  </sheetViews>
  <sheetFormatPr defaultRowHeight="14.4" x14ac:dyDescent="0.3"/>
  <cols>
    <col min="1" max="1" width="71.77734375" bestFit="1" customWidth="1"/>
  </cols>
  <sheetData>
    <row r="1" spans="1:1" x14ac:dyDescent="0.3">
      <c r="A1" s="1" t="s">
        <v>6</v>
      </c>
    </row>
    <row r="2" spans="1:1" x14ac:dyDescent="0.3">
      <c r="A2" s="1" t="s">
        <v>7</v>
      </c>
    </row>
    <row r="4" spans="1:1" x14ac:dyDescent="0.3">
      <c r="A4" s="1" t="s">
        <v>8</v>
      </c>
    </row>
    <row r="5" spans="1:1" x14ac:dyDescent="0.3">
      <c r="A5" s="1">
        <f>1/2.78</f>
        <v>0.35971223021582738</v>
      </c>
    </row>
    <row r="6" spans="1:1" x14ac:dyDescent="0.3">
      <c r="A6" s="1"/>
    </row>
    <row r="7" spans="1:1" x14ac:dyDescent="0.3">
      <c r="A7" t="s">
        <v>10</v>
      </c>
    </row>
    <row r="8" spans="1:1" x14ac:dyDescent="0.3">
      <c r="A8" s="1" t="s">
        <v>9</v>
      </c>
    </row>
    <row r="9" spans="1:1" x14ac:dyDescent="0.3">
      <c r="A9" s="1">
        <f>_xlfn.EXPON.DIST(2,A5,TRUE)</f>
        <v>0.51296751822395481</v>
      </c>
    </row>
    <row r="11" spans="1:1" x14ac:dyDescent="0.3">
      <c r="A11" t="s">
        <v>11</v>
      </c>
    </row>
    <row r="12" spans="1:1" x14ac:dyDescent="0.3">
      <c r="A12" s="1" t="s">
        <v>12</v>
      </c>
    </row>
    <row r="13" spans="1:1" x14ac:dyDescent="0.3">
      <c r="A13" s="1">
        <f>1-_xlfn.EXPON.DIST(5,A5,TRUE)</f>
        <v>0.16553689953862483</v>
      </c>
    </row>
    <row r="15" spans="1:1" x14ac:dyDescent="0.3">
      <c r="A15" t="s">
        <v>13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>
        <f>_xlfn.EXPON.DIST(7,A5,TRUE)</f>
        <v>0.91937815299219172</v>
      </c>
    </row>
    <row r="20" spans="1:1" x14ac:dyDescent="0.3">
      <c r="A20" s="1" t="s">
        <v>14</v>
      </c>
    </row>
    <row r="21" spans="1:1" x14ac:dyDescent="0.3">
      <c r="A21" s="1">
        <f>_xlfn.EXPON.DIST(7,A5,TRUE) - _xlfn.EXPON.DIST(3,A5,TRUE)</f>
        <v>0.25926698121770719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9712-F9C1-4E9C-BE9F-F707D58D4357}">
  <dimension ref="B1:O27"/>
  <sheetViews>
    <sheetView workbookViewId="0">
      <selection activeCell="I28" sqref="I28"/>
    </sheetView>
  </sheetViews>
  <sheetFormatPr defaultRowHeight="14.4" x14ac:dyDescent="0.3"/>
  <cols>
    <col min="2" max="2" width="16.5546875" bestFit="1" customWidth="1"/>
    <col min="3" max="3" width="9.33203125" bestFit="1" customWidth="1"/>
    <col min="4" max="4" width="7" bestFit="1" customWidth="1"/>
    <col min="5" max="5" width="12.44140625" customWidth="1"/>
    <col min="6" max="6" width="15.44140625" bestFit="1" customWidth="1"/>
    <col min="8" max="8" width="43.77734375" bestFit="1" customWidth="1"/>
    <col min="10" max="10" width="19.6640625" bestFit="1" customWidth="1"/>
    <col min="13" max="13" width="10.21875" bestFit="1" customWidth="1"/>
    <col min="15" max="15" width="12" bestFit="1" customWidth="1"/>
  </cols>
  <sheetData>
    <row r="1" spans="2:15" ht="15" thickBot="1" x14ac:dyDescent="0.35"/>
    <row r="2" spans="2:15" x14ac:dyDescent="0.3">
      <c r="B2" s="23" t="s">
        <v>17</v>
      </c>
      <c r="C2" s="24" t="s">
        <v>18</v>
      </c>
      <c r="D2" s="24" t="s">
        <v>19</v>
      </c>
      <c r="E2" s="25" t="s">
        <v>20</v>
      </c>
      <c r="H2" s="8" t="s">
        <v>26</v>
      </c>
      <c r="J2" s="34" t="s">
        <v>37</v>
      </c>
      <c r="K2" s="11"/>
      <c r="L2" s="11"/>
      <c r="M2" s="11"/>
      <c r="N2" s="11"/>
      <c r="O2" s="12"/>
    </row>
    <row r="3" spans="2:15" x14ac:dyDescent="0.3">
      <c r="B3" s="26" t="s">
        <v>21</v>
      </c>
      <c r="C3" s="2">
        <v>180000</v>
      </c>
      <c r="D3" s="2">
        <v>40000</v>
      </c>
      <c r="E3" s="27">
        <v>60000</v>
      </c>
      <c r="H3" s="9" t="s">
        <v>28</v>
      </c>
      <c r="J3" s="35"/>
      <c r="K3" s="3" t="s">
        <v>18</v>
      </c>
      <c r="L3" s="3" t="s">
        <v>19</v>
      </c>
      <c r="M3" s="3" t="s">
        <v>20</v>
      </c>
      <c r="N3" s="4" t="s">
        <v>38</v>
      </c>
      <c r="O3" s="36" t="s">
        <v>39</v>
      </c>
    </row>
    <row r="4" spans="2:15" x14ac:dyDescent="0.3">
      <c r="B4" s="26" t="s">
        <v>22</v>
      </c>
      <c r="C4" s="2">
        <v>90000</v>
      </c>
      <c r="D4" s="2">
        <v>80000</v>
      </c>
      <c r="E4" s="27">
        <v>40000</v>
      </c>
      <c r="H4" s="31" t="s">
        <v>29</v>
      </c>
      <c r="J4" s="35" t="s">
        <v>40</v>
      </c>
      <c r="K4" s="3">
        <v>0</v>
      </c>
      <c r="L4" s="3">
        <v>2.5000000000000004</v>
      </c>
      <c r="M4" s="3">
        <v>14.999999999999996</v>
      </c>
      <c r="N4" s="3"/>
      <c r="O4" s="37"/>
    </row>
    <row r="5" spans="2:15" ht="15" thickBot="1" x14ac:dyDescent="0.35">
      <c r="B5" s="28" t="s">
        <v>23</v>
      </c>
      <c r="C5" s="29">
        <v>120000</v>
      </c>
      <c r="D5" s="29">
        <v>100000</v>
      </c>
      <c r="E5" s="30">
        <v>70000</v>
      </c>
      <c r="H5" s="9" t="s">
        <v>30</v>
      </c>
      <c r="J5" s="35" t="s">
        <v>41</v>
      </c>
      <c r="K5" s="3">
        <v>90000</v>
      </c>
      <c r="L5" s="3">
        <v>25000</v>
      </c>
      <c r="M5" s="3">
        <v>24000</v>
      </c>
      <c r="N5" s="3">
        <f>K5*K4+L5*L4+M5*M4</f>
        <v>422499.99999999994</v>
      </c>
      <c r="O5" s="37"/>
    </row>
    <row r="6" spans="2:15" ht="15" thickBot="1" x14ac:dyDescent="0.35">
      <c r="H6" s="32" t="s">
        <v>24</v>
      </c>
      <c r="J6" s="35"/>
      <c r="K6" s="3"/>
      <c r="L6" s="3"/>
      <c r="M6" s="3"/>
      <c r="N6" s="3"/>
      <c r="O6" s="37"/>
    </row>
    <row r="7" spans="2:15" x14ac:dyDescent="0.3">
      <c r="B7" s="10"/>
      <c r="C7" s="11"/>
      <c r="D7" s="11"/>
      <c r="E7" s="11"/>
      <c r="F7" s="12"/>
      <c r="H7" s="32" t="s">
        <v>25</v>
      </c>
      <c r="J7" s="35" t="s">
        <v>42</v>
      </c>
      <c r="K7" s="3">
        <v>180000</v>
      </c>
      <c r="L7" s="3">
        <v>40000</v>
      </c>
      <c r="M7" s="3">
        <v>60000</v>
      </c>
      <c r="N7" s="3">
        <f>K7*K4+L7*L4+M7*M4</f>
        <v>999999.99999999977</v>
      </c>
      <c r="O7" s="37">
        <v>1000000</v>
      </c>
    </row>
    <row r="8" spans="2:15" x14ac:dyDescent="0.3">
      <c r="B8" s="13" t="s">
        <v>50</v>
      </c>
      <c r="C8" s="7"/>
      <c r="D8" s="7"/>
      <c r="E8" s="7"/>
      <c r="F8" s="14"/>
      <c r="H8" s="32" t="s">
        <v>43</v>
      </c>
      <c r="J8" s="35" t="s">
        <v>22</v>
      </c>
      <c r="K8" s="3">
        <v>90000</v>
      </c>
      <c r="L8" s="3">
        <v>80000</v>
      </c>
      <c r="M8" s="3">
        <v>40000</v>
      </c>
      <c r="N8" s="3">
        <f>K8*K4+L8*L4+M8*M4</f>
        <v>799999.99999999988</v>
      </c>
      <c r="O8" s="37">
        <v>800000</v>
      </c>
    </row>
    <row r="9" spans="2:15" x14ac:dyDescent="0.3">
      <c r="B9" s="13" t="s">
        <v>51</v>
      </c>
      <c r="C9" s="5" t="s">
        <v>52</v>
      </c>
      <c r="D9" s="7"/>
      <c r="E9" s="5"/>
      <c r="F9" s="22" t="s">
        <v>53</v>
      </c>
      <c r="H9" s="32" t="s">
        <v>34</v>
      </c>
      <c r="J9" s="35" t="s">
        <v>23</v>
      </c>
      <c r="K9" s="3">
        <v>120000</v>
      </c>
      <c r="L9" s="3">
        <v>100000</v>
      </c>
      <c r="M9" s="3">
        <v>70000</v>
      </c>
      <c r="N9" s="3">
        <f>K9*K4+L9*L4+M9*M4</f>
        <v>1299999.9999999998</v>
      </c>
      <c r="O9" s="37">
        <v>0</v>
      </c>
    </row>
    <row r="10" spans="2:15" x14ac:dyDescent="0.3">
      <c r="B10" s="15"/>
      <c r="C10" s="5">
        <f>N5</f>
        <v>422499.99999999994</v>
      </c>
      <c r="D10" s="7"/>
      <c r="E10" s="5" t="s">
        <v>18</v>
      </c>
      <c r="F10" s="22">
        <f>N7</f>
        <v>999999.99999999977</v>
      </c>
      <c r="H10" s="32" t="s">
        <v>35</v>
      </c>
      <c r="J10" s="15"/>
      <c r="K10" s="7"/>
      <c r="L10" s="7"/>
      <c r="M10" s="7"/>
      <c r="N10" s="7"/>
      <c r="O10" s="14"/>
    </row>
    <row r="11" spans="2:15" x14ac:dyDescent="0.3">
      <c r="B11" s="15"/>
      <c r="C11" s="7"/>
      <c r="D11" s="7"/>
      <c r="E11" s="5" t="s">
        <v>54</v>
      </c>
      <c r="F11" s="22">
        <f>N8</f>
        <v>799999.99999999988</v>
      </c>
      <c r="H11" s="32" t="s">
        <v>36</v>
      </c>
      <c r="J11" s="13" t="s">
        <v>44</v>
      </c>
      <c r="K11" s="7"/>
      <c r="L11" s="7"/>
      <c r="M11" s="7"/>
      <c r="N11" s="7"/>
      <c r="O11" s="14"/>
    </row>
    <row r="12" spans="2:15" x14ac:dyDescent="0.3">
      <c r="B12" s="15"/>
      <c r="C12" s="7"/>
      <c r="D12" s="7"/>
      <c r="E12" s="5" t="s">
        <v>55</v>
      </c>
      <c r="F12" s="22">
        <f>N9</f>
        <v>1299999.9999999998</v>
      </c>
      <c r="H12" s="9" t="s">
        <v>31</v>
      </c>
      <c r="J12" s="13" t="s">
        <v>45</v>
      </c>
      <c r="K12" s="7"/>
      <c r="L12" s="7"/>
      <c r="M12" s="7"/>
      <c r="N12" s="7"/>
      <c r="O12" s="14"/>
    </row>
    <row r="13" spans="2:15" x14ac:dyDescent="0.3">
      <c r="B13" s="15"/>
      <c r="C13" s="7"/>
      <c r="D13" s="7"/>
      <c r="E13" s="7"/>
      <c r="F13" s="14"/>
      <c r="H13" s="32" t="s">
        <v>27</v>
      </c>
      <c r="J13" s="13" t="s">
        <v>46</v>
      </c>
      <c r="K13" s="7"/>
      <c r="L13" s="7"/>
      <c r="M13" s="7"/>
      <c r="N13" s="7"/>
      <c r="O13" s="14"/>
    </row>
    <row r="14" spans="2:15" x14ac:dyDescent="0.3">
      <c r="B14" s="13" t="s">
        <v>56</v>
      </c>
      <c r="C14" s="5">
        <f>422787.5-N5</f>
        <v>287.50000000005821</v>
      </c>
      <c r="D14" s="7"/>
      <c r="E14" s="7"/>
      <c r="F14" s="14"/>
      <c r="H14" s="9" t="s">
        <v>32</v>
      </c>
      <c r="J14" s="13" t="s">
        <v>47</v>
      </c>
      <c r="K14" s="7"/>
      <c r="L14" s="7"/>
      <c r="M14" s="7"/>
      <c r="N14" s="7"/>
      <c r="O14" s="14"/>
    </row>
    <row r="15" spans="2:15" ht="15" thickBot="1" x14ac:dyDescent="0.35">
      <c r="B15" s="15"/>
      <c r="C15" s="7"/>
      <c r="D15" s="7"/>
      <c r="E15" s="7"/>
      <c r="F15" s="14"/>
      <c r="H15" s="33" t="s">
        <v>33</v>
      </c>
      <c r="J15" s="13" t="s">
        <v>48</v>
      </c>
      <c r="K15" s="7"/>
      <c r="L15" s="7"/>
      <c r="M15" s="7"/>
      <c r="N15" s="7"/>
      <c r="O15" s="14"/>
    </row>
    <row r="16" spans="2:15" x14ac:dyDescent="0.3">
      <c r="B16" s="16" t="s">
        <v>57</v>
      </c>
      <c r="C16" s="7"/>
      <c r="D16" s="7"/>
      <c r="E16" s="7"/>
      <c r="F16" s="14"/>
      <c r="J16" s="13" t="s">
        <v>49</v>
      </c>
      <c r="K16" s="7"/>
      <c r="L16" s="7"/>
      <c r="M16" s="7"/>
      <c r="N16" s="7"/>
      <c r="O16" s="14"/>
    </row>
    <row r="17" spans="2:15" ht="15" thickBot="1" x14ac:dyDescent="0.35">
      <c r="B17" s="17" t="s">
        <v>58</v>
      </c>
      <c r="C17" s="7"/>
      <c r="D17" s="7"/>
      <c r="E17" s="7"/>
      <c r="F17" s="14"/>
      <c r="J17" s="38"/>
      <c r="K17" s="20"/>
      <c r="L17" s="20"/>
      <c r="M17" s="20"/>
      <c r="N17" s="20"/>
      <c r="O17" s="21"/>
    </row>
    <row r="18" spans="2:15" x14ac:dyDescent="0.3">
      <c r="B18" s="17" t="s">
        <v>59</v>
      </c>
      <c r="C18" s="7"/>
      <c r="D18" s="7"/>
      <c r="E18" s="7"/>
      <c r="F18" s="14"/>
      <c r="J18" s="7"/>
      <c r="K18" s="7"/>
      <c r="L18" s="7"/>
      <c r="M18" s="7"/>
      <c r="N18" s="7"/>
    </row>
    <row r="19" spans="2:15" x14ac:dyDescent="0.3">
      <c r="B19" s="17" t="s">
        <v>60</v>
      </c>
      <c r="C19" s="7"/>
      <c r="D19" s="7"/>
      <c r="E19" s="7"/>
      <c r="F19" s="14"/>
      <c r="J19" s="7"/>
      <c r="K19" s="7"/>
      <c r="L19" s="7"/>
      <c r="M19" s="7"/>
      <c r="N19" s="7"/>
    </row>
    <row r="20" spans="2:15" x14ac:dyDescent="0.3">
      <c r="B20" s="17" t="s">
        <v>61</v>
      </c>
      <c r="C20" s="7"/>
      <c r="D20" s="7"/>
      <c r="E20" s="7"/>
      <c r="F20" s="14"/>
      <c r="J20" s="7"/>
      <c r="K20" s="7"/>
      <c r="L20" s="7"/>
      <c r="M20" s="7"/>
      <c r="N20" s="7"/>
    </row>
    <row r="21" spans="2:15" x14ac:dyDescent="0.3">
      <c r="B21" s="17" t="s">
        <v>62</v>
      </c>
      <c r="C21" s="7"/>
      <c r="D21" s="7"/>
      <c r="E21" s="7"/>
      <c r="F21" s="14"/>
      <c r="J21" s="7"/>
      <c r="K21" s="7"/>
      <c r="L21" s="7"/>
      <c r="M21" s="7"/>
      <c r="N21" s="7"/>
    </row>
    <row r="22" spans="2:15" x14ac:dyDescent="0.3">
      <c r="B22" s="17" t="s">
        <v>63</v>
      </c>
      <c r="C22" s="7"/>
      <c r="D22" s="7"/>
      <c r="E22" s="7"/>
      <c r="F22" s="14"/>
      <c r="J22" s="6"/>
      <c r="K22" s="7"/>
      <c r="L22" s="7"/>
      <c r="M22" s="7"/>
      <c r="N22" s="7"/>
    </row>
    <row r="23" spans="2:15" x14ac:dyDescent="0.3">
      <c r="B23" s="17" t="s">
        <v>64</v>
      </c>
      <c r="C23" s="7"/>
      <c r="D23" s="7"/>
      <c r="E23" s="7"/>
      <c r="F23" s="14"/>
      <c r="J23" s="7"/>
      <c r="K23" s="7"/>
      <c r="L23" s="7"/>
      <c r="M23" s="7"/>
      <c r="N23" s="7"/>
    </row>
    <row r="24" spans="2:15" x14ac:dyDescent="0.3">
      <c r="B24" s="17" t="s">
        <v>65</v>
      </c>
      <c r="C24" s="7"/>
      <c r="D24" s="7"/>
      <c r="E24" s="7"/>
      <c r="F24" s="14"/>
    </row>
    <row r="25" spans="2:15" x14ac:dyDescent="0.3">
      <c r="B25" s="17" t="s">
        <v>66</v>
      </c>
      <c r="C25" s="7"/>
      <c r="D25" s="7"/>
      <c r="E25" s="7"/>
      <c r="F25" s="14"/>
    </row>
    <row r="26" spans="2:15" x14ac:dyDescent="0.3">
      <c r="B26" s="18" t="s">
        <v>67</v>
      </c>
      <c r="C26" s="7"/>
      <c r="D26" s="7"/>
      <c r="E26" s="7"/>
      <c r="F26" s="14"/>
    </row>
    <row r="27" spans="2:15" ht="15" thickBot="1" x14ac:dyDescent="0.35">
      <c r="B27" s="19"/>
      <c r="C27" s="20"/>
      <c r="D27" s="20"/>
      <c r="E27" s="20"/>
      <c r="F27" s="2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2.1)</vt:lpstr>
      <vt:lpstr>2.2)</vt:lpstr>
      <vt:lpstr>2.3)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2018-11-14T01:40:24Z</dcterms:modified>
</cp:coreProperties>
</file>