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rishi\OneDrive\Desktop\Trainity Projects\"/>
    </mc:Choice>
  </mc:AlternateContent>
  <xr:revisionPtr revIDLastSave="0" documentId="13_ncr:1_{C7FA9DC7-9C19-4581-95B4-5DD5BAFA002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A.Hiring Analysis" sheetId="5" r:id="rId1"/>
    <sheet name="B.salary Analysis" sheetId="8" r:id="rId2"/>
    <sheet name="C.Salary Distribution" sheetId="1" r:id="rId3"/>
    <sheet name="D.Departmental Analysis" sheetId="3" r:id="rId4"/>
    <sheet name="E.Position Tier Analysis" sheetId="7" r:id="rId5"/>
  </sheets>
  <definedNames>
    <definedName name="_xlnm._FilterDatabase" localSheetId="0" hidden="1">'A.Hiring Analysis'!$A$1:$F$7169</definedName>
    <definedName name="_xlnm._FilterDatabase" localSheetId="1" hidden="1">'B.salary Analysis'!$A$1:$F$7169</definedName>
    <definedName name="_xlnm._FilterDatabase" localSheetId="2" hidden="1">'C.Salary Distribution'!$A$1:$F$7169</definedName>
    <definedName name="_xlnm._FilterDatabase" localSheetId="3" hidden="1">'D.Departmental Analysis'!$A$1:$F$7169</definedName>
    <definedName name="_xlnm._FilterDatabase" localSheetId="4" hidden="1">'E.Position Tier Analysis'!$A$1:$F$7169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N3" i="1" s="1"/>
  <c r="N4" i="1" s="1"/>
  <c r="N5" i="1" s="1"/>
  <c r="N6" i="1" s="1"/>
  <c r="N7" i="1" s="1"/>
  <c r="N8" i="1" s="1"/>
  <c r="N9" i="1" s="1"/>
  <c r="N10" i="1" s="1"/>
  <c r="N11" i="1" s="1"/>
  <c r="N12" i="1" s="1"/>
  <c r="K2" i="8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J2" i="5"/>
  <c r="I2" i="5"/>
  <c r="T2" i="3"/>
  <c r="S2" i="3"/>
  <c r="R2" i="3"/>
  <c r="Q2" i="3"/>
  <c r="P2" i="3"/>
  <c r="O2" i="3"/>
  <c r="N2" i="3"/>
  <c r="M2" i="3"/>
  <c r="L2" i="3"/>
  <c r="K2" i="1" l="1"/>
  <c r="L2" i="1"/>
</calcChain>
</file>

<file path=xl/sharedStrings.xml><?xml version="1.0" encoding="utf-8"?>
<sst xmlns="http://schemas.openxmlformats.org/spreadsheetml/2006/main" count="143429" uniqueCount="56">
  <si>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</si>
  <si>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</si>
  <si>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</si>
  <si>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</si>
  <si>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</si>
  <si>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</si>
  <si>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</si>
  <si>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</si>
  <si>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</si>
  <si>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</si>
  <si>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</si>
  <si>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</si>
  <si>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</si>
  <si>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</si>
  <si>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</si>
  <si>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</si>
  <si>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</si>
  <si>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</si>
  <si>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</si>
  <si>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</si>
  <si>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</si>
  <si>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</si>
  <si>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</si>
  <si>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</si>
  <si>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</si>
  <si>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</si>
  <si>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</si>
  <si>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</si>
  <si>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</si>
  <si>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</si>
  <si>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</si>
  <si>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</si>
  <si>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</si>
  <si>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</si>
  <si>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</si>
  <si>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</si>
  <si>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</si>
  <si>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Male_Hire</t>
  </si>
  <si>
    <t>Female_Hire</t>
  </si>
  <si>
    <t>Avg_Salary</t>
  </si>
  <si>
    <t>Service</t>
  </si>
  <si>
    <t>Operations</t>
  </si>
  <si>
    <t>Sales</t>
  </si>
  <si>
    <t>Prodcution</t>
  </si>
  <si>
    <t>Purchase</t>
  </si>
  <si>
    <t>Marketing</t>
  </si>
  <si>
    <t>Human Resource</t>
  </si>
  <si>
    <t>Finance</t>
  </si>
  <si>
    <t>c10</t>
  </si>
  <si>
    <t>Min_Salary</t>
  </si>
  <si>
    <t>Max_Salary</t>
  </si>
  <si>
    <t>Class_Intervals</t>
  </si>
  <si>
    <t>Interval_Width(10 bins)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</si>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</sst>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>
                <a:solidFill>
                  <a:schemeClr val="accent4"/>
                </a:solidFill>
              </a:rPr>
              <a:t>Histogram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628031910697869"/>
          <c:y val="0.16901605792504826"/>
          <c:w val="0.61813841677579162"/>
          <c:h val="0.5731389762792081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'C.Salary Distribution'!$P$2:$P$13</c:f>
              <c:strCache>
                <c:ptCount val="12"/>
                <c:pt idx="0">
                  <c:v>100</c:v>
                </c:pt>
                <c:pt idx="1">
                  <c:v>40090</c:v>
                </c:pt>
                <c:pt idx="2">
                  <c:v>80080</c:v>
                </c:pt>
                <c:pt idx="3">
                  <c:v>120070</c:v>
                </c:pt>
                <c:pt idx="4">
                  <c:v>160060</c:v>
                </c:pt>
                <c:pt idx="5">
                  <c:v>200050</c:v>
                </c:pt>
                <c:pt idx="6">
                  <c:v>240040</c:v>
                </c:pt>
                <c:pt idx="7">
                  <c:v>280030</c:v>
                </c:pt>
                <c:pt idx="8">
                  <c:v>320020</c:v>
                </c:pt>
                <c:pt idx="9">
                  <c:v>360010</c:v>
                </c:pt>
                <c:pt idx="10">
                  <c:v>400000</c:v>
                </c:pt>
                <c:pt idx="11">
                  <c:v>More</c:v>
                </c:pt>
              </c:strCache>
            </c:strRef>
          </c:cat>
          <c:val>
            <c:numRef>
              <c:f>'C.Salary Distribution'!$Q$2:$Q$13</c:f>
              <c:numCache>
                <c:formatCode>General</c:formatCode>
                <c:ptCount val="12"/>
                <c:pt idx="0">
                  <c:v>1</c:v>
                </c:pt>
                <c:pt idx="1">
                  <c:v>2837</c:v>
                </c:pt>
                <c:pt idx="2">
                  <c:v>2961</c:v>
                </c:pt>
                <c:pt idx="3">
                  <c:v>1365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5-413E-91B0-D61F3E932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643167"/>
        <c:axId val="638632239"/>
      </c:barChart>
      <c:catAx>
        <c:axId val="8164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>
                    <a:solidFill>
                      <a:schemeClr val="accent4"/>
                    </a:solidFill>
                  </a:rPr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632239"/>
        <c:crosses val="autoZero"/>
        <c:auto val="1"/>
        <c:lblAlgn val="ctr"/>
        <c:lblOffset val="100"/>
        <c:noMultiLvlLbl val="0"/>
      </c:catAx>
      <c:valAx>
        <c:axId val="63863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>
                    <a:solidFill>
                      <a:schemeClr val="accent4"/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316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accent4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Departmental Analysis</a:t>
            </a:r>
            <a:endParaRPr lang="en-IN" sz="1400" b="1">
              <a:solidFill>
                <a:schemeClr val="accent4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7249733472007768"/>
          <c:y val="3.619647472526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91-48A1-8E76-D6BFDCA46E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91-48A1-8E76-D6BFDCA46E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91-48A1-8E76-D6BFDCA46E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91-48A1-8E76-D6BFDCA46E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91-48A1-8E76-D6BFDCA46E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91-48A1-8E76-D6BFDCA46E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391-48A1-8E76-D6BFDCA46E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391-48A1-8E76-D6BFDCA46ED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391-48A1-8E76-D6BFDCA46E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'D.Departmental Analysis'!$L$1:$T$1</c:f>
              <c:strCache>
                <c:ptCount val="9"/>
                <c:pt idx="0">
                  <c:v>Service</c:v>
                </c:pt>
                <c:pt idx="1">
                  <c:v>Operations</c:v>
                </c:pt>
                <c:pt idx="2">
                  <c:v>Sales</c:v>
                </c:pt>
                <c:pt idx="3">
                  <c:v>Prodcution</c:v>
                </c:pt>
                <c:pt idx="4">
                  <c:v>Purchase</c:v>
                </c:pt>
                <c:pt idx="5">
                  <c:v>Marketing</c:v>
                </c:pt>
                <c:pt idx="6">
                  <c:v>Human Resource</c:v>
                </c:pt>
                <c:pt idx="7">
                  <c:v>General Management</c:v>
                </c:pt>
                <c:pt idx="8">
                  <c:v>Finance</c:v>
                </c:pt>
              </c:strCache>
            </c:strRef>
          </c:cat>
          <c:val>
            <c:numRef>
              <c:f>'D.Departmental Analysis'!$L$2:$T$2</c:f>
              <c:numCache>
                <c:formatCode>General</c:formatCode>
                <c:ptCount val="9"/>
                <c:pt idx="0">
                  <c:v>2055</c:v>
                </c:pt>
                <c:pt idx="1">
                  <c:v>2771</c:v>
                </c:pt>
                <c:pt idx="2">
                  <c:v>747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97</c:v>
                </c:pt>
                <c:pt idx="7">
                  <c:v>172</c:v>
                </c:pt>
                <c:pt idx="8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391-48A1-8E76-D6BFDCA46ED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006184833326281"/>
          <c:y val="0.72338904649281599"/>
          <c:w val="0.61987630333347432"/>
          <c:h val="0.25188608259080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accent4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Position Tier Analysis</a:t>
            </a:r>
            <a:endParaRPr lang="en-IN">
              <a:solidFill>
                <a:schemeClr val="accent4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832732960724643"/>
          <c:y val="2.3551148489373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'E.Position Tier Analysis'!$J$1:$X$1</c:f>
              <c:strCache>
                <c:ptCount val="15"/>
                <c:pt idx="0">
                  <c:v>c8</c:v>
                </c:pt>
                <c:pt idx="1">
                  <c:v>c5</c:v>
                </c:pt>
                <c:pt idx="2">
                  <c:v>i4</c:v>
                </c:pt>
                <c:pt idx="3">
                  <c:v>i7</c:v>
                </c:pt>
                <c:pt idx="4">
                  <c:v>n10</c:v>
                </c:pt>
                <c:pt idx="5">
                  <c:v>b9</c:v>
                </c:pt>
                <c:pt idx="6">
                  <c:v>i1</c:v>
                </c:pt>
                <c:pt idx="7">
                  <c:v>c10</c:v>
                </c:pt>
                <c:pt idx="8">
                  <c:v>n9</c:v>
                </c:pt>
                <c:pt idx="9">
                  <c:v>n6</c:v>
                </c:pt>
                <c:pt idx="10">
                  <c:v>m7</c:v>
                </c:pt>
                <c:pt idx="11">
                  <c:v>m6</c:v>
                </c:pt>
                <c:pt idx="12">
                  <c:v>i5</c:v>
                </c:pt>
                <c:pt idx="13">
                  <c:v>i6</c:v>
                </c:pt>
                <c:pt idx="14">
                  <c:v>c9</c:v>
                </c:pt>
              </c:strCache>
            </c:strRef>
          </c:cat>
          <c:val>
            <c:numRef>
              <c:f>'E.Position Tier Analysis'!$J$2:$X$2</c:f>
              <c:numCache>
                <c:formatCode>General</c:formatCode>
                <c:ptCount val="15"/>
                <c:pt idx="0">
                  <c:v>320</c:v>
                </c:pt>
                <c:pt idx="1">
                  <c:v>1747</c:v>
                </c:pt>
                <c:pt idx="2">
                  <c:v>88</c:v>
                </c:pt>
                <c:pt idx="3">
                  <c:v>982</c:v>
                </c:pt>
                <c:pt idx="4">
                  <c:v>1</c:v>
                </c:pt>
                <c:pt idx="5">
                  <c:v>463</c:v>
                </c:pt>
                <c:pt idx="6">
                  <c:v>222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787</c:v>
                </c:pt>
                <c:pt idx="13">
                  <c:v>527</c:v>
                </c:pt>
                <c:pt idx="14">
                  <c:v>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4-4482-BF6D-20599CFE8B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94364751"/>
        <c:axId val="1993200"/>
      </c:barChart>
      <c:catAx>
        <c:axId val="13943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accent4"/>
                    </a:solidFill>
                  </a:rPr>
                  <a:t>Post</a:t>
                </a:r>
                <a:r>
                  <a:rPr lang="en-IN" b="1" baseline="0">
                    <a:solidFill>
                      <a:schemeClr val="accent4"/>
                    </a:solidFill>
                  </a:rPr>
                  <a:t>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200"/>
        <c:crosses val="autoZero"/>
        <c:auto val="1"/>
        <c:lblAlgn val="ctr"/>
        <c:lblOffset val="100"/>
        <c:noMultiLvlLbl val="0"/>
      </c:catAx>
      <c:valAx>
        <c:axId val="1993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 baseline="0">
                    <a:solidFill>
                      <a:schemeClr val="accent4"/>
                    </a:solidFill>
                  </a:rPr>
                  <a:t>Count of  Employees</a:t>
                </a:r>
                <a:endParaRPr lang="en-IN" b="1">
                  <a:solidFill>
                    <a:schemeClr val="accent4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64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1545277</xdr:colOff>
      <xdr:row>13</xdr:row>
      <xdr:rowOff>112346</xdr:rowOff>
    </xdr:from>
    <xdr:to>
      <xdr:col>18</xdr:col>
      <xdr:colOff>217938</xdr:colOff>
      <xdr:row>30</xdr:row>
      <xdr:rowOff>144137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A7B5E-0462-C68A-4955-286437E7B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333786</xdr:colOff>
      <xdr:row>3</xdr:row>
      <xdr:rowOff>55730</xdr:rowOff>
    </xdr:from>
    <xdr:to>
      <xdr:col>18</xdr:col>
      <xdr:colOff>1060824</xdr:colOff>
      <xdr:row>22</xdr:row>
      <xdr:rowOff>104588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CCB08-03DD-427A-A607-E46300F58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220383</xdr:colOff>
      <xdr:row>4</xdr:row>
      <xdr:rowOff>141194</xdr:rowOff>
    </xdr:from>
    <xdr:to>
      <xdr:col>22</xdr:col>
      <xdr:colOff>321235</xdr:colOff>
      <xdr:row>22</xdr:row>
      <xdr:rowOff>149410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B45EF-859C-3916-B78C-31DFA9F6E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316E8-1967-48D8-ABAC-1CB5D6D4AF3D}">
  <dimension ref="A1:K7169"/>
  <sheetViews>
    <sheetView topLeftCell="H1" zoomScale="102" workbookViewId="0">
      <selection activeCell="I2" sqref="I2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16.33203125" customWidth="1"/>
    <col min="10" max="10" width="18.44140625" customWidth="1"/>
    <col min="11" max="11" width="19.44140625" customWidth="1"/>
    <col min="12" max="12" width="14.21875" customWidth="1"/>
    <col min="13" max="13" width="9.77734375" customWidth="1"/>
    <col min="15" max="15" width="9.77734375" customWidth="1"/>
    <col min="18" max="18" width="14.6640625" customWidth="1"/>
    <col min="19" max="19" width="19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 t="s">
        <v>37</v>
      </c>
      <c r="J1" s="1" t="s">
        <v>38</v>
      </c>
      <c r="K1" s="1"/>
    </row>
    <row r="2" spans="1:11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I2">
        <f>COUNTIFS(D:D,"Male",C:C,"Hired")</f>
        <v>2563</v>
      </c>
      <c r="J2">
        <f>COUNTIFS(D:D,"Female",C:C,"Hired")</f>
        <v>1856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1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A82F-F4DE-4D48-8E04-305B04FCF590}">
  <dimension ref="A1:K7169"/>
  <sheetViews>
    <sheetView topLeftCell="H1" zoomScale="102" workbookViewId="0">
      <selection activeCell="K2" sqref="K2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16.33203125" customWidth="1"/>
    <col min="10" max="10" width="18.44140625" customWidth="1"/>
    <col min="11" max="11" width="19.44140625" customWidth="1"/>
    <col min="12" max="12" width="14.21875" customWidth="1"/>
    <col min="13" max="13" width="9.77734375" customWidth="1"/>
    <col min="15" max="15" width="9.77734375" customWidth="1"/>
    <col min="18" max="18" width="14.6640625" customWidth="1"/>
    <col min="19" max="19" width="19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/>
      <c r="J1" s="1"/>
      <c r="K1" s="1" t="s">
        <v>39</v>
      </c>
    </row>
    <row r="2" spans="1:11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K2">
        <f>SUM(G:G)/COUNT(A:A)</f>
        <v>49976.055943080355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1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169"/>
  <sheetViews>
    <sheetView tabSelected="1" topLeftCell="I1" zoomScale="75" zoomScaleNormal="70" workbookViewId="0">
      <selection activeCell="T13" sqref="T13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16.33203125" customWidth="1"/>
    <col min="10" max="10" width="18.44140625" customWidth="1"/>
    <col min="11" max="11" width="19.44140625" customWidth="1"/>
    <col min="12" max="12" width="14.21875" customWidth="1"/>
    <col min="13" max="13" width="23.5546875" customWidth="1"/>
    <col min="14" max="14" width="14.6640625" customWidth="1"/>
    <col min="15" max="15" width="9.77734375" customWidth="1"/>
    <col min="16" max="16" width="10.21875" customWidth="1"/>
    <col min="17" max="17" width="11.44140625" customWidth="1"/>
    <col min="18" max="18" width="14.6640625" customWidth="1"/>
    <col min="19" max="19" width="19" customWidth="1"/>
  </cols>
  <sheetData>
    <row r="1" spans="1:1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/>
      <c r="J1" s="1"/>
      <c r="K1" s="1" t="s">
        <v>49</v>
      </c>
      <c r="L1" s="1" t="s">
        <v>50</v>
      </c>
      <c r="M1" s="1" t="s">
        <v>52</v>
      </c>
      <c r="N1" s="1" t="s">
        <v>51</v>
      </c>
      <c r="P1" s="6" t="s">
        <v>53</v>
      </c>
      <c r="Q1" s="6" t="s">
        <v>55</v>
      </c>
    </row>
    <row r="2" spans="1:1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K2">
        <f>MIN(G:G)</f>
        <v>100</v>
      </c>
      <c r="L2">
        <f>MAX(G:G)</f>
        <v>400000</v>
      </c>
      <c r="M2">
        <f>(MAX(G:G)-MIN(G:G)) / 10</f>
        <v>39990</v>
      </c>
      <c r="N2">
        <v>100</v>
      </c>
      <c r="P2" s="3">
        <v>100</v>
      </c>
      <c r="Q2" s="4">
        <v>1</v>
      </c>
    </row>
    <row r="3" spans="1:1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N3">
        <f>N2+$M$2</f>
        <v>40090</v>
      </c>
      <c r="P3" s="3">
        <v>40090</v>
      </c>
      <c r="Q3" s="4">
        <v>2837</v>
      </c>
    </row>
    <row r="4" spans="1:1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N4">
        <f t="shared" ref="N4:N12" si="0">N3+$M$2</f>
        <v>80080</v>
      </c>
      <c r="P4" s="3">
        <v>80080</v>
      </c>
      <c r="Q4" s="4">
        <v>2961</v>
      </c>
    </row>
    <row r="5" spans="1:1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N5">
        <f t="shared" si="0"/>
        <v>120070</v>
      </c>
      <c r="P5" s="3">
        <v>120070</v>
      </c>
      <c r="Q5" s="4">
        <v>1365</v>
      </c>
    </row>
    <row r="6" spans="1:1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N6">
        <f t="shared" si="0"/>
        <v>160060</v>
      </c>
      <c r="P6" s="3">
        <v>160060</v>
      </c>
      <c r="Q6" s="4">
        <v>0</v>
      </c>
    </row>
    <row r="7" spans="1:1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N7">
        <f t="shared" si="0"/>
        <v>200050</v>
      </c>
      <c r="P7" s="3">
        <v>200050</v>
      </c>
      <c r="Q7" s="4">
        <v>1</v>
      </c>
    </row>
    <row r="8" spans="1:1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N8">
        <f t="shared" si="0"/>
        <v>240040</v>
      </c>
      <c r="P8" s="3">
        <v>240040</v>
      </c>
      <c r="Q8" s="4">
        <v>0</v>
      </c>
    </row>
    <row r="9" spans="1:1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N9">
        <f t="shared" si="0"/>
        <v>280030</v>
      </c>
      <c r="P9" s="3">
        <v>280030</v>
      </c>
      <c r="Q9" s="4">
        <v>0</v>
      </c>
    </row>
    <row r="10" spans="1:1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N10">
        <f>N9+$M$2</f>
        <v>320020</v>
      </c>
      <c r="P10" s="3">
        <v>320020</v>
      </c>
      <c r="Q10" s="4">
        <v>1</v>
      </c>
    </row>
    <row r="11" spans="1:1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N11">
        <f t="shared" si="0"/>
        <v>360010</v>
      </c>
      <c r="P11" s="3">
        <v>360010</v>
      </c>
      <c r="Q11" s="4">
        <v>0</v>
      </c>
    </row>
    <row r="12" spans="1:1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N12">
        <f t="shared" si="0"/>
        <v>400000</v>
      </c>
      <c r="P12" s="3">
        <v>400000</v>
      </c>
      <c r="Q12" s="4">
        <v>1</v>
      </c>
    </row>
    <row r="13" spans="1:17" ht="15" thickBot="1" x14ac:dyDescent="0.3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P13" s="5" t="s">
        <v>54</v>
      </c>
      <c r="Q13" s="5">
        <v>0</v>
      </c>
    </row>
    <row r="14" spans="1:1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sortState xmlns:xlrd2="http://schemas.microsoft.com/office/spreadsheetml/2017/richdata2" ref="P2:P12">
    <sortCondition ref="P2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FB95E-A8CE-4616-9738-2A392953DD9B}">
  <dimension ref="A1:T7169"/>
  <sheetViews>
    <sheetView topLeftCell="H1" zoomScale="102" workbookViewId="0">
      <selection activeCell="W8" sqref="W8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12.5546875" customWidth="1"/>
    <col min="10" max="10" width="12.109375" customWidth="1"/>
    <col min="11" max="11" width="10.77734375" customWidth="1"/>
    <col min="13" max="13" width="13" customWidth="1"/>
    <col min="15" max="15" width="12.21875" customWidth="1"/>
    <col min="17" max="17" width="12" customWidth="1"/>
    <col min="18" max="18" width="16.109375" customWidth="1"/>
    <col min="19" max="19" width="21.77734375" customWidth="1"/>
  </cols>
  <sheetData>
    <row r="1" spans="1:2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/>
      <c r="J1" s="1"/>
      <c r="K1" s="1"/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19</v>
      </c>
      <c r="T1" s="1" t="s">
        <v>47</v>
      </c>
    </row>
    <row r="2" spans="1:2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L2">
        <f>COUNTIF(E:E,"Service Department")</f>
        <v>2055</v>
      </c>
      <c r="M2">
        <f>COUNTIF(E:E,"Operations Department")</f>
        <v>2771</v>
      </c>
      <c r="N2">
        <f>COUNTIF(E:E,"Sales Department")</f>
        <v>747</v>
      </c>
      <c r="O2">
        <f>COUNTIF(E:E,"Production Department")</f>
        <v>380</v>
      </c>
      <c r="P2">
        <f>COUNTIF(E:E,"Purchase Department")</f>
        <v>333</v>
      </c>
      <c r="Q2">
        <f>COUNTIF(E:E,"Marketing Department")</f>
        <v>325</v>
      </c>
      <c r="R2">
        <f>COUNTIF(E:E,"Human Resource Department")</f>
        <v>97</v>
      </c>
      <c r="S2">
        <f>COUNTIF(E:E,"General Management")</f>
        <v>172</v>
      </c>
      <c r="T2">
        <f>COUNTIF(E:E,"Finance Department")</f>
        <v>288</v>
      </c>
    </row>
    <row r="3" spans="1:2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2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2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20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2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2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2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2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2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2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20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20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20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20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418D3-E9AC-4854-B287-3A136F5F9273}">
  <dimension ref="A1:X7169"/>
  <sheetViews>
    <sheetView topLeftCell="G1" zoomScale="102" workbookViewId="0">
      <selection activeCell="Z13" sqref="Z13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9" max="9" width="16.33203125" customWidth="1"/>
    <col min="10" max="10" width="8.44140625" customWidth="1"/>
    <col min="11" max="11" width="8.109375" customWidth="1"/>
    <col min="12" max="12" width="7.77734375" customWidth="1"/>
    <col min="13" max="13" width="6.77734375" customWidth="1"/>
    <col min="14" max="14" width="7.6640625" customWidth="1"/>
    <col min="15" max="15" width="7.44140625" customWidth="1"/>
    <col min="16" max="16" width="6.5546875" customWidth="1"/>
    <col min="17" max="17" width="7" customWidth="1"/>
    <col min="18" max="18" width="7.44140625" customWidth="1"/>
    <col min="19" max="19" width="8" customWidth="1"/>
  </cols>
  <sheetData>
    <row r="1" spans="1:24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I1" s="1"/>
      <c r="J1" s="1" t="s">
        <v>1</v>
      </c>
      <c r="K1" s="1" t="s">
        <v>2</v>
      </c>
      <c r="L1" s="1" t="s">
        <v>3</v>
      </c>
      <c r="M1" s="1" t="s">
        <v>4</v>
      </c>
      <c r="N1" s="1" t="s">
        <v>22</v>
      </c>
      <c r="O1" s="1" t="s">
        <v>5</v>
      </c>
      <c r="P1" s="1" t="s">
        <v>7</v>
      </c>
      <c r="Q1" s="1" t="s">
        <v>48</v>
      </c>
      <c r="R1" s="1" t="s">
        <v>25</v>
      </c>
      <c r="S1" s="1" t="s">
        <v>26</v>
      </c>
      <c r="T1" s="1" t="s">
        <v>24</v>
      </c>
      <c r="U1" s="1" t="s">
        <v>23</v>
      </c>
      <c r="V1" s="1" t="s">
        <v>6</v>
      </c>
      <c r="W1" s="1" t="s">
        <v>8</v>
      </c>
      <c r="X1" s="1" t="s">
        <v>10</v>
      </c>
    </row>
    <row r="2" spans="1:24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J2">
        <f>COUNTIF(F:F,"c8")</f>
        <v>320</v>
      </c>
      <c r="K2">
        <f>COUNTIF(F:F,"c5")</f>
        <v>1747</v>
      </c>
      <c r="L2">
        <f>COUNTIF(F:F,"i4")</f>
        <v>88</v>
      </c>
      <c r="M2">
        <f>COUNTIF(F:F,"i7")</f>
        <v>982</v>
      </c>
      <c r="N2">
        <f>COUNTIF(F:F,"n10")</f>
        <v>1</v>
      </c>
      <c r="O2">
        <f>COUNTIF(F:F,"b9")</f>
        <v>463</v>
      </c>
      <c r="P2">
        <f>COUNTIF(F:F,"i1")</f>
        <v>222</v>
      </c>
      <c r="Q2">
        <f>COUNTIF(F:F,"c10")</f>
        <v>0</v>
      </c>
      <c r="R2">
        <f>COUNTIF(F:F,"n9")</f>
        <v>1</v>
      </c>
      <c r="S2">
        <f>COUNTIF(F:F,"n6")</f>
        <v>1</v>
      </c>
      <c r="T2">
        <f>COUNTIF(F:F,"m7")</f>
        <v>1</v>
      </c>
      <c r="U2">
        <f>COUNTIF(F:F,"m6")</f>
        <v>3</v>
      </c>
      <c r="V2">
        <f>COUNTIF(F:F,"i5")</f>
        <v>787</v>
      </c>
      <c r="W2">
        <f>COUNTIF(F:F,"i6")</f>
        <v>527</v>
      </c>
      <c r="X2">
        <f>COUNTIF(F:F,"c9")</f>
        <v>1792</v>
      </c>
    </row>
    <row r="3" spans="1:24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24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24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24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24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24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24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24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24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24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24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24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24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24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A.Hiring Analysis</vt:lpstr>
      <vt:lpstr>B.salary Analysis</vt:lpstr>
      <vt:lpstr>C.Salary Distribution</vt:lpstr>
      <vt:lpstr>D.Departmental Analysis</vt:lpstr>
      <vt:lpstr>E.Position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Rishi Armoor</cp:lastModifiedBy>
  <dcterms:created xsi:type="dcterms:W3CDTF">2021-08-03T05:37:34Z</dcterms:created>
  <dcterms:modified xsi:type="dcterms:W3CDTF">2024-02-27T17:19:06Z</dcterms:modified>
</cp:coreProperties>
</file>