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akka\OneDrive\Desktop\"/>
    </mc:Choice>
  </mc:AlternateContent>
  <xr:revisionPtr revIDLastSave="0" documentId="13_ncr:1_{4EDD8A9E-CC6A-48E0-B8A7-036C248B448F}" xr6:coauthVersionLast="47" xr6:coauthVersionMax="47" xr10:uidLastSave="{00000000-0000-0000-0000-000000000000}"/>
  <bookViews>
    <workbookView xWindow="-110" yWindow="-110" windowWidth="19420" windowHeight="1030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11" r:id="rId9"/>
  </sheets>
  <definedNames>
    <definedName name="_xlnm._FilterDatabase" localSheetId="0" hidden="1">Data!$C$11:$G$11</definedName>
    <definedName name="_xlchart.v1.0" hidden="1">'6'!$Q$10:$Q$309</definedName>
    <definedName name="_xlchart.v1.1" hidden="1">'6'!$Q$9</definedName>
    <definedName name="_xlchart.v1.2" hidden="1">'6'!$O$10:$O$309</definedName>
    <definedName name="_xlchart.v1.3" hidden="1">'6'!$Q$10:$Q$309</definedName>
    <definedName name="_xlchart.v1.4" hidden="1">'6'!$O$10:$O$309</definedName>
    <definedName name="_xlchart.v1.5" hidden="1">'6'!$Q$10:$Q$309</definedName>
    <definedName name="_xlcn.WorksheetConnection_beginnerDAcourseblank1.xlsxdata1" hidden="1">Data[]</definedName>
    <definedName name="Slicer_Sales_Person">#N/A</definedName>
  </definedNames>
  <calcPr calcId="191029"/>
  <pivotCaches>
    <pivotCache cacheId="58" r:id="rId10"/>
    <pivotCache cacheId="47"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1).xlsx!data"/>
        </x15:modelTables>
      </x15:dataModel>
    </ext>
  </extLst>
</workbook>
</file>

<file path=xl/calcChain.xml><?xml version="1.0" encoding="utf-8"?>
<calcChain xmlns="http://schemas.openxmlformats.org/spreadsheetml/2006/main">
  <c r="E25" i="11" l="1"/>
  <c r="E26" i="11"/>
  <c r="E27" i="11"/>
  <c r="E28" i="11"/>
  <c r="E29" i="11"/>
  <c r="E30" i="11"/>
  <c r="E31" i="11"/>
  <c r="E32" i="11"/>
  <c r="E33" i="11"/>
  <c r="E24" i="11"/>
  <c r="D25" i="11"/>
  <c r="F25" i="11" s="1"/>
  <c r="D26" i="11"/>
  <c r="F26" i="11" s="1"/>
  <c r="D27" i="11"/>
  <c r="F27" i="11" s="1"/>
  <c r="D28" i="11"/>
  <c r="F28" i="11" s="1"/>
  <c r="D29" i="11"/>
  <c r="F29" i="11" s="1"/>
  <c r="D30" i="11"/>
  <c r="F30" i="11" s="1"/>
  <c r="D31" i="11"/>
  <c r="F31" i="11" s="1"/>
  <c r="D32" i="11"/>
  <c r="F32" i="11" s="1"/>
  <c r="D33" i="11"/>
  <c r="F33" i="11" s="1"/>
  <c r="D24" i="11"/>
  <c r="F24" i="11" s="1"/>
  <c r="E18" i="11"/>
  <c r="D18" i="11"/>
  <c r="D13" i="11"/>
  <c r="E11" i="4"/>
  <c r="E12" i="4"/>
  <c r="E13" i="4"/>
  <c r="E14" i="4"/>
  <c r="E15" i="4"/>
  <c r="E10" i="4"/>
  <c r="D10" i="4"/>
  <c r="D15" i="4"/>
  <c r="D11" i="4"/>
  <c r="D12" i="4"/>
  <c r="D13" i="4"/>
  <c r="D14" i="4"/>
  <c r="D12" i="2"/>
  <c r="D11" i="2"/>
  <c r="C12" i="2"/>
  <c r="C11" i="2"/>
  <c r="D8" i="2"/>
  <c r="D7" i="2"/>
  <c r="C8" i="2"/>
  <c r="C7" i="2"/>
  <c r="D6" i="2"/>
  <c r="D5" i="2"/>
  <c r="C6" i="2"/>
  <c r="C5" i="2"/>
  <c r="D9" i="2" l="1"/>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EA3F74-0E29-4403-85E0-BFB04B7D1C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3E9614-595C-4F98-A209-ACF54D4A4F6F}" name="WorksheetConnection_beginner-DA-course-blank(1).xlsx!data" type="102" refreshedVersion="8" minRefreshableVersion="5">
    <extLst>
      <ext xmlns:x15="http://schemas.microsoft.com/office/spreadsheetml/2010/11/main" uri="{DE250136-89BD-433C-8126-D09CA5730AF9}">
        <x15:connection id="data" autoDelete="1">
          <x15:rangePr sourceName="_xlcn.WorksheetConnection_beginnerDAcourseblank1.xlsxdata1"/>
        </x15:connection>
      </ext>
    </extLst>
  </connection>
</connections>
</file>

<file path=xl/sharedStrings.xml><?xml version="1.0" encoding="utf-8"?>
<sst xmlns="http://schemas.openxmlformats.org/spreadsheetml/2006/main" count="3732" uniqueCount="81">
  <si>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</si>
  <si>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</si>
  <si>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</si>
  <si>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</si>
  <si>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</si>
  <si>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</si>
  <si>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</si>
  <si>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</si>
  <si>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</si>
  <si>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</si>
  <si>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</si>
  <si>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</si>
  <si>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</si>
  <si>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</si>
  <si>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</si>
  <si>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</si>
  <si>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</si>
  <si>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</si>
  <si>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</si>
  <si>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</si>
  <si>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</si>
  <si>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</si>
  <si>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</si>
  <si>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</si>
  <si>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</si>
  <si>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</si>
  <si>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</si>
  <si>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</si>
  <si>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</si>
  <si>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</si>
  <si>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</si>
  <si>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</si>
  <si>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</si>
  <si>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</si>
  <si>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</si>
  <si>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</si>
  <si>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</si>
  <si>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</si>
  <si>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</si>
  <si>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</si>
  <si>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</si>
  <si>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</si>
  <si>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</si>
  <si>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</si>
  <si>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</si>
  <si>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</si>
  <si>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</si>
  <si>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Best Sales person by country</t>
  </si>
  <si>
    <t>Units</t>
  </si>
  <si>
    <t>Exploratory Data Analysis (EDA) with CF</t>
  </si>
  <si>
    <t>Top 5 products by $ per unit</t>
  </si>
  <si>
    <t>Are there any anomalies in the data?</t>
  </si>
  <si>
    <t>Average</t>
  </si>
  <si>
    <t>Medain</t>
  </si>
  <si>
    <t>Min</t>
  </si>
  <si>
    <t>Max</t>
  </si>
  <si>
    <t>Range</t>
  </si>
  <si>
    <t>First Q</t>
  </si>
  <si>
    <t>Third Q</t>
  </si>
  <si>
    <t>Statistics</t>
  </si>
  <si>
    <t>Exploratory Data Analysis(EDA) with CF</t>
  </si>
  <si>
    <t xml:space="preserve">     QUICK STATISTICS</t>
  </si>
  <si>
    <t>Country</t>
  </si>
  <si>
    <t xml:space="preserve">       Sales By Country(with Formulas)</t>
  </si>
  <si>
    <t>Row Labels</t>
  </si>
  <si>
    <t>Grand Total</t>
  </si>
  <si>
    <t>Sum of Amount</t>
  </si>
  <si>
    <t>Sum of Units</t>
  </si>
  <si>
    <t xml:space="preserve">                      </t>
  </si>
  <si>
    <t xml:space="preserve">        Sales By Country (with Pivots)</t>
  </si>
  <si>
    <t>Sales per Unit</t>
  </si>
  <si>
    <t xml:space="preserve">        Top 5 Products by $ per unit</t>
  </si>
  <si>
    <t xml:space="preserve">     Anamoly detection in data</t>
  </si>
  <si>
    <t xml:space="preserve">       Best Salesperson by Country</t>
  </si>
  <si>
    <t>Pick a Country</t>
  </si>
  <si>
    <t>Quick Summary</t>
  </si>
  <si>
    <t>No of transactions</t>
  </si>
  <si>
    <t>Total</t>
  </si>
  <si>
    <t>Sales</t>
  </si>
  <si>
    <t xml:space="preserve">      Dynamic Country Level Sales Report</t>
  </si>
  <si>
    <t xml:space="preserve">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</si>
</sst>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70" formatCode="#,##0_ ;\-#,##0\ "/>
    <numFmt numFmtId="173" formatCode="[$$-409]#,##0;[Red][$$-409]#,##0"/>
    <numFmt numFmtId="174" formatCode="\$#,##0.00;\(\$#,##0.00\);\$#,##0.00"/>
    <numFmt numFmtId="175" formatCode="[$$-409]#,##0"/>
  </numFmts>
  <fonts count="14">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
      <sz val="28"/>
      <color theme="1"/>
      <name val="Calibri"/>
      <family val="2"/>
      <scheme val="minor"/>
    </font>
    <font>
      <sz val="36"/>
      <color theme="1"/>
      <name val="Calibri"/>
      <family val="2"/>
      <scheme val="minor"/>
    </font>
    <font>
      <sz val="24"/>
      <color theme="4"/>
      <name val="Arial Black"/>
      <family val="2"/>
    </font>
    <font>
      <sz val="11"/>
      <color theme="4"/>
      <name val="Calibri"/>
      <family val="2"/>
      <scheme val="minor"/>
    </font>
    <font>
      <sz val="36"/>
      <color theme="4"/>
      <name val="Arial Black"/>
      <family val="2"/>
    </font>
    <font>
      <sz val="36"/>
      <color theme="1"/>
      <name val="Arial Black"/>
      <family val="2"/>
    </font>
    <font>
      <sz val="26"/>
      <color theme="4"/>
      <name val="Arial Black"/>
      <family val="2"/>
    </font>
    <font>
      <sz val="26"/>
      <color theme="1"/>
      <name val="Arial Black"/>
      <family val="2"/>
    </font>
    <font>
      <sz val="28"/>
      <color theme="4"/>
      <name val="Arial Black"/>
      <family val="2"/>
    </font>
    <font>
      <sz val="28"/>
      <color theme="4"/>
      <name val="   Arial Black"/>
    </font>
  </fonts>
  <fills count="12">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4" tint="0.79998168889431442"/>
        <bgColor indexed="64"/>
      </patternFill>
    </fill>
    <fill>
      <patternFill patternType="solid">
        <fgColor theme="6" tint="0.79998168889431442"/>
        <bgColor theme="4"/>
      </patternFill>
    </fill>
    <fill>
      <patternFill patternType="solid">
        <fgColor theme="6" tint="0.79998168889431442"/>
        <bgColor theme="4" tint="0.79998168889431442"/>
      </patternFill>
    </fill>
    <fill>
      <patternFill patternType="solid">
        <fgColor theme="6" tint="0.79998168889431442"/>
        <bgColor indexed="64"/>
      </patternFill>
    </fill>
    <fill>
      <patternFill patternType="solid">
        <fgColor theme="7" tint="0.39997558519241921"/>
        <bgColor theme="4" tint="0.79998168889431442"/>
      </patternFill>
    </fill>
    <fill>
      <patternFill patternType="solid">
        <fgColor theme="7" tint="0.39997558519241921"/>
        <bgColor indexed="64"/>
      </patternFill>
    </fill>
  </fills>
  <borders count="1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tted">
        <color theme="0" tint="-0.2499465926084170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4">
    <xf numFmtId="0" fontId="0" fillId="0" borderId="0" xfId="0"/>
    <xf numFmtId="0" fontId="0" fillId="2" borderId="0" xfId="0" applyFill="1"/>
    <xf numFmtId="0" fontId="1" fillId="2"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2" borderId="0" xfId="0" applyFont="1" applyFill="1"/>
    <xf numFmtId="0" fontId="2" fillId="0" borderId="0" xfId="0" applyFont="1" applyAlignment="1">
      <alignment horizontal="right"/>
    </xf>
    <xf numFmtId="0" fontId="0" fillId="4" borderId="0" xfId="0" applyFill="1"/>
    <xf numFmtId="0" fontId="6" fillId="4" borderId="0" xfId="0" applyFont="1" applyFill="1"/>
    <xf numFmtId="0" fontId="0" fillId="0" borderId="0" xfId="0" applyBorder="1"/>
    <xf numFmtId="173" fontId="0" fillId="0" borderId="0" xfId="0" applyNumberFormat="1"/>
    <xf numFmtId="0" fontId="0" fillId="3" borderId="3" xfId="0" applyFont="1" applyFill="1" applyBorder="1"/>
    <xf numFmtId="0" fontId="0" fillId="0" borderId="3" xfId="0" applyBorder="1"/>
    <xf numFmtId="0" fontId="0" fillId="0" borderId="3" xfId="0" applyFont="1" applyBorder="1"/>
    <xf numFmtId="0" fontId="0" fillId="5" borderId="3" xfId="0" applyFont="1" applyFill="1" applyBorder="1"/>
    <xf numFmtId="173" fontId="0" fillId="0" borderId="3" xfId="0" applyNumberFormat="1" applyFont="1" applyBorder="1"/>
    <xf numFmtId="173" fontId="0" fillId="0" borderId="0" xfId="0" applyNumberFormat="1" applyFont="1"/>
    <xf numFmtId="0" fontId="0" fillId="0" borderId="0" xfId="0" applyFont="1"/>
    <xf numFmtId="170" fontId="7" fillId="0" borderId="3" xfId="0" applyNumberFormat="1" applyFont="1" applyBorder="1"/>
    <xf numFmtId="173" fontId="0" fillId="4" borderId="0" xfId="0" applyNumberFormat="1" applyFont="1" applyFill="1"/>
    <xf numFmtId="0" fontId="8" fillId="4" borderId="0" xfId="0" applyFont="1" applyFill="1"/>
    <xf numFmtId="0" fontId="5" fillId="4" borderId="0" xfId="0" applyFont="1" applyFill="1"/>
    <xf numFmtId="0" fontId="9" fillId="4" borderId="0" xfId="0" applyFont="1" applyFill="1"/>
    <xf numFmtId="0" fontId="0" fillId="2" borderId="0" xfId="0" applyFont="1" applyFill="1"/>
    <xf numFmtId="173" fontId="0" fillId="2" borderId="0" xfId="0" applyNumberFormat="1" applyFont="1" applyFill="1"/>
    <xf numFmtId="0" fontId="10" fillId="4" borderId="0" xfId="0" applyFont="1" applyFill="1"/>
    <xf numFmtId="0" fontId="11" fillId="4"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2" fillId="4" borderId="0" xfId="0" applyFont="1" applyFill="1"/>
    <xf numFmtId="174" fontId="0" fillId="0" borderId="0" xfId="0" applyNumberFormat="1"/>
    <xf numFmtId="0" fontId="0" fillId="6" borderId="3" xfId="0" applyFont="1" applyFill="1" applyBorder="1"/>
    <xf numFmtId="173" fontId="0" fillId="6" borderId="3" xfId="0" applyNumberFormat="1" applyFont="1" applyFill="1" applyBorder="1"/>
    <xf numFmtId="0" fontId="7" fillId="6" borderId="3" xfId="0" applyFont="1" applyFill="1" applyBorder="1"/>
    <xf numFmtId="170" fontId="7" fillId="6" borderId="3" xfId="0" applyNumberFormat="1" applyFont="1" applyFill="1" applyBorder="1"/>
    <xf numFmtId="0" fontId="13" fillId="4" borderId="0" xfId="0" applyFont="1" applyFill="1"/>
    <xf numFmtId="0" fontId="4" fillId="4" borderId="0" xfId="0" applyFont="1" applyFill="1"/>
    <xf numFmtId="0" fontId="0" fillId="0" borderId="5" xfId="0" applyBorder="1"/>
    <xf numFmtId="0" fontId="2" fillId="0" borderId="5" xfId="0" applyFont="1" applyBorder="1"/>
    <xf numFmtId="0" fontId="2" fillId="0" borderId="0" xfId="0" applyFont="1" applyBorder="1"/>
    <xf numFmtId="0" fontId="3" fillId="7" borderId="2" xfId="0" applyFont="1" applyFill="1" applyBorder="1"/>
    <xf numFmtId="0" fontId="0" fillId="8" borderId="2" xfId="0" applyFont="1" applyFill="1" applyBorder="1"/>
    <xf numFmtId="0" fontId="0" fillId="9" borderId="2" xfId="0" applyFont="1" applyFill="1" applyBorder="1"/>
    <xf numFmtId="0" fontId="0" fillId="5"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0" borderId="0" xfId="0" applyAlignment="1">
      <alignment horizontal="center"/>
    </xf>
    <xf numFmtId="0" fontId="0" fillId="0" borderId="6" xfId="0" applyBorder="1"/>
    <xf numFmtId="0" fontId="0" fillId="0" borderId="7" xfId="0" applyBorder="1"/>
    <xf numFmtId="0" fontId="0" fillId="0" borderId="8" xfId="0" applyBorder="1"/>
    <xf numFmtId="0" fontId="10" fillId="0" borderId="0" xfId="0" applyFont="1"/>
    <xf numFmtId="0" fontId="0" fillId="11" borderId="3" xfId="0" applyFill="1" applyBorder="1"/>
    <xf numFmtId="0" fontId="0" fillId="0" borderId="9" xfId="0" applyBorder="1"/>
    <xf numFmtId="0" fontId="0" fillId="0" borderId="10" xfId="0" applyBorder="1"/>
    <xf numFmtId="0" fontId="0" fillId="11" borderId="11" xfId="0" applyFill="1" applyBorder="1"/>
    <xf numFmtId="0" fontId="0" fillId="0" borderId="4" xfId="0" applyBorder="1"/>
    <xf numFmtId="0" fontId="0" fillId="10" borderId="3" xfId="0" applyFont="1" applyFill="1" applyBorder="1" applyAlignment="1"/>
    <xf numFmtId="0" fontId="0" fillId="0" borderId="12" xfId="0" applyBorder="1"/>
    <xf numFmtId="175" fontId="0" fillId="0" borderId="13" xfId="0" applyNumberFormat="1" applyBorder="1"/>
  </cellXfs>
  <cellStyles count="1">
    <cellStyle name="Normal" xfId="0" builtinId="0"/>
  </cellStyles>
  <dxfs count="18">
    <dxf>
      <font>
        <color rgb="FF006100"/>
      </font>
      <fill>
        <patternFill>
          <bgColor rgb="FFC6EF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numFmt numFmtId="173" formatCode="[$$-409]#,##0;[Red][$$-409]#,##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border>
        <bottom style="thin">
          <color indexed="64"/>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'6'!$R$9</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'6'!$Q$10:$Q$309</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'6'!$R$10:$R$309</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9CF-4735-BE40-80415AA4668B}"/>
            </c:ext>
          </c:extLst>
        </c:ser>
        <c:dLbls>
          <c:showLegendKey val="0"/>
          <c:showVal val="0"/>
          <c:showCatName val="0"/>
          <c:showSerName val="0"/>
          <c:showPercent val="0"/>
          <c:showBubbleSize val="0"/>
        </c:dLbls>
        <c:axId val="403465695"/>
        <c:axId val="403472895"/>
      </c:scatterChart>
      <c:valAx>
        <c:axId val="4034656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72895"/>
        <c:crosses val="autoZero"/>
        <c:crossBetween val="midCat"/>
      </c:valAx>
      <c:valAx>
        <c:axId val="403472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65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B0FB0993-6A01-4E67-95C8-36C78D667124}">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boxWhisker" uniqueId="{490EC728-C20A-4FE6-A876-F9E9854C3C6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6350</xdr:colOff>
      <xdr:row>6</xdr:row>
      <xdr:rowOff>165101</xdr:rowOff>
    </xdr:from>
    <xdr:to>
      <xdr:col>14</xdr:col>
      <xdr:colOff>88900</xdr:colOff>
      <xdr:row>16</xdr:row>
      <xdr:rowOff>146051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A4A41FED-51F6-19E8-18D7-2833B7A6813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232400" y="1670051"/>
              <a:ext cx="4349750" cy="1822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6</xdr:row>
      <xdr:rowOff>85725</xdr:rowOff>
    </xdr:from>
    <xdr:to>
      <xdr:col>8</xdr:col>
      <xdr:colOff>276225</xdr:colOff>
      <xdr:row>21</xdr:row>
      <xdr:rowOff>66675</xdr:rowOff>
    </xdr:to>
    <xdr:graphicFrame macro="">
      <xdr:nvGraphicFramePr>
        <xdr:cNvPr id="2" name="Chart 1">
          <a:extLst>
            <a:ext uri="{FF2B5EF4-FFF2-40B4-BE49-F238E27FC236}">
              <a16:creationId xmlns:a16="http://schemas.microsoft.com/office/drawing/2014/main" id="{0040E841-8518-0AAB-9196-7824AD301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593725</xdr:colOff>
      <xdr:row>22</xdr:row>
      <xdr:rowOff>22225</xdr:rowOff>
    </xdr:from>
    <xdr:to>
      <xdr:col>8</xdr:col>
      <xdr:colOff>288925</xdr:colOff>
      <xdr:row>37</xdr:row>
      <xdr:rowOff>3175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1019BDE-662C-2DF2-3C4A-BD7C5D4A0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3725" y="40735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606425</xdr:colOff>
      <xdr:row>38</xdr:row>
      <xdr:rowOff>28575</xdr:rowOff>
    </xdr:from>
    <xdr:to>
      <xdr:col>8</xdr:col>
      <xdr:colOff>301625</xdr:colOff>
      <xdr:row>53</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CB6737F-1C98-94FB-E476-41F959F23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6425" y="70262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ka rishika" refreshedDate="45091.475677546296" createdVersion="8" refreshedVersion="8" minRefreshableVersion="3" recordCount="300" xr:uid="{9D76BFE9-B887-4E54-BD3F-47395E942DEC}">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405659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ka rishika" refreshedDate="45091.491733912037" backgroundQuery="1" createdVersion="8" refreshedVersion="8" minRefreshableVersion="3" recordCount="0" supportSubquery="1" supportAdvancedDrill="1" xr:uid="{D97AFDF9-1A31-4B60-8FAC-44DDA4CDB342}">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ACC98-0CD5-4838-85EC-144FB7231897}" name="PivotTable1" cacheId="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9:F15"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73"/>
    <dataField name="                      " fld="3" baseField="1" baseItem="2"/>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2481F-D736-4B14-BC50-6786AAF9D7A9}"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D15"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0B4BF-F892-4BE3-B7CA-47EECACB097F}" name="PivotTable10"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H22"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02730-FD41-45E9-B9AC-2555DE8F9FFF}" name="PivotTable9"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D22"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F509D75-7153-4EC2-A407-57FF1967C439}" sourceName="Sales Person">
  <pivotTables>
    <pivotTable tabId="5" name="PivotTable1"/>
  </pivotTables>
  <data>
    <tabular pivotCacheId="640565903">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06C72D4-DE6A-417F-8EE0-4ED29C68AE89}"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4FEA4D-4E3F-4C55-B12F-E0C46D07E8D3}" name="Data" displayName="Data" ref="C11:G311" totalsRowShown="0" headerRowDxfId="15">
  <autoFilter ref="C11:G311" xr:uid="{334FEA4D-4E3F-4C55-B12F-E0C46D07E8D3}"/>
  <tableColumns count="5">
    <tableColumn id="1" xr3:uid="{EA841C2F-1992-41E7-AF22-6154B94E7EA1}" name="Sales Person"/>
    <tableColumn id="2" xr3:uid="{6FB1D5D1-3CF3-4C18-A57E-D4CECEBD6F35}" name="Geography"/>
    <tableColumn id="3" xr3:uid="{E2C637B0-92E4-40FC-9891-03E35E6D1937}" name="Product"/>
    <tableColumn id="4" xr3:uid="{1C6CC4CB-699F-4BD5-B1BF-7F2A0AC213A3}" name="Amount" dataDxfId="17"/>
    <tableColumn id="5" xr3:uid="{03CD99A2-D2AC-4E66-A9A3-C394CB13FA54}" name="Units"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0497AF-3B08-4B39-AE59-A4058A20D9EB}" name="Table3" displayName="Table3" ref="B4:D12" totalsRowShown="0">
  <autoFilter ref="B4:D12" xr:uid="{9C0497AF-3B08-4B39-AE59-A4058A20D9EB}"/>
  <tableColumns count="3">
    <tableColumn id="1" xr3:uid="{A2E935BA-A2F3-4E50-A1CC-1E9E0F4A2ED0}" name="Statistics"/>
    <tableColumn id="2" xr3:uid="{168B3447-B08B-46EC-A046-B5716E285387}" name="Amount"/>
    <tableColumn id="3" xr3:uid="{0AF28748-A9C3-4037-8F54-5458FC8AC7A2}" name="Unit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992CB8-B97F-47A4-B430-78E21C008166}" name="Data5" displayName="Data5" ref="C9:G309" totalsRowShown="0" headerRowDxfId="14">
  <sortState xmlns:xlrd2="http://schemas.microsoft.com/office/spreadsheetml/2017/richdata2" ref="C10:G309">
    <sortCondition descending="1" ref="G9:G309"/>
  </sortState>
  <tableColumns count="5">
    <tableColumn id="1" xr3:uid="{EDD91A37-1D75-41B9-AE17-A02D23AD0FCE}" name="Sales Person"/>
    <tableColumn id="2" xr3:uid="{4FB80165-7120-4BAD-8D2D-9CD65B52C730}" name="Geography"/>
    <tableColumn id="3" xr3:uid="{784F906E-3EDC-42A8-B5C6-2B83D42544DC}" name="Product"/>
    <tableColumn id="4" xr3:uid="{80DBBFD4-1A88-4B36-95A8-598CABF9AA14}" name="Amount" dataDxfId="13"/>
    <tableColumn id="5" xr3:uid="{DCE78C40-6A15-4C68-AC14-E70EFF227F83}" name="Units"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184CE6-AA28-4A0D-ABFB-DF9D4564999B}" name="Data6" displayName="Data6" ref="J9:N309" totalsRowShown="0" headerRowDxfId="11">
  <sortState xmlns:xlrd2="http://schemas.microsoft.com/office/spreadsheetml/2017/richdata2" ref="J10:N309">
    <sortCondition descending="1" ref="M9:M309"/>
  </sortState>
  <tableColumns count="5">
    <tableColumn id="1" xr3:uid="{60EB475D-3B29-4963-B7ED-B8AD09EA8E5C}" name="Sales Person"/>
    <tableColumn id="2" xr3:uid="{1462778A-FE43-4543-9C89-B573B9207D28}" name="Geography"/>
    <tableColumn id="3" xr3:uid="{13C29E90-467A-4D48-91E2-2FB75AA61FF1}" name="Product"/>
    <tableColumn id="4" xr3:uid="{D89DC6D8-D29A-4556-A669-25130FB8905B}" name="Amount" dataDxfId="10"/>
    <tableColumn id="5" xr3:uid="{B1C03310-55C5-4193-B2CB-FC1FA0DEF76E}" name="Units"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83D87-56C9-4DF9-BBED-668A47F1F0CC}" name="Table8" displayName="Table8" ref="C9:D15" totalsRowShown="0" headerRowDxfId="5" headerRowBorderDxfId="8">
  <tableColumns count="2">
    <tableColumn id="1" xr3:uid="{7B6E4C42-F8C9-46CE-90CD-CAD773668DE5}" name="Country" dataDxfId="7"/>
    <tableColumn id="2" xr3:uid="{501745DC-97B1-4C40-8BA0-9097AFCE0724}" name="Amount" dataDxfId="6">
      <calculatedColumnFormula>SUMIFS(Data[Amount],Data[Geography],'3'!C10)</calculatedColumnFormula>
    </tableColumn>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82DBF00-05FE-4F45-A49B-BAE0E5CAEB0A}" name="Data10" displayName="Data10" ref="N9:R309" totalsRowShown="0" headerRowDxfId="4">
  <autoFilter ref="N9:R309" xr:uid="{482DBF00-05FE-4F45-A49B-BAE0E5CAEB0A}"/>
  <tableColumns count="5">
    <tableColumn id="1" xr3:uid="{58C2A080-EED6-47AB-A8FE-EDE1F0617120}" name="Sales Person"/>
    <tableColumn id="2" xr3:uid="{CD369416-2F27-4946-8327-6AB64DB28469}" name="Geography"/>
    <tableColumn id="3" xr3:uid="{D463409B-DEDF-4A0D-9733-A9F9889AA33F}" name="Product"/>
    <tableColumn id="4" xr3:uid="{9C35084E-A0CD-4311-83AD-C1E87717E50E}" name="Amount" dataDxfId="3"/>
    <tableColumn id="5" xr3:uid="{422B1FDE-A832-4723-A5E4-FD84200FFFB9}"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J658"/>
  <sheetViews>
    <sheetView showGridLines="0" tabSelected="1" topLeftCell="B91" zoomScale="145" zoomScaleNormal="145" workbookViewId="0">
      <selection activeCell="I20" sqref="I20"/>
    </sheetView>
  </sheetViews>
  <sheetFormatPr defaultRowHeight="14.5"/>
  <cols>
    <col min="1" max="1" width="7.6328125" customWidth="1"/>
    <col min="2" max="2" width="10.08984375" customWidth="1"/>
    <col min="3" max="3" width="19.54296875" customWidth="1"/>
    <col min="4" max="4" width="14.7265625" customWidth="1"/>
    <col min="5" max="5" width="21.81640625" bestFit="1" customWidth="1"/>
    <col min="6" max="6" width="18" customWidth="1"/>
    <col min="7" max="7" width="15.26953125" customWidth="1"/>
    <col min="9" max="9" width="3.81640625" customWidth="1"/>
    <col min="10" max="10" width="53.81640625" customWidth="1"/>
    <col min="24" max="24" width="21.81640625" bestFit="1" customWidth="1"/>
    <col min="25" max="25" width="14.453125" customWidth="1"/>
    <col min="30" max="30" width="21.81640625" customWidth="1"/>
  </cols>
  <sheetData>
    <row r="1" spans="3:10" s="1" customFormat="1" ht="52.5" customHeight="1">
      <c r="C1" s="2" t="s">
        <v>80</v>
      </c>
    </row>
    <row r="11" spans="3:10">
      <c r="C11" s="5" t="s">
        <v>11</v>
      </c>
      <c r="D11" s="5" t="s">
        <v>12</v>
      </c>
      <c r="E11" s="5" t="s">
        <v>0</v>
      </c>
      <c r="F11" s="9" t="s">
        <v>1</v>
      </c>
      <c r="G11" s="9" t="s">
        <v>48</v>
      </c>
      <c r="I11" s="8" t="s">
        <v>42</v>
      </c>
      <c r="J11" s="1"/>
    </row>
    <row r="12" spans="3:10">
      <c r="C12" t="s">
        <v>40</v>
      </c>
      <c r="D12" t="s">
        <v>37</v>
      </c>
      <c r="E12" t="s">
        <v>30</v>
      </c>
      <c r="F12" s="3">
        <v>1624</v>
      </c>
      <c r="G12" s="4">
        <v>114</v>
      </c>
      <c r="I12" s="6">
        <v>1</v>
      </c>
      <c r="J12" s="7" t="s">
        <v>43</v>
      </c>
    </row>
    <row r="13" spans="3:10">
      <c r="C13" t="s">
        <v>8</v>
      </c>
      <c r="D13" t="s">
        <v>35</v>
      </c>
      <c r="E13" t="s">
        <v>32</v>
      </c>
      <c r="F13" s="3">
        <v>6706</v>
      </c>
      <c r="G13" s="4">
        <v>459</v>
      </c>
      <c r="I13" s="6">
        <v>2</v>
      </c>
      <c r="J13" s="7" t="s">
        <v>49</v>
      </c>
    </row>
    <row r="14" spans="3:10">
      <c r="C14" t="s">
        <v>9</v>
      </c>
      <c r="D14" t="s">
        <v>35</v>
      </c>
      <c r="E14" t="s">
        <v>4</v>
      </c>
      <c r="F14" s="3">
        <v>959</v>
      </c>
      <c r="G14" s="4">
        <v>147</v>
      </c>
      <c r="I14" s="6">
        <v>3</v>
      </c>
      <c r="J14" s="7" t="s">
        <v>44</v>
      </c>
    </row>
    <row r="15" spans="3:10">
      <c r="C15" t="s">
        <v>41</v>
      </c>
      <c r="D15" t="s">
        <v>36</v>
      </c>
      <c r="E15" t="s">
        <v>18</v>
      </c>
      <c r="F15" s="3">
        <v>9632</v>
      </c>
      <c r="G15" s="4">
        <v>288</v>
      </c>
      <c r="I15" s="6">
        <v>4</v>
      </c>
      <c r="J15" s="7" t="s">
        <v>45</v>
      </c>
    </row>
    <row r="16" spans="3:10">
      <c r="C16" t="s">
        <v>6</v>
      </c>
      <c r="D16" t="s">
        <v>39</v>
      </c>
      <c r="E16" t="s">
        <v>25</v>
      </c>
      <c r="F16" s="3">
        <v>2100</v>
      </c>
      <c r="G16" s="4">
        <v>414</v>
      </c>
      <c r="I16" s="6">
        <v>5</v>
      </c>
      <c r="J16" s="7" t="s">
        <v>50</v>
      </c>
    </row>
    <row r="17" spans="3:10">
      <c r="C17" t="s">
        <v>40</v>
      </c>
      <c r="D17" t="s">
        <v>35</v>
      </c>
      <c r="E17" t="s">
        <v>33</v>
      </c>
      <c r="F17" s="3">
        <v>8869</v>
      </c>
      <c r="G17" s="4">
        <v>432</v>
      </c>
      <c r="I17" s="6">
        <v>6</v>
      </c>
      <c r="J17" s="7" t="s">
        <v>51</v>
      </c>
    </row>
    <row r="18" spans="3:10">
      <c r="C18" t="s">
        <v>6</v>
      </c>
      <c r="D18" t="s">
        <v>38</v>
      </c>
      <c r="E18" t="s">
        <v>31</v>
      </c>
      <c r="F18" s="3">
        <v>2681</v>
      </c>
      <c r="G18" s="4">
        <v>54</v>
      </c>
      <c r="I18" s="6">
        <v>7</v>
      </c>
      <c r="J18" s="7" t="s">
        <v>47</v>
      </c>
    </row>
    <row r="19" spans="3:10">
      <c r="C19" t="s">
        <v>8</v>
      </c>
      <c r="D19" t="s">
        <v>35</v>
      </c>
      <c r="E19" t="s">
        <v>22</v>
      </c>
      <c r="F19" s="3">
        <v>5012</v>
      </c>
      <c r="G19" s="4">
        <v>210</v>
      </c>
      <c r="I19" s="6">
        <v>8</v>
      </c>
      <c r="J19" s="7" t="s">
        <v>46</v>
      </c>
    </row>
    <row r="20" spans="3:10">
      <c r="C20" t="s">
        <v>7</v>
      </c>
      <c r="D20" t="s">
        <v>38</v>
      </c>
      <c r="E20" t="s">
        <v>14</v>
      </c>
      <c r="F20" s="3">
        <v>1281</v>
      </c>
      <c r="G20" s="4">
        <v>75</v>
      </c>
      <c r="I20" s="43"/>
      <c r="J20" s="42"/>
    </row>
    <row r="21" spans="3:10">
      <c r="C21" t="s">
        <v>5</v>
      </c>
      <c r="D21" t="s">
        <v>37</v>
      </c>
      <c r="E21" t="s">
        <v>14</v>
      </c>
      <c r="F21" s="3">
        <v>4991</v>
      </c>
      <c r="G21" s="4">
        <v>12</v>
      </c>
      <c r="I21" s="44"/>
      <c r="J21" s="12"/>
    </row>
    <row r="22" spans="3:10">
      <c r="C22" t="s">
        <v>2</v>
      </c>
      <c r="D22" t="s">
        <v>39</v>
      </c>
      <c r="E22" t="s">
        <v>25</v>
      </c>
      <c r="F22" s="3">
        <v>1785</v>
      </c>
      <c r="G22" s="4">
        <v>462</v>
      </c>
      <c r="I22" s="44"/>
    </row>
    <row r="23" spans="3:10">
      <c r="C23" t="s">
        <v>3</v>
      </c>
      <c r="D23" t="s">
        <v>37</v>
      </c>
      <c r="E23" t="s">
        <v>17</v>
      </c>
      <c r="F23" s="3">
        <v>3983</v>
      </c>
      <c r="G23" s="4">
        <v>144</v>
      </c>
    </row>
    <row r="24" spans="3:10">
      <c r="C24" t="s">
        <v>9</v>
      </c>
      <c r="D24" t="s">
        <v>38</v>
      </c>
      <c r="E24" t="s">
        <v>16</v>
      </c>
      <c r="F24" s="3">
        <v>2646</v>
      </c>
      <c r="G24" s="4">
        <v>120</v>
      </c>
    </row>
    <row r="25" spans="3:10">
      <c r="C25" t="s">
        <v>2</v>
      </c>
      <c r="D25" t="s">
        <v>34</v>
      </c>
      <c r="E25" t="s">
        <v>13</v>
      </c>
      <c r="F25" s="3">
        <v>252</v>
      </c>
      <c r="G25" s="4">
        <v>54</v>
      </c>
    </row>
    <row r="26" spans="3:10">
      <c r="C26" t="s">
        <v>3</v>
      </c>
      <c r="D26" t="s">
        <v>35</v>
      </c>
      <c r="E26" t="s">
        <v>25</v>
      </c>
      <c r="F26" s="3">
        <v>2464</v>
      </c>
      <c r="G26" s="4">
        <v>234</v>
      </c>
    </row>
    <row r="27" spans="3:10">
      <c r="C27" t="s">
        <v>3</v>
      </c>
      <c r="D27" t="s">
        <v>35</v>
      </c>
      <c r="E27" t="s">
        <v>29</v>
      </c>
      <c r="F27" s="3">
        <v>2114</v>
      </c>
      <c r="G27" s="4">
        <v>66</v>
      </c>
    </row>
    <row r="28" spans="3:10">
      <c r="C28" t="s">
        <v>6</v>
      </c>
      <c r="D28" t="s">
        <v>37</v>
      </c>
      <c r="E28" t="s">
        <v>31</v>
      </c>
      <c r="F28" s="3">
        <v>7693</v>
      </c>
      <c r="G28" s="4">
        <v>87</v>
      </c>
    </row>
    <row r="29" spans="3:10">
      <c r="C29" t="s">
        <v>5</v>
      </c>
      <c r="D29" t="s">
        <v>34</v>
      </c>
      <c r="E29" t="s">
        <v>20</v>
      </c>
      <c r="F29" s="3">
        <v>15610</v>
      </c>
      <c r="G29" s="4">
        <v>339</v>
      </c>
    </row>
    <row r="30" spans="3:10">
      <c r="C30" t="s">
        <v>41</v>
      </c>
      <c r="D30" t="s">
        <v>34</v>
      </c>
      <c r="E30" t="s">
        <v>22</v>
      </c>
      <c r="F30" s="3">
        <v>336</v>
      </c>
      <c r="G30" s="4">
        <v>144</v>
      </c>
    </row>
    <row r="31" spans="3:10">
      <c r="C31" t="s">
        <v>2</v>
      </c>
      <c r="D31" t="s">
        <v>39</v>
      </c>
      <c r="E31" t="s">
        <v>20</v>
      </c>
      <c r="F31" s="3">
        <v>9443</v>
      </c>
      <c r="G31" s="4">
        <v>162</v>
      </c>
    </row>
    <row r="32" spans="3:10">
      <c r="C32" t="s">
        <v>9</v>
      </c>
      <c r="D32" t="s">
        <v>34</v>
      </c>
      <c r="E32" t="s">
        <v>23</v>
      </c>
      <c r="F32" s="3">
        <v>8155</v>
      </c>
      <c r="G32" s="4">
        <v>90</v>
      </c>
    </row>
    <row r="33" spans="3:7">
      <c r="C33" t="s">
        <v>8</v>
      </c>
      <c r="D33" t="s">
        <v>38</v>
      </c>
      <c r="E33" t="s">
        <v>23</v>
      </c>
      <c r="F33" s="3">
        <v>1701</v>
      </c>
      <c r="G33" s="4">
        <v>234</v>
      </c>
    </row>
    <row r="34" spans="3:7">
      <c r="C34" t="s">
        <v>10</v>
      </c>
      <c r="D34" t="s">
        <v>38</v>
      </c>
      <c r="E34" t="s">
        <v>22</v>
      </c>
      <c r="F34" s="3">
        <v>2205</v>
      </c>
      <c r="G34" s="4">
        <v>141</v>
      </c>
    </row>
    <row r="35" spans="3:7">
      <c r="C35" t="s">
        <v>8</v>
      </c>
      <c r="D35" t="s">
        <v>37</v>
      </c>
      <c r="E35" t="s">
        <v>19</v>
      </c>
      <c r="F35" s="3">
        <v>1771</v>
      </c>
      <c r="G35" s="4">
        <v>204</v>
      </c>
    </row>
    <row r="36" spans="3:7">
      <c r="C36" t="s">
        <v>41</v>
      </c>
      <c r="D36" t="s">
        <v>35</v>
      </c>
      <c r="E36" t="s">
        <v>15</v>
      </c>
      <c r="F36" s="3">
        <v>2114</v>
      </c>
      <c r="G36" s="4">
        <v>186</v>
      </c>
    </row>
    <row r="37" spans="3:7">
      <c r="C37" t="s">
        <v>41</v>
      </c>
      <c r="D37" t="s">
        <v>36</v>
      </c>
      <c r="E37" t="s">
        <v>13</v>
      </c>
      <c r="F37" s="3">
        <v>10311</v>
      </c>
      <c r="G37" s="4">
        <v>231</v>
      </c>
    </row>
    <row r="38" spans="3:7">
      <c r="C38" t="s">
        <v>3</v>
      </c>
      <c r="D38" t="s">
        <v>39</v>
      </c>
      <c r="E38" t="s">
        <v>16</v>
      </c>
      <c r="F38" s="3">
        <v>21</v>
      </c>
      <c r="G38" s="4">
        <v>168</v>
      </c>
    </row>
    <row r="39" spans="3:7">
      <c r="C39" t="s">
        <v>10</v>
      </c>
      <c r="D39" t="s">
        <v>35</v>
      </c>
      <c r="E39" t="s">
        <v>20</v>
      </c>
      <c r="F39" s="3">
        <v>1974</v>
      </c>
      <c r="G39" s="4">
        <v>195</v>
      </c>
    </row>
    <row r="40" spans="3:7">
      <c r="C40" t="s">
        <v>5</v>
      </c>
      <c r="D40" t="s">
        <v>36</v>
      </c>
      <c r="E40" t="s">
        <v>23</v>
      </c>
      <c r="F40" s="3">
        <v>6314</v>
      </c>
      <c r="G40" s="4">
        <v>15</v>
      </c>
    </row>
    <row r="41" spans="3:7">
      <c r="C41" t="s">
        <v>10</v>
      </c>
      <c r="D41" t="s">
        <v>37</v>
      </c>
      <c r="E41" t="s">
        <v>23</v>
      </c>
      <c r="F41" s="3">
        <v>4683</v>
      </c>
      <c r="G41" s="4">
        <v>30</v>
      </c>
    </row>
    <row r="42" spans="3:7">
      <c r="C42" t="s">
        <v>41</v>
      </c>
      <c r="D42" t="s">
        <v>37</v>
      </c>
      <c r="E42" t="s">
        <v>24</v>
      </c>
      <c r="F42" s="3">
        <v>6398</v>
      </c>
      <c r="G42" s="4">
        <v>102</v>
      </c>
    </row>
    <row r="43" spans="3:7">
      <c r="C43" t="s">
        <v>2</v>
      </c>
      <c r="D43" t="s">
        <v>35</v>
      </c>
      <c r="E43" t="s">
        <v>19</v>
      </c>
      <c r="F43" s="3">
        <v>553</v>
      </c>
      <c r="G43" s="4">
        <v>15</v>
      </c>
    </row>
    <row r="44" spans="3:7">
      <c r="C44" t="s">
        <v>8</v>
      </c>
      <c r="D44" t="s">
        <v>39</v>
      </c>
      <c r="E44" t="s">
        <v>30</v>
      </c>
      <c r="F44" s="3">
        <v>7021</v>
      </c>
      <c r="G44" s="4">
        <v>183</v>
      </c>
    </row>
    <row r="45" spans="3:7">
      <c r="C45" t="s">
        <v>40</v>
      </c>
      <c r="D45" t="s">
        <v>39</v>
      </c>
      <c r="E45" t="s">
        <v>22</v>
      </c>
      <c r="F45" s="3">
        <v>5817</v>
      </c>
      <c r="G45" s="4">
        <v>12</v>
      </c>
    </row>
    <row r="46" spans="3:7">
      <c r="C46" t="s">
        <v>41</v>
      </c>
      <c r="D46" t="s">
        <v>39</v>
      </c>
      <c r="E46" t="s">
        <v>14</v>
      </c>
      <c r="F46" s="3">
        <v>3976</v>
      </c>
      <c r="G46" s="4">
        <v>72</v>
      </c>
    </row>
    <row r="47" spans="3:7">
      <c r="C47" t="s">
        <v>6</v>
      </c>
      <c r="D47" t="s">
        <v>38</v>
      </c>
      <c r="E47" t="s">
        <v>27</v>
      </c>
      <c r="F47" s="3">
        <v>1134</v>
      </c>
      <c r="G47" s="4">
        <v>282</v>
      </c>
    </row>
    <row r="48" spans="3:7">
      <c r="C48" t="s">
        <v>2</v>
      </c>
      <c r="D48" t="s">
        <v>39</v>
      </c>
      <c r="E48" t="s">
        <v>28</v>
      </c>
      <c r="F48" s="3">
        <v>6027</v>
      </c>
      <c r="G48" s="4">
        <v>144</v>
      </c>
    </row>
    <row r="49" spans="3:7">
      <c r="C49" t="s">
        <v>6</v>
      </c>
      <c r="D49" t="s">
        <v>37</v>
      </c>
      <c r="E49" t="s">
        <v>16</v>
      </c>
      <c r="F49" s="3">
        <v>1904</v>
      </c>
      <c r="G49" s="4">
        <v>405</v>
      </c>
    </row>
    <row r="50" spans="3:7">
      <c r="C50" t="s">
        <v>7</v>
      </c>
      <c r="D50" t="s">
        <v>34</v>
      </c>
      <c r="E50" t="s">
        <v>32</v>
      </c>
      <c r="F50" s="3">
        <v>3262</v>
      </c>
      <c r="G50" s="4">
        <v>75</v>
      </c>
    </row>
    <row r="51" spans="3:7">
      <c r="C51" t="s">
        <v>40</v>
      </c>
      <c r="D51" t="s">
        <v>34</v>
      </c>
      <c r="E51" t="s">
        <v>27</v>
      </c>
      <c r="F51" s="3">
        <v>2289</v>
      </c>
      <c r="G51" s="4">
        <v>135</v>
      </c>
    </row>
    <row r="52" spans="3:7">
      <c r="C52" t="s">
        <v>5</v>
      </c>
      <c r="D52" t="s">
        <v>34</v>
      </c>
      <c r="E52" t="s">
        <v>27</v>
      </c>
      <c r="F52" s="3">
        <v>6986</v>
      </c>
      <c r="G52" s="4">
        <v>21</v>
      </c>
    </row>
    <row r="53" spans="3:7">
      <c r="C53" t="s">
        <v>2</v>
      </c>
      <c r="D53" t="s">
        <v>38</v>
      </c>
      <c r="E53" t="s">
        <v>23</v>
      </c>
      <c r="F53" s="3">
        <v>4417</v>
      </c>
      <c r="G53" s="4">
        <v>153</v>
      </c>
    </row>
    <row r="54" spans="3:7">
      <c r="C54" t="s">
        <v>6</v>
      </c>
      <c r="D54" t="s">
        <v>34</v>
      </c>
      <c r="E54" t="s">
        <v>15</v>
      </c>
      <c r="F54" s="3">
        <v>1442</v>
      </c>
      <c r="G54" s="4">
        <v>15</v>
      </c>
    </row>
    <row r="55" spans="3:7">
      <c r="C55" t="s">
        <v>3</v>
      </c>
      <c r="D55" t="s">
        <v>35</v>
      </c>
      <c r="E55" t="s">
        <v>14</v>
      </c>
      <c r="F55" s="3">
        <v>2415</v>
      </c>
      <c r="G55" s="4">
        <v>255</v>
      </c>
    </row>
    <row r="56" spans="3:7">
      <c r="C56" t="s">
        <v>2</v>
      </c>
      <c r="D56" t="s">
        <v>37</v>
      </c>
      <c r="E56" t="s">
        <v>19</v>
      </c>
      <c r="F56" s="3">
        <v>238</v>
      </c>
      <c r="G56" s="4">
        <v>18</v>
      </c>
    </row>
    <row r="57" spans="3:7">
      <c r="C57" t="s">
        <v>6</v>
      </c>
      <c r="D57" t="s">
        <v>37</v>
      </c>
      <c r="E57" t="s">
        <v>23</v>
      </c>
      <c r="F57" s="3">
        <v>4949</v>
      </c>
      <c r="G57" s="4">
        <v>189</v>
      </c>
    </row>
    <row r="58" spans="3:7">
      <c r="C58" t="s">
        <v>5</v>
      </c>
      <c r="D58" t="s">
        <v>38</v>
      </c>
      <c r="E58" t="s">
        <v>32</v>
      </c>
      <c r="F58" s="3">
        <v>5075</v>
      </c>
      <c r="G58" s="4">
        <v>21</v>
      </c>
    </row>
    <row r="59" spans="3:7">
      <c r="C59" t="s">
        <v>3</v>
      </c>
      <c r="D59" t="s">
        <v>36</v>
      </c>
      <c r="E59" t="s">
        <v>16</v>
      </c>
      <c r="F59" s="3">
        <v>9198</v>
      </c>
      <c r="G59" s="4">
        <v>36</v>
      </c>
    </row>
    <row r="60" spans="3:7">
      <c r="C60" t="s">
        <v>6</v>
      </c>
      <c r="D60" t="s">
        <v>34</v>
      </c>
      <c r="E60" t="s">
        <v>29</v>
      </c>
      <c r="F60" s="3">
        <v>3339</v>
      </c>
      <c r="G60" s="4">
        <v>75</v>
      </c>
    </row>
    <row r="61" spans="3:7">
      <c r="C61" t="s">
        <v>40</v>
      </c>
      <c r="D61" t="s">
        <v>34</v>
      </c>
      <c r="E61" t="s">
        <v>17</v>
      </c>
      <c r="F61" s="3">
        <v>5019</v>
      </c>
      <c r="G61" s="4">
        <v>156</v>
      </c>
    </row>
    <row r="62" spans="3:7">
      <c r="C62" t="s">
        <v>5</v>
      </c>
      <c r="D62" t="s">
        <v>36</v>
      </c>
      <c r="E62" t="s">
        <v>16</v>
      </c>
      <c r="F62" s="3">
        <v>16184</v>
      </c>
      <c r="G62" s="4">
        <v>39</v>
      </c>
    </row>
    <row r="63" spans="3:7">
      <c r="C63" t="s">
        <v>6</v>
      </c>
      <c r="D63" t="s">
        <v>36</v>
      </c>
      <c r="E63" t="s">
        <v>21</v>
      </c>
      <c r="F63" s="3">
        <v>497</v>
      </c>
      <c r="G63" s="4">
        <v>63</v>
      </c>
    </row>
    <row r="64" spans="3:7">
      <c r="C64" t="s">
        <v>2</v>
      </c>
      <c r="D64" t="s">
        <v>36</v>
      </c>
      <c r="E64" t="s">
        <v>29</v>
      </c>
      <c r="F64" s="3">
        <v>8211</v>
      </c>
      <c r="G64" s="4">
        <v>75</v>
      </c>
    </row>
    <row r="65" spans="3:7">
      <c r="C65" t="s">
        <v>2</v>
      </c>
      <c r="D65" t="s">
        <v>38</v>
      </c>
      <c r="E65" t="s">
        <v>28</v>
      </c>
      <c r="F65" s="3">
        <v>6580</v>
      </c>
      <c r="G65" s="4">
        <v>183</v>
      </c>
    </row>
    <row r="66" spans="3:7">
      <c r="C66" t="s">
        <v>41</v>
      </c>
      <c r="D66" t="s">
        <v>35</v>
      </c>
      <c r="E66" t="s">
        <v>13</v>
      </c>
      <c r="F66" s="3">
        <v>4760</v>
      </c>
      <c r="G66" s="4">
        <v>69</v>
      </c>
    </row>
    <row r="67" spans="3:7">
      <c r="C67" t="s">
        <v>40</v>
      </c>
      <c r="D67" t="s">
        <v>36</v>
      </c>
      <c r="E67" t="s">
        <v>25</v>
      </c>
      <c r="F67" s="3">
        <v>5439</v>
      </c>
      <c r="G67" s="4">
        <v>30</v>
      </c>
    </row>
    <row r="68" spans="3:7">
      <c r="C68" t="s">
        <v>41</v>
      </c>
      <c r="D68" t="s">
        <v>34</v>
      </c>
      <c r="E68" t="s">
        <v>17</v>
      </c>
      <c r="F68" s="3">
        <v>1463</v>
      </c>
      <c r="G68" s="4">
        <v>39</v>
      </c>
    </row>
    <row r="69" spans="3:7">
      <c r="C69" t="s">
        <v>3</v>
      </c>
      <c r="D69" t="s">
        <v>34</v>
      </c>
      <c r="E69" t="s">
        <v>32</v>
      </c>
      <c r="F69" s="3">
        <v>7777</v>
      </c>
      <c r="G69" s="4">
        <v>504</v>
      </c>
    </row>
    <row r="70" spans="3:7">
      <c r="C70" t="s">
        <v>9</v>
      </c>
      <c r="D70" t="s">
        <v>37</v>
      </c>
      <c r="E70" t="s">
        <v>29</v>
      </c>
      <c r="F70" s="3">
        <v>1085</v>
      </c>
      <c r="G70" s="4">
        <v>273</v>
      </c>
    </row>
    <row r="71" spans="3:7">
      <c r="C71" t="s">
        <v>5</v>
      </c>
      <c r="D71" t="s">
        <v>37</v>
      </c>
      <c r="E71" t="s">
        <v>31</v>
      </c>
      <c r="F71" s="3">
        <v>182</v>
      </c>
      <c r="G71" s="4">
        <v>48</v>
      </c>
    </row>
    <row r="72" spans="3:7">
      <c r="C72" t="s">
        <v>6</v>
      </c>
      <c r="D72" t="s">
        <v>34</v>
      </c>
      <c r="E72" t="s">
        <v>27</v>
      </c>
      <c r="F72" s="3">
        <v>4242</v>
      </c>
      <c r="G72" s="4">
        <v>207</v>
      </c>
    </row>
    <row r="73" spans="3:7">
      <c r="C73" t="s">
        <v>6</v>
      </c>
      <c r="D73" t="s">
        <v>36</v>
      </c>
      <c r="E73" t="s">
        <v>32</v>
      </c>
      <c r="F73" s="3">
        <v>6118</v>
      </c>
      <c r="G73" s="4">
        <v>9</v>
      </c>
    </row>
    <row r="74" spans="3:7">
      <c r="C74" t="s">
        <v>10</v>
      </c>
      <c r="D74" t="s">
        <v>36</v>
      </c>
      <c r="E74" t="s">
        <v>23</v>
      </c>
      <c r="F74" s="3">
        <v>2317</v>
      </c>
      <c r="G74" s="4">
        <v>261</v>
      </c>
    </row>
    <row r="75" spans="3:7">
      <c r="C75" t="s">
        <v>6</v>
      </c>
      <c r="D75" t="s">
        <v>38</v>
      </c>
      <c r="E75" t="s">
        <v>16</v>
      </c>
      <c r="F75" s="3">
        <v>938</v>
      </c>
      <c r="G75" s="4">
        <v>6</v>
      </c>
    </row>
    <row r="76" spans="3:7">
      <c r="C76" t="s">
        <v>8</v>
      </c>
      <c r="D76" t="s">
        <v>37</v>
      </c>
      <c r="E76" t="s">
        <v>15</v>
      </c>
      <c r="F76" s="3">
        <v>9709</v>
      </c>
      <c r="G76" s="4">
        <v>30</v>
      </c>
    </row>
    <row r="77" spans="3:7">
      <c r="C77" t="s">
        <v>7</v>
      </c>
      <c r="D77" t="s">
        <v>34</v>
      </c>
      <c r="E77" t="s">
        <v>20</v>
      </c>
      <c r="F77" s="3">
        <v>2205</v>
      </c>
      <c r="G77" s="4">
        <v>138</v>
      </c>
    </row>
    <row r="78" spans="3:7">
      <c r="C78" t="s">
        <v>7</v>
      </c>
      <c r="D78" t="s">
        <v>37</v>
      </c>
      <c r="E78" t="s">
        <v>17</v>
      </c>
      <c r="F78" s="3">
        <v>4487</v>
      </c>
      <c r="G78" s="4">
        <v>111</v>
      </c>
    </row>
    <row r="79" spans="3:7">
      <c r="C79" t="s">
        <v>5</v>
      </c>
      <c r="D79" t="s">
        <v>35</v>
      </c>
      <c r="E79" t="s">
        <v>18</v>
      </c>
      <c r="F79" s="3">
        <v>2415</v>
      </c>
      <c r="G79" s="4">
        <v>15</v>
      </c>
    </row>
    <row r="80" spans="3:7">
      <c r="C80" t="s">
        <v>40</v>
      </c>
      <c r="D80" t="s">
        <v>34</v>
      </c>
      <c r="E80" t="s">
        <v>19</v>
      </c>
      <c r="F80" s="3">
        <v>4018</v>
      </c>
      <c r="G80" s="4">
        <v>162</v>
      </c>
    </row>
    <row r="81" spans="3:7">
      <c r="C81" t="s">
        <v>5</v>
      </c>
      <c r="D81" t="s">
        <v>34</v>
      </c>
      <c r="E81" t="s">
        <v>19</v>
      </c>
      <c r="F81" s="3">
        <v>861</v>
      </c>
      <c r="G81" s="4">
        <v>195</v>
      </c>
    </row>
    <row r="82" spans="3:7">
      <c r="C82" t="s">
        <v>10</v>
      </c>
      <c r="D82" t="s">
        <v>38</v>
      </c>
      <c r="E82" t="s">
        <v>14</v>
      </c>
      <c r="F82" s="3">
        <v>5586</v>
      </c>
      <c r="G82" s="4">
        <v>525</v>
      </c>
    </row>
    <row r="83" spans="3:7">
      <c r="C83" t="s">
        <v>7</v>
      </c>
      <c r="D83" t="s">
        <v>34</v>
      </c>
      <c r="E83" t="s">
        <v>33</v>
      </c>
      <c r="F83" s="3">
        <v>2226</v>
      </c>
      <c r="G83" s="4">
        <v>48</v>
      </c>
    </row>
    <row r="84" spans="3:7">
      <c r="C84" t="s">
        <v>9</v>
      </c>
      <c r="D84" t="s">
        <v>34</v>
      </c>
      <c r="E84" t="s">
        <v>28</v>
      </c>
      <c r="F84" s="3">
        <v>14329</v>
      </c>
      <c r="G84" s="4">
        <v>150</v>
      </c>
    </row>
    <row r="85" spans="3:7">
      <c r="C85" t="s">
        <v>9</v>
      </c>
      <c r="D85" t="s">
        <v>34</v>
      </c>
      <c r="E85" t="s">
        <v>20</v>
      </c>
      <c r="F85" s="3">
        <v>8463</v>
      </c>
      <c r="G85" s="4">
        <v>492</v>
      </c>
    </row>
    <row r="86" spans="3:7">
      <c r="C86" t="s">
        <v>5</v>
      </c>
      <c r="D86" t="s">
        <v>34</v>
      </c>
      <c r="E86" t="s">
        <v>29</v>
      </c>
      <c r="F86" s="3">
        <v>2891</v>
      </c>
      <c r="G86" s="4">
        <v>102</v>
      </c>
    </row>
    <row r="87" spans="3:7">
      <c r="C87" t="s">
        <v>3</v>
      </c>
      <c r="D87" t="s">
        <v>36</v>
      </c>
      <c r="E87" t="s">
        <v>23</v>
      </c>
      <c r="F87" s="3">
        <v>3773</v>
      </c>
      <c r="G87" s="4">
        <v>165</v>
      </c>
    </row>
    <row r="88" spans="3:7">
      <c r="C88" t="s">
        <v>41</v>
      </c>
      <c r="D88" t="s">
        <v>36</v>
      </c>
      <c r="E88" t="s">
        <v>28</v>
      </c>
      <c r="F88" s="3">
        <v>854</v>
      </c>
      <c r="G88" s="4">
        <v>309</v>
      </c>
    </row>
    <row r="89" spans="3:7">
      <c r="C89" t="s">
        <v>6</v>
      </c>
      <c r="D89" t="s">
        <v>36</v>
      </c>
      <c r="E89" t="s">
        <v>17</v>
      </c>
      <c r="F89" s="3">
        <v>4970</v>
      </c>
      <c r="G89" s="4">
        <v>156</v>
      </c>
    </row>
    <row r="90" spans="3:7">
      <c r="C90" t="s">
        <v>9</v>
      </c>
      <c r="D90" t="s">
        <v>35</v>
      </c>
      <c r="E90" t="s">
        <v>26</v>
      </c>
      <c r="F90" s="3">
        <v>98</v>
      </c>
      <c r="G90" s="4">
        <v>159</v>
      </c>
    </row>
    <row r="91" spans="3:7">
      <c r="C91" t="s">
        <v>5</v>
      </c>
      <c r="D91" t="s">
        <v>35</v>
      </c>
      <c r="E91" t="s">
        <v>15</v>
      </c>
      <c r="F91" s="3">
        <v>13391</v>
      </c>
      <c r="G91" s="4">
        <v>201</v>
      </c>
    </row>
    <row r="92" spans="3:7">
      <c r="C92" t="s">
        <v>8</v>
      </c>
      <c r="D92" t="s">
        <v>39</v>
      </c>
      <c r="E92" t="s">
        <v>31</v>
      </c>
      <c r="F92" s="3">
        <v>8890</v>
      </c>
      <c r="G92" s="4">
        <v>210</v>
      </c>
    </row>
    <row r="93" spans="3:7">
      <c r="C93" t="s">
        <v>2</v>
      </c>
      <c r="D93" t="s">
        <v>38</v>
      </c>
      <c r="E93" t="s">
        <v>13</v>
      </c>
      <c r="F93" s="3">
        <v>56</v>
      </c>
      <c r="G93" s="4">
        <v>51</v>
      </c>
    </row>
    <row r="94" spans="3:7">
      <c r="C94" t="s">
        <v>3</v>
      </c>
      <c r="D94" t="s">
        <v>36</v>
      </c>
      <c r="E94" t="s">
        <v>25</v>
      </c>
      <c r="F94" s="3">
        <v>3339</v>
      </c>
      <c r="G94" s="4">
        <v>39</v>
      </c>
    </row>
    <row r="95" spans="3:7">
      <c r="C95" t="s">
        <v>10</v>
      </c>
      <c r="D95" t="s">
        <v>35</v>
      </c>
      <c r="E95" t="s">
        <v>18</v>
      </c>
      <c r="F95" s="3">
        <v>3808</v>
      </c>
      <c r="G95" s="4">
        <v>279</v>
      </c>
    </row>
    <row r="96" spans="3:7">
      <c r="C96" t="s">
        <v>10</v>
      </c>
      <c r="D96" t="s">
        <v>38</v>
      </c>
      <c r="E96" t="s">
        <v>13</v>
      </c>
      <c r="F96" s="3">
        <v>63</v>
      </c>
      <c r="G96" s="4">
        <v>123</v>
      </c>
    </row>
    <row r="97" spans="3:7">
      <c r="C97" t="s">
        <v>2</v>
      </c>
      <c r="D97" t="s">
        <v>39</v>
      </c>
      <c r="E97" t="s">
        <v>27</v>
      </c>
      <c r="F97" s="3">
        <v>7812</v>
      </c>
      <c r="G97" s="4">
        <v>81</v>
      </c>
    </row>
    <row r="98" spans="3:7">
      <c r="C98" t="s">
        <v>40</v>
      </c>
      <c r="D98" t="s">
        <v>37</v>
      </c>
      <c r="E98" t="s">
        <v>19</v>
      </c>
      <c r="F98" s="3">
        <v>7693</v>
      </c>
      <c r="G98" s="4">
        <v>21</v>
      </c>
    </row>
    <row r="99" spans="3:7">
      <c r="C99" t="s">
        <v>3</v>
      </c>
      <c r="D99" t="s">
        <v>36</v>
      </c>
      <c r="E99" t="s">
        <v>28</v>
      </c>
      <c r="F99" s="3">
        <v>973</v>
      </c>
      <c r="G99" s="4">
        <v>162</v>
      </c>
    </row>
    <row r="100" spans="3:7">
      <c r="C100" t="s">
        <v>10</v>
      </c>
      <c r="D100" t="s">
        <v>35</v>
      </c>
      <c r="E100" t="s">
        <v>21</v>
      </c>
      <c r="F100" s="3">
        <v>567</v>
      </c>
      <c r="G100" s="4">
        <v>228</v>
      </c>
    </row>
    <row r="101" spans="3:7">
      <c r="C101" t="s">
        <v>10</v>
      </c>
      <c r="D101" t="s">
        <v>36</v>
      </c>
      <c r="E101" t="s">
        <v>29</v>
      </c>
      <c r="F101" s="3">
        <v>2471</v>
      </c>
      <c r="G101" s="4">
        <v>342</v>
      </c>
    </row>
    <row r="102" spans="3:7">
      <c r="C102" t="s">
        <v>5</v>
      </c>
      <c r="D102" t="s">
        <v>38</v>
      </c>
      <c r="E102" t="s">
        <v>13</v>
      </c>
      <c r="F102" s="3">
        <v>7189</v>
      </c>
      <c r="G102" s="4">
        <v>54</v>
      </c>
    </row>
    <row r="103" spans="3:7">
      <c r="C103" t="s">
        <v>41</v>
      </c>
      <c r="D103" t="s">
        <v>35</v>
      </c>
      <c r="E103" t="s">
        <v>28</v>
      </c>
      <c r="F103" s="3">
        <v>7455</v>
      </c>
      <c r="G103" s="4">
        <v>216</v>
      </c>
    </row>
    <row r="104" spans="3:7">
      <c r="C104" t="s">
        <v>3</v>
      </c>
      <c r="D104" t="s">
        <v>34</v>
      </c>
      <c r="E104" t="s">
        <v>26</v>
      </c>
      <c r="F104" s="3">
        <v>3108</v>
      </c>
      <c r="G104" s="4">
        <v>54</v>
      </c>
    </row>
    <row r="105" spans="3:7">
      <c r="C105" t="s">
        <v>6</v>
      </c>
      <c r="D105" t="s">
        <v>38</v>
      </c>
      <c r="E105" t="s">
        <v>25</v>
      </c>
      <c r="F105" s="3">
        <v>469</v>
      </c>
      <c r="G105" s="4">
        <v>75</v>
      </c>
    </row>
    <row r="106" spans="3:7">
      <c r="C106" t="s">
        <v>9</v>
      </c>
      <c r="D106" t="s">
        <v>37</v>
      </c>
      <c r="E106" t="s">
        <v>23</v>
      </c>
      <c r="F106" s="3">
        <v>2737</v>
      </c>
      <c r="G106" s="4">
        <v>93</v>
      </c>
    </row>
    <row r="107" spans="3:7">
      <c r="C107" t="s">
        <v>9</v>
      </c>
      <c r="D107" t="s">
        <v>37</v>
      </c>
      <c r="E107" t="s">
        <v>25</v>
      </c>
      <c r="F107" s="3">
        <v>4305</v>
      </c>
      <c r="G107" s="4">
        <v>156</v>
      </c>
    </row>
    <row r="108" spans="3:7">
      <c r="C108" t="s">
        <v>9</v>
      </c>
      <c r="D108" t="s">
        <v>38</v>
      </c>
      <c r="E108" t="s">
        <v>17</v>
      </c>
      <c r="F108" s="3">
        <v>2408</v>
      </c>
      <c r="G108" s="4">
        <v>9</v>
      </c>
    </row>
    <row r="109" spans="3:7">
      <c r="C109" t="s">
        <v>3</v>
      </c>
      <c r="D109" t="s">
        <v>36</v>
      </c>
      <c r="E109" t="s">
        <v>19</v>
      </c>
      <c r="F109" s="3">
        <v>1281</v>
      </c>
      <c r="G109" s="4">
        <v>18</v>
      </c>
    </row>
    <row r="110" spans="3:7">
      <c r="C110" t="s">
        <v>40</v>
      </c>
      <c r="D110" t="s">
        <v>35</v>
      </c>
      <c r="E110" t="s">
        <v>32</v>
      </c>
      <c r="F110" s="3">
        <v>12348</v>
      </c>
      <c r="G110" s="4">
        <v>234</v>
      </c>
    </row>
    <row r="111" spans="3:7">
      <c r="C111" t="s">
        <v>3</v>
      </c>
      <c r="D111" t="s">
        <v>34</v>
      </c>
      <c r="E111" t="s">
        <v>28</v>
      </c>
      <c r="F111" s="3">
        <v>3689</v>
      </c>
      <c r="G111" s="4">
        <v>312</v>
      </c>
    </row>
    <row r="112" spans="3:7">
      <c r="C112" t="s">
        <v>7</v>
      </c>
      <c r="D112" t="s">
        <v>36</v>
      </c>
      <c r="E112" t="s">
        <v>19</v>
      </c>
      <c r="F112" s="3">
        <v>2870</v>
      </c>
      <c r="G112" s="4">
        <v>300</v>
      </c>
    </row>
    <row r="113" spans="3:7">
      <c r="C113" t="s">
        <v>2</v>
      </c>
      <c r="D113" t="s">
        <v>36</v>
      </c>
      <c r="E113" t="s">
        <v>27</v>
      </c>
      <c r="F113" s="3">
        <v>798</v>
      </c>
      <c r="G113" s="4">
        <v>519</v>
      </c>
    </row>
    <row r="114" spans="3:7">
      <c r="C114" t="s">
        <v>41</v>
      </c>
      <c r="D114" t="s">
        <v>37</v>
      </c>
      <c r="E114" t="s">
        <v>21</v>
      </c>
      <c r="F114" s="3">
        <v>2933</v>
      </c>
      <c r="G114" s="4">
        <v>9</v>
      </c>
    </row>
    <row r="115" spans="3:7">
      <c r="C115" t="s">
        <v>5</v>
      </c>
      <c r="D115" t="s">
        <v>35</v>
      </c>
      <c r="E115" t="s">
        <v>4</v>
      </c>
      <c r="F115" s="3">
        <v>2744</v>
      </c>
      <c r="G115" s="4">
        <v>9</v>
      </c>
    </row>
    <row r="116" spans="3:7">
      <c r="C116" t="s">
        <v>40</v>
      </c>
      <c r="D116" t="s">
        <v>36</v>
      </c>
      <c r="E116" t="s">
        <v>33</v>
      </c>
      <c r="F116" s="3">
        <v>9772</v>
      </c>
      <c r="G116" s="4">
        <v>90</v>
      </c>
    </row>
    <row r="117" spans="3:7">
      <c r="C117" t="s">
        <v>7</v>
      </c>
      <c r="D117" t="s">
        <v>34</v>
      </c>
      <c r="E117" t="s">
        <v>25</v>
      </c>
      <c r="F117" s="3">
        <v>1568</v>
      </c>
      <c r="G117" s="4">
        <v>96</v>
      </c>
    </row>
    <row r="118" spans="3:7">
      <c r="C118" t="s">
        <v>2</v>
      </c>
      <c r="D118" t="s">
        <v>36</v>
      </c>
      <c r="E118" t="s">
        <v>16</v>
      </c>
      <c r="F118" s="3">
        <v>11417</v>
      </c>
      <c r="G118" s="4">
        <v>21</v>
      </c>
    </row>
    <row r="119" spans="3:7">
      <c r="C119" t="s">
        <v>40</v>
      </c>
      <c r="D119" t="s">
        <v>34</v>
      </c>
      <c r="E119" t="s">
        <v>26</v>
      </c>
      <c r="F119" s="3">
        <v>6748</v>
      </c>
      <c r="G119" s="4">
        <v>48</v>
      </c>
    </row>
    <row r="120" spans="3:7">
      <c r="C120" t="s">
        <v>10</v>
      </c>
      <c r="D120" t="s">
        <v>36</v>
      </c>
      <c r="E120" t="s">
        <v>27</v>
      </c>
      <c r="F120" s="3">
        <v>1407</v>
      </c>
      <c r="G120" s="4">
        <v>72</v>
      </c>
    </row>
    <row r="121" spans="3:7">
      <c r="C121" t="s">
        <v>8</v>
      </c>
      <c r="D121" t="s">
        <v>35</v>
      </c>
      <c r="E121" t="s">
        <v>29</v>
      </c>
      <c r="F121" s="3">
        <v>2023</v>
      </c>
      <c r="G121" s="4">
        <v>168</v>
      </c>
    </row>
    <row r="122" spans="3:7">
      <c r="C122" t="s">
        <v>5</v>
      </c>
      <c r="D122" t="s">
        <v>39</v>
      </c>
      <c r="E122" t="s">
        <v>26</v>
      </c>
      <c r="F122" s="3">
        <v>5236</v>
      </c>
      <c r="G122" s="4">
        <v>51</v>
      </c>
    </row>
    <row r="123" spans="3:7">
      <c r="C123" t="s">
        <v>41</v>
      </c>
      <c r="D123" t="s">
        <v>36</v>
      </c>
      <c r="E123" t="s">
        <v>19</v>
      </c>
      <c r="F123" s="3">
        <v>1925</v>
      </c>
      <c r="G123" s="4">
        <v>192</v>
      </c>
    </row>
    <row r="124" spans="3:7">
      <c r="C124" t="s">
        <v>7</v>
      </c>
      <c r="D124" t="s">
        <v>37</v>
      </c>
      <c r="E124" t="s">
        <v>14</v>
      </c>
      <c r="F124" s="3">
        <v>6608</v>
      </c>
      <c r="G124" s="4">
        <v>225</v>
      </c>
    </row>
    <row r="125" spans="3:7">
      <c r="C125" t="s">
        <v>6</v>
      </c>
      <c r="D125" t="s">
        <v>34</v>
      </c>
      <c r="E125" t="s">
        <v>26</v>
      </c>
      <c r="F125" s="3">
        <v>8008</v>
      </c>
      <c r="G125" s="4">
        <v>456</v>
      </c>
    </row>
    <row r="126" spans="3:7">
      <c r="C126" t="s">
        <v>10</v>
      </c>
      <c r="D126" t="s">
        <v>34</v>
      </c>
      <c r="E126" t="s">
        <v>25</v>
      </c>
      <c r="F126" s="3">
        <v>1428</v>
      </c>
      <c r="G126" s="4">
        <v>93</v>
      </c>
    </row>
    <row r="127" spans="3:7">
      <c r="C127" t="s">
        <v>6</v>
      </c>
      <c r="D127" t="s">
        <v>34</v>
      </c>
      <c r="E127" t="s">
        <v>4</v>
      </c>
      <c r="F127" s="3">
        <v>525</v>
      </c>
      <c r="G127" s="4">
        <v>48</v>
      </c>
    </row>
    <row r="128" spans="3:7">
      <c r="C128" t="s">
        <v>6</v>
      </c>
      <c r="D128" t="s">
        <v>37</v>
      </c>
      <c r="E128" t="s">
        <v>18</v>
      </c>
      <c r="F128" s="3">
        <v>1505</v>
      </c>
      <c r="G128" s="4">
        <v>102</v>
      </c>
    </row>
    <row r="129" spans="3:7">
      <c r="C129" t="s">
        <v>7</v>
      </c>
      <c r="D129" t="s">
        <v>35</v>
      </c>
      <c r="E129" t="s">
        <v>30</v>
      </c>
      <c r="F129" s="3">
        <v>6755</v>
      </c>
      <c r="G129" s="4">
        <v>252</v>
      </c>
    </row>
    <row r="130" spans="3:7">
      <c r="C130" t="s">
        <v>2</v>
      </c>
      <c r="D130" t="s">
        <v>37</v>
      </c>
      <c r="E130" t="s">
        <v>18</v>
      </c>
      <c r="F130" s="3">
        <v>11571</v>
      </c>
      <c r="G130" s="4">
        <v>138</v>
      </c>
    </row>
    <row r="131" spans="3:7">
      <c r="C131" t="s">
        <v>40</v>
      </c>
      <c r="D131" t="s">
        <v>38</v>
      </c>
      <c r="E131" t="s">
        <v>25</v>
      </c>
      <c r="F131" s="3">
        <v>2541</v>
      </c>
      <c r="G131" s="4">
        <v>90</v>
      </c>
    </row>
    <row r="132" spans="3:7">
      <c r="C132" t="s">
        <v>41</v>
      </c>
      <c r="D132" t="s">
        <v>37</v>
      </c>
      <c r="E132" t="s">
        <v>30</v>
      </c>
      <c r="F132" s="3">
        <v>1526</v>
      </c>
      <c r="G132" s="4">
        <v>240</v>
      </c>
    </row>
    <row r="133" spans="3:7">
      <c r="C133" t="s">
        <v>40</v>
      </c>
      <c r="D133" t="s">
        <v>38</v>
      </c>
      <c r="E133" t="s">
        <v>4</v>
      </c>
      <c r="F133" s="3">
        <v>6125</v>
      </c>
      <c r="G133" s="4">
        <v>102</v>
      </c>
    </row>
    <row r="134" spans="3:7">
      <c r="C134" t="s">
        <v>41</v>
      </c>
      <c r="D134" t="s">
        <v>35</v>
      </c>
      <c r="E134" t="s">
        <v>27</v>
      </c>
      <c r="F134" s="3">
        <v>847</v>
      </c>
      <c r="G134" s="4">
        <v>129</v>
      </c>
    </row>
    <row r="135" spans="3:7">
      <c r="C135" t="s">
        <v>8</v>
      </c>
      <c r="D135" t="s">
        <v>35</v>
      </c>
      <c r="E135" t="s">
        <v>27</v>
      </c>
      <c r="F135" s="3">
        <v>4753</v>
      </c>
      <c r="G135" s="4">
        <v>300</v>
      </c>
    </row>
    <row r="136" spans="3:7">
      <c r="C136" t="s">
        <v>6</v>
      </c>
      <c r="D136" t="s">
        <v>38</v>
      </c>
      <c r="E136" t="s">
        <v>33</v>
      </c>
      <c r="F136" s="3">
        <v>959</v>
      </c>
      <c r="G136" s="4">
        <v>135</v>
      </c>
    </row>
    <row r="137" spans="3:7">
      <c r="C137" t="s">
        <v>7</v>
      </c>
      <c r="D137" t="s">
        <v>35</v>
      </c>
      <c r="E137" t="s">
        <v>24</v>
      </c>
      <c r="F137" s="3">
        <v>2793</v>
      </c>
      <c r="G137" s="4">
        <v>114</v>
      </c>
    </row>
    <row r="138" spans="3:7">
      <c r="C138" t="s">
        <v>7</v>
      </c>
      <c r="D138" t="s">
        <v>35</v>
      </c>
      <c r="E138" t="s">
        <v>14</v>
      </c>
      <c r="F138" s="3">
        <v>4606</v>
      </c>
      <c r="G138" s="4">
        <v>63</v>
      </c>
    </row>
    <row r="139" spans="3:7">
      <c r="C139" t="s">
        <v>7</v>
      </c>
      <c r="D139" t="s">
        <v>36</v>
      </c>
      <c r="E139" t="s">
        <v>29</v>
      </c>
      <c r="F139" s="3">
        <v>5551</v>
      </c>
      <c r="G139" s="4">
        <v>252</v>
      </c>
    </row>
    <row r="140" spans="3:7">
      <c r="C140" t="s">
        <v>10</v>
      </c>
      <c r="D140" t="s">
        <v>36</v>
      </c>
      <c r="E140" t="s">
        <v>32</v>
      </c>
      <c r="F140" s="3">
        <v>6657</v>
      </c>
      <c r="G140" s="4">
        <v>303</v>
      </c>
    </row>
    <row r="141" spans="3:7">
      <c r="C141" t="s">
        <v>7</v>
      </c>
      <c r="D141" t="s">
        <v>39</v>
      </c>
      <c r="E141" t="s">
        <v>17</v>
      </c>
      <c r="F141" s="3">
        <v>4438</v>
      </c>
      <c r="G141" s="4">
        <v>246</v>
      </c>
    </row>
    <row r="142" spans="3:7">
      <c r="C142" t="s">
        <v>8</v>
      </c>
      <c r="D142" t="s">
        <v>38</v>
      </c>
      <c r="E142" t="s">
        <v>22</v>
      </c>
      <c r="F142" s="3">
        <v>168</v>
      </c>
      <c r="G142" s="4">
        <v>84</v>
      </c>
    </row>
    <row r="143" spans="3:7">
      <c r="C143" t="s">
        <v>7</v>
      </c>
      <c r="D143" t="s">
        <v>34</v>
      </c>
      <c r="E143" t="s">
        <v>17</v>
      </c>
      <c r="F143" s="3">
        <v>7777</v>
      </c>
      <c r="G143" s="4">
        <v>39</v>
      </c>
    </row>
    <row r="144" spans="3:7">
      <c r="C144" t="s">
        <v>5</v>
      </c>
      <c r="D144" t="s">
        <v>36</v>
      </c>
      <c r="E144" t="s">
        <v>17</v>
      </c>
      <c r="F144" s="3">
        <v>3339</v>
      </c>
      <c r="G144" s="4">
        <v>348</v>
      </c>
    </row>
    <row r="145" spans="3:7">
      <c r="C145" t="s">
        <v>7</v>
      </c>
      <c r="D145" t="s">
        <v>37</v>
      </c>
      <c r="E145" t="s">
        <v>33</v>
      </c>
      <c r="F145" s="3">
        <v>6391</v>
      </c>
      <c r="G145" s="4">
        <v>48</v>
      </c>
    </row>
    <row r="146" spans="3:7">
      <c r="C146" t="s">
        <v>5</v>
      </c>
      <c r="D146" t="s">
        <v>37</v>
      </c>
      <c r="E146" t="s">
        <v>22</v>
      </c>
      <c r="F146" s="3">
        <v>518</v>
      </c>
      <c r="G146" s="4">
        <v>75</v>
      </c>
    </row>
    <row r="147" spans="3:7">
      <c r="C147" t="s">
        <v>7</v>
      </c>
      <c r="D147" t="s">
        <v>38</v>
      </c>
      <c r="E147" t="s">
        <v>28</v>
      </c>
      <c r="F147" s="3">
        <v>5677</v>
      </c>
      <c r="G147" s="4">
        <v>258</v>
      </c>
    </row>
    <row r="148" spans="3:7">
      <c r="C148" t="s">
        <v>6</v>
      </c>
      <c r="D148" t="s">
        <v>39</v>
      </c>
      <c r="E148" t="s">
        <v>17</v>
      </c>
      <c r="F148" s="3">
        <v>6048</v>
      </c>
      <c r="G148" s="4">
        <v>27</v>
      </c>
    </row>
    <row r="149" spans="3:7">
      <c r="C149" t="s">
        <v>8</v>
      </c>
      <c r="D149" t="s">
        <v>38</v>
      </c>
      <c r="E149" t="s">
        <v>32</v>
      </c>
      <c r="F149" s="3">
        <v>3752</v>
      </c>
      <c r="G149" s="4">
        <v>213</v>
      </c>
    </row>
    <row r="150" spans="3:7">
      <c r="C150" t="s">
        <v>5</v>
      </c>
      <c r="D150" t="s">
        <v>35</v>
      </c>
      <c r="E150" t="s">
        <v>29</v>
      </c>
      <c r="F150" s="3">
        <v>4480</v>
      </c>
      <c r="G150" s="4">
        <v>357</v>
      </c>
    </row>
    <row r="151" spans="3:7">
      <c r="C151" t="s">
        <v>9</v>
      </c>
      <c r="D151" t="s">
        <v>37</v>
      </c>
      <c r="E151" t="s">
        <v>4</v>
      </c>
      <c r="F151" s="3">
        <v>259</v>
      </c>
      <c r="G151" s="4">
        <v>207</v>
      </c>
    </row>
    <row r="152" spans="3:7">
      <c r="C152" t="s">
        <v>8</v>
      </c>
      <c r="D152" t="s">
        <v>37</v>
      </c>
      <c r="E152" t="s">
        <v>30</v>
      </c>
      <c r="F152" s="3">
        <v>42</v>
      </c>
      <c r="G152" s="4">
        <v>150</v>
      </c>
    </row>
    <row r="153" spans="3:7">
      <c r="C153" t="s">
        <v>41</v>
      </c>
      <c r="D153" t="s">
        <v>36</v>
      </c>
      <c r="E153" t="s">
        <v>26</v>
      </c>
      <c r="F153" s="3">
        <v>98</v>
      </c>
      <c r="G153" s="4">
        <v>204</v>
      </c>
    </row>
    <row r="154" spans="3:7">
      <c r="C154" t="s">
        <v>7</v>
      </c>
      <c r="D154" t="s">
        <v>35</v>
      </c>
      <c r="E154" t="s">
        <v>27</v>
      </c>
      <c r="F154" s="3">
        <v>2478</v>
      </c>
      <c r="G154" s="4">
        <v>21</v>
      </c>
    </row>
    <row r="155" spans="3:7">
      <c r="C155" t="s">
        <v>41</v>
      </c>
      <c r="D155" t="s">
        <v>34</v>
      </c>
      <c r="E155" t="s">
        <v>33</v>
      </c>
      <c r="F155" s="3">
        <v>7847</v>
      </c>
      <c r="G155" s="4">
        <v>174</v>
      </c>
    </row>
    <row r="156" spans="3:7">
      <c r="C156" t="s">
        <v>2</v>
      </c>
      <c r="D156" t="s">
        <v>37</v>
      </c>
      <c r="E156" t="s">
        <v>17</v>
      </c>
      <c r="F156" s="3">
        <v>9926</v>
      </c>
      <c r="G156" s="4">
        <v>201</v>
      </c>
    </row>
    <row r="157" spans="3:7">
      <c r="C157" t="s">
        <v>8</v>
      </c>
      <c r="D157" t="s">
        <v>38</v>
      </c>
      <c r="E157" t="s">
        <v>13</v>
      </c>
      <c r="F157" s="3">
        <v>819</v>
      </c>
      <c r="G157" s="4">
        <v>510</v>
      </c>
    </row>
    <row r="158" spans="3:7">
      <c r="C158" t="s">
        <v>6</v>
      </c>
      <c r="D158" t="s">
        <v>39</v>
      </c>
      <c r="E158" t="s">
        <v>29</v>
      </c>
      <c r="F158" s="3">
        <v>3052</v>
      </c>
      <c r="G158" s="4">
        <v>378</v>
      </c>
    </row>
    <row r="159" spans="3:7">
      <c r="C159" t="s">
        <v>9</v>
      </c>
      <c r="D159" t="s">
        <v>34</v>
      </c>
      <c r="E159" t="s">
        <v>21</v>
      </c>
      <c r="F159" s="3">
        <v>6832</v>
      </c>
      <c r="G159" s="4">
        <v>27</v>
      </c>
    </row>
    <row r="160" spans="3:7">
      <c r="C160" t="s">
        <v>2</v>
      </c>
      <c r="D160" t="s">
        <v>39</v>
      </c>
      <c r="E160" t="s">
        <v>16</v>
      </c>
      <c r="F160" s="3">
        <v>2016</v>
      </c>
      <c r="G160" s="4">
        <v>117</v>
      </c>
    </row>
    <row r="161" spans="3:7">
      <c r="C161" t="s">
        <v>6</v>
      </c>
      <c r="D161" t="s">
        <v>38</v>
      </c>
      <c r="E161" t="s">
        <v>21</v>
      </c>
      <c r="F161" s="3">
        <v>7322</v>
      </c>
      <c r="G161" s="4">
        <v>36</v>
      </c>
    </row>
    <row r="162" spans="3:7">
      <c r="C162" t="s">
        <v>8</v>
      </c>
      <c r="D162" t="s">
        <v>35</v>
      </c>
      <c r="E162" t="s">
        <v>33</v>
      </c>
      <c r="F162" s="3">
        <v>357</v>
      </c>
      <c r="G162" s="4">
        <v>126</v>
      </c>
    </row>
    <row r="163" spans="3:7">
      <c r="C163" t="s">
        <v>9</v>
      </c>
      <c r="D163" t="s">
        <v>39</v>
      </c>
      <c r="E163" t="s">
        <v>25</v>
      </c>
      <c r="F163" s="3">
        <v>3192</v>
      </c>
      <c r="G163" s="4">
        <v>72</v>
      </c>
    </row>
    <row r="164" spans="3:7">
      <c r="C164" t="s">
        <v>7</v>
      </c>
      <c r="D164" t="s">
        <v>36</v>
      </c>
      <c r="E164" t="s">
        <v>22</v>
      </c>
      <c r="F164" s="3">
        <v>8435</v>
      </c>
      <c r="G164" s="4">
        <v>42</v>
      </c>
    </row>
    <row r="165" spans="3:7">
      <c r="C165" t="s">
        <v>40</v>
      </c>
      <c r="D165" t="s">
        <v>39</v>
      </c>
      <c r="E165" t="s">
        <v>29</v>
      </c>
      <c r="F165" s="3">
        <v>0</v>
      </c>
      <c r="G165" s="4">
        <v>135</v>
      </c>
    </row>
    <row r="166" spans="3:7">
      <c r="C166" t="s">
        <v>7</v>
      </c>
      <c r="D166" t="s">
        <v>34</v>
      </c>
      <c r="E166" t="s">
        <v>24</v>
      </c>
      <c r="F166" s="3">
        <v>8862</v>
      </c>
      <c r="G166" s="4">
        <v>189</v>
      </c>
    </row>
    <row r="167" spans="3:7">
      <c r="C167" t="s">
        <v>6</v>
      </c>
      <c r="D167" t="s">
        <v>37</v>
      </c>
      <c r="E167" t="s">
        <v>28</v>
      </c>
      <c r="F167" s="3">
        <v>3556</v>
      </c>
      <c r="G167" s="4">
        <v>459</v>
      </c>
    </row>
    <row r="168" spans="3:7">
      <c r="C168" t="s">
        <v>5</v>
      </c>
      <c r="D168" t="s">
        <v>34</v>
      </c>
      <c r="E168" t="s">
        <v>15</v>
      </c>
      <c r="F168" s="3">
        <v>7280</v>
      </c>
      <c r="G168" s="4">
        <v>201</v>
      </c>
    </row>
    <row r="169" spans="3:7">
      <c r="C169" t="s">
        <v>6</v>
      </c>
      <c r="D169" t="s">
        <v>34</v>
      </c>
      <c r="E169" t="s">
        <v>30</v>
      </c>
      <c r="F169" s="3">
        <v>3402</v>
      </c>
      <c r="G169" s="4">
        <v>366</v>
      </c>
    </row>
    <row r="170" spans="3:7">
      <c r="C170" t="s">
        <v>3</v>
      </c>
      <c r="D170" t="s">
        <v>37</v>
      </c>
      <c r="E170" t="s">
        <v>29</v>
      </c>
      <c r="F170" s="3">
        <v>4592</v>
      </c>
      <c r="G170" s="4">
        <v>324</v>
      </c>
    </row>
    <row r="171" spans="3:7">
      <c r="C171" t="s">
        <v>9</v>
      </c>
      <c r="D171" t="s">
        <v>35</v>
      </c>
      <c r="E171" t="s">
        <v>15</v>
      </c>
      <c r="F171" s="3">
        <v>7833</v>
      </c>
      <c r="G171" s="4">
        <v>243</v>
      </c>
    </row>
    <row r="172" spans="3:7">
      <c r="C172" t="s">
        <v>2</v>
      </c>
      <c r="D172" t="s">
        <v>39</v>
      </c>
      <c r="E172" t="s">
        <v>21</v>
      </c>
      <c r="F172" s="3">
        <v>7651</v>
      </c>
      <c r="G172" s="4">
        <v>213</v>
      </c>
    </row>
    <row r="173" spans="3:7">
      <c r="C173" t="s">
        <v>40</v>
      </c>
      <c r="D173" t="s">
        <v>35</v>
      </c>
      <c r="E173" t="s">
        <v>30</v>
      </c>
      <c r="F173" s="3">
        <v>2275</v>
      </c>
      <c r="G173" s="4">
        <v>447</v>
      </c>
    </row>
    <row r="174" spans="3:7">
      <c r="C174" t="s">
        <v>40</v>
      </c>
      <c r="D174" t="s">
        <v>38</v>
      </c>
      <c r="E174" t="s">
        <v>13</v>
      </c>
      <c r="F174" s="3">
        <v>5670</v>
      </c>
      <c r="G174" s="4">
        <v>297</v>
      </c>
    </row>
    <row r="175" spans="3:7">
      <c r="C175" t="s">
        <v>7</v>
      </c>
      <c r="D175" t="s">
        <v>35</v>
      </c>
      <c r="E175" t="s">
        <v>16</v>
      </c>
      <c r="F175" s="3">
        <v>2135</v>
      </c>
      <c r="G175" s="4">
        <v>27</v>
      </c>
    </row>
    <row r="176" spans="3:7">
      <c r="C176" t="s">
        <v>40</v>
      </c>
      <c r="D176" t="s">
        <v>34</v>
      </c>
      <c r="E176" t="s">
        <v>23</v>
      </c>
      <c r="F176" s="3">
        <v>2779</v>
      </c>
      <c r="G176" s="4">
        <v>75</v>
      </c>
    </row>
    <row r="177" spans="3:7">
      <c r="C177" t="s">
        <v>10</v>
      </c>
      <c r="D177" t="s">
        <v>39</v>
      </c>
      <c r="E177" t="s">
        <v>33</v>
      </c>
      <c r="F177" s="3">
        <v>12950</v>
      </c>
      <c r="G177" s="4">
        <v>30</v>
      </c>
    </row>
    <row r="178" spans="3:7">
      <c r="C178" t="s">
        <v>7</v>
      </c>
      <c r="D178" t="s">
        <v>36</v>
      </c>
      <c r="E178" t="s">
        <v>18</v>
      </c>
      <c r="F178" s="3">
        <v>2646</v>
      </c>
      <c r="G178" s="4">
        <v>177</v>
      </c>
    </row>
    <row r="179" spans="3:7">
      <c r="C179" t="s">
        <v>40</v>
      </c>
      <c r="D179" t="s">
        <v>34</v>
      </c>
      <c r="E179" t="s">
        <v>33</v>
      </c>
      <c r="F179" s="3">
        <v>3794</v>
      </c>
      <c r="G179" s="4">
        <v>159</v>
      </c>
    </row>
    <row r="180" spans="3:7">
      <c r="C180" t="s">
        <v>3</v>
      </c>
      <c r="D180" t="s">
        <v>35</v>
      </c>
      <c r="E180" t="s">
        <v>33</v>
      </c>
      <c r="F180" s="3">
        <v>819</v>
      </c>
      <c r="G180" s="4">
        <v>306</v>
      </c>
    </row>
    <row r="181" spans="3:7">
      <c r="C181" t="s">
        <v>3</v>
      </c>
      <c r="D181" t="s">
        <v>34</v>
      </c>
      <c r="E181" t="s">
        <v>20</v>
      </c>
      <c r="F181" s="3">
        <v>2583</v>
      </c>
      <c r="G181" s="4">
        <v>18</v>
      </c>
    </row>
    <row r="182" spans="3:7">
      <c r="C182" t="s">
        <v>7</v>
      </c>
      <c r="D182" t="s">
        <v>35</v>
      </c>
      <c r="E182" t="s">
        <v>19</v>
      </c>
      <c r="F182" s="3">
        <v>4585</v>
      </c>
      <c r="G182" s="4">
        <v>240</v>
      </c>
    </row>
    <row r="183" spans="3:7">
      <c r="C183" t="s">
        <v>5</v>
      </c>
      <c r="D183" t="s">
        <v>34</v>
      </c>
      <c r="E183" t="s">
        <v>33</v>
      </c>
      <c r="F183" s="3">
        <v>1652</v>
      </c>
      <c r="G183" s="4">
        <v>93</v>
      </c>
    </row>
    <row r="184" spans="3:7">
      <c r="C184" t="s">
        <v>10</v>
      </c>
      <c r="D184" t="s">
        <v>34</v>
      </c>
      <c r="E184" t="s">
        <v>26</v>
      </c>
      <c r="F184" s="3">
        <v>4991</v>
      </c>
      <c r="G184" s="4">
        <v>9</v>
      </c>
    </row>
    <row r="185" spans="3:7">
      <c r="C185" t="s">
        <v>8</v>
      </c>
      <c r="D185" t="s">
        <v>34</v>
      </c>
      <c r="E185" t="s">
        <v>16</v>
      </c>
      <c r="F185" s="3">
        <v>2009</v>
      </c>
      <c r="G185" s="4">
        <v>219</v>
      </c>
    </row>
    <row r="186" spans="3:7">
      <c r="C186" t="s">
        <v>2</v>
      </c>
      <c r="D186" t="s">
        <v>39</v>
      </c>
      <c r="E186" t="s">
        <v>22</v>
      </c>
      <c r="F186" s="3">
        <v>1568</v>
      </c>
      <c r="G186" s="4">
        <v>141</v>
      </c>
    </row>
    <row r="187" spans="3:7">
      <c r="C187" t="s">
        <v>41</v>
      </c>
      <c r="D187" t="s">
        <v>37</v>
      </c>
      <c r="E187" t="s">
        <v>20</v>
      </c>
      <c r="F187" s="3">
        <v>3388</v>
      </c>
      <c r="G187" s="4">
        <v>123</v>
      </c>
    </row>
    <row r="188" spans="3:7">
      <c r="C188" t="s">
        <v>40</v>
      </c>
      <c r="D188" t="s">
        <v>38</v>
      </c>
      <c r="E188" t="s">
        <v>24</v>
      </c>
      <c r="F188" s="3">
        <v>623</v>
      </c>
      <c r="G188" s="4">
        <v>51</v>
      </c>
    </row>
    <row r="189" spans="3:7">
      <c r="C189" t="s">
        <v>6</v>
      </c>
      <c r="D189" t="s">
        <v>36</v>
      </c>
      <c r="E189" t="s">
        <v>4</v>
      </c>
      <c r="F189" s="3">
        <v>10073</v>
      </c>
      <c r="G189" s="4">
        <v>120</v>
      </c>
    </row>
    <row r="190" spans="3:7">
      <c r="C190" t="s">
        <v>8</v>
      </c>
      <c r="D190" t="s">
        <v>39</v>
      </c>
      <c r="E190" t="s">
        <v>26</v>
      </c>
      <c r="F190" s="3">
        <v>1561</v>
      </c>
      <c r="G190" s="4">
        <v>27</v>
      </c>
    </row>
    <row r="191" spans="3:7">
      <c r="C191" t="s">
        <v>9</v>
      </c>
      <c r="D191" t="s">
        <v>36</v>
      </c>
      <c r="E191" t="s">
        <v>27</v>
      </c>
      <c r="F191" s="3">
        <v>11522</v>
      </c>
      <c r="G191" s="4">
        <v>204</v>
      </c>
    </row>
    <row r="192" spans="3:7">
      <c r="C192" t="s">
        <v>6</v>
      </c>
      <c r="D192" t="s">
        <v>38</v>
      </c>
      <c r="E192" t="s">
        <v>13</v>
      </c>
      <c r="F192" s="3">
        <v>2317</v>
      </c>
      <c r="G192" s="4">
        <v>123</v>
      </c>
    </row>
    <row r="193" spans="3:7">
      <c r="C193" t="s">
        <v>10</v>
      </c>
      <c r="D193" t="s">
        <v>37</v>
      </c>
      <c r="E193" t="s">
        <v>28</v>
      </c>
      <c r="F193" s="3">
        <v>3059</v>
      </c>
      <c r="G193" s="4">
        <v>27</v>
      </c>
    </row>
    <row r="194" spans="3:7">
      <c r="C194" t="s">
        <v>41</v>
      </c>
      <c r="D194" t="s">
        <v>37</v>
      </c>
      <c r="E194" t="s">
        <v>26</v>
      </c>
      <c r="F194" s="3">
        <v>2324</v>
      </c>
      <c r="G194" s="4">
        <v>177</v>
      </c>
    </row>
    <row r="195" spans="3:7">
      <c r="C195" t="s">
        <v>3</v>
      </c>
      <c r="D195" t="s">
        <v>39</v>
      </c>
      <c r="E195" t="s">
        <v>26</v>
      </c>
      <c r="F195" s="3">
        <v>4956</v>
      </c>
      <c r="G195" s="4">
        <v>171</v>
      </c>
    </row>
    <row r="196" spans="3:7">
      <c r="C196" t="s">
        <v>10</v>
      </c>
      <c r="D196" t="s">
        <v>34</v>
      </c>
      <c r="E196" t="s">
        <v>19</v>
      </c>
      <c r="F196" s="3">
        <v>5355</v>
      </c>
      <c r="G196" s="4">
        <v>204</v>
      </c>
    </row>
    <row r="197" spans="3:7">
      <c r="C197" t="s">
        <v>3</v>
      </c>
      <c r="D197" t="s">
        <v>34</v>
      </c>
      <c r="E197" t="s">
        <v>14</v>
      </c>
      <c r="F197" s="3">
        <v>7259</v>
      </c>
      <c r="G197" s="4">
        <v>276</v>
      </c>
    </row>
    <row r="198" spans="3:7">
      <c r="C198" t="s">
        <v>8</v>
      </c>
      <c r="D198" t="s">
        <v>37</v>
      </c>
      <c r="E198" t="s">
        <v>26</v>
      </c>
      <c r="F198" s="3">
        <v>6279</v>
      </c>
      <c r="G198" s="4">
        <v>45</v>
      </c>
    </row>
    <row r="199" spans="3:7">
      <c r="C199" t="s">
        <v>40</v>
      </c>
      <c r="D199" t="s">
        <v>38</v>
      </c>
      <c r="E199" t="s">
        <v>29</v>
      </c>
      <c r="F199" s="3">
        <v>2541</v>
      </c>
      <c r="G199" s="4">
        <v>45</v>
      </c>
    </row>
    <row r="200" spans="3:7">
      <c r="C200" t="s">
        <v>6</v>
      </c>
      <c r="D200" t="s">
        <v>35</v>
      </c>
      <c r="E200" t="s">
        <v>27</v>
      </c>
      <c r="F200" s="3">
        <v>3864</v>
      </c>
      <c r="G200" s="4">
        <v>177</v>
      </c>
    </row>
    <row r="201" spans="3:7">
      <c r="C201" t="s">
        <v>5</v>
      </c>
      <c r="D201" t="s">
        <v>36</v>
      </c>
      <c r="E201" t="s">
        <v>13</v>
      </c>
      <c r="F201" s="3">
        <v>6146</v>
      </c>
      <c r="G201" s="4">
        <v>63</v>
      </c>
    </row>
    <row r="202" spans="3:7">
      <c r="C202" t="s">
        <v>9</v>
      </c>
      <c r="D202" t="s">
        <v>39</v>
      </c>
      <c r="E202" t="s">
        <v>18</v>
      </c>
      <c r="F202" s="3">
        <v>2639</v>
      </c>
      <c r="G202" s="4">
        <v>204</v>
      </c>
    </row>
    <row r="203" spans="3:7">
      <c r="C203" t="s">
        <v>8</v>
      </c>
      <c r="D203" t="s">
        <v>37</v>
      </c>
      <c r="E203" t="s">
        <v>22</v>
      </c>
      <c r="F203" s="3">
        <v>1890</v>
      </c>
      <c r="G203" s="4">
        <v>195</v>
      </c>
    </row>
    <row r="204" spans="3:7">
      <c r="C204" t="s">
        <v>7</v>
      </c>
      <c r="D204" t="s">
        <v>34</v>
      </c>
      <c r="E204" t="s">
        <v>14</v>
      </c>
      <c r="F204" s="3">
        <v>1932</v>
      </c>
      <c r="G204" s="4">
        <v>369</v>
      </c>
    </row>
    <row r="205" spans="3:7">
      <c r="C205" t="s">
        <v>3</v>
      </c>
      <c r="D205" t="s">
        <v>34</v>
      </c>
      <c r="E205" t="s">
        <v>25</v>
      </c>
      <c r="F205" s="3">
        <v>6300</v>
      </c>
      <c r="G205" s="4">
        <v>42</v>
      </c>
    </row>
    <row r="206" spans="3:7">
      <c r="C206" t="s">
        <v>6</v>
      </c>
      <c r="D206" t="s">
        <v>37</v>
      </c>
      <c r="E206" t="s">
        <v>30</v>
      </c>
      <c r="F206" s="3">
        <v>560</v>
      </c>
      <c r="G206" s="4">
        <v>81</v>
      </c>
    </row>
    <row r="207" spans="3:7">
      <c r="C207" t="s">
        <v>9</v>
      </c>
      <c r="D207" t="s">
        <v>37</v>
      </c>
      <c r="E207" t="s">
        <v>26</v>
      </c>
      <c r="F207" s="3">
        <v>2856</v>
      </c>
      <c r="G207" s="4">
        <v>246</v>
      </c>
    </row>
    <row r="208" spans="3:7">
      <c r="C208" t="s">
        <v>9</v>
      </c>
      <c r="D208" t="s">
        <v>34</v>
      </c>
      <c r="E208" t="s">
        <v>17</v>
      </c>
      <c r="F208" s="3">
        <v>707</v>
      </c>
      <c r="G208" s="4">
        <v>174</v>
      </c>
    </row>
    <row r="209" spans="3:7">
      <c r="C209" t="s">
        <v>8</v>
      </c>
      <c r="D209" t="s">
        <v>35</v>
      </c>
      <c r="E209" t="s">
        <v>30</v>
      </c>
      <c r="F209" s="3">
        <v>3598</v>
      </c>
      <c r="G209" s="4">
        <v>81</v>
      </c>
    </row>
    <row r="210" spans="3:7">
      <c r="C210" t="s">
        <v>40</v>
      </c>
      <c r="D210" t="s">
        <v>35</v>
      </c>
      <c r="E210" t="s">
        <v>22</v>
      </c>
      <c r="F210" s="3">
        <v>6853</v>
      </c>
      <c r="G210" s="4">
        <v>372</v>
      </c>
    </row>
    <row r="211" spans="3:7">
      <c r="C211" t="s">
        <v>40</v>
      </c>
      <c r="D211" t="s">
        <v>35</v>
      </c>
      <c r="E211" t="s">
        <v>16</v>
      </c>
      <c r="F211" s="3">
        <v>4725</v>
      </c>
      <c r="G211" s="4">
        <v>174</v>
      </c>
    </row>
    <row r="212" spans="3:7">
      <c r="C212" t="s">
        <v>41</v>
      </c>
      <c r="D212" t="s">
        <v>36</v>
      </c>
      <c r="E212" t="s">
        <v>32</v>
      </c>
      <c r="F212" s="3">
        <v>10304</v>
      </c>
      <c r="G212" s="4">
        <v>84</v>
      </c>
    </row>
    <row r="213" spans="3:7">
      <c r="C213" t="s">
        <v>41</v>
      </c>
      <c r="D213" t="s">
        <v>34</v>
      </c>
      <c r="E213" t="s">
        <v>16</v>
      </c>
      <c r="F213" s="3">
        <v>1274</v>
      </c>
      <c r="G213" s="4">
        <v>225</v>
      </c>
    </row>
    <row r="214" spans="3:7">
      <c r="C214" t="s">
        <v>5</v>
      </c>
      <c r="D214" t="s">
        <v>36</v>
      </c>
      <c r="E214" t="s">
        <v>30</v>
      </c>
      <c r="F214" s="3">
        <v>1526</v>
      </c>
      <c r="G214" s="4">
        <v>105</v>
      </c>
    </row>
    <row r="215" spans="3:7">
      <c r="C215" t="s">
        <v>40</v>
      </c>
      <c r="D215" t="s">
        <v>39</v>
      </c>
      <c r="E215" t="s">
        <v>28</v>
      </c>
      <c r="F215" s="3">
        <v>3101</v>
      </c>
      <c r="G215" s="4">
        <v>225</v>
      </c>
    </row>
    <row r="216" spans="3:7">
      <c r="C216" t="s">
        <v>2</v>
      </c>
      <c r="D216" t="s">
        <v>37</v>
      </c>
      <c r="E216" t="s">
        <v>14</v>
      </c>
      <c r="F216" s="3">
        <v>1057</v>
      </c>
      <c r="G216" s="4">
        <v>54</v>
      </c>
    </row>
    <row r="217" spans="3:7">
      <c r="C217" t="s">
        <v>7</v>
      </c>
      <c r="D217" t="s">
        <v>37</v>
      </c>
      <c r="E217" t="s">
        <v>26</v>
      </c>
      <c r="F217" s="3">
        <v>5306</v>
      </c>
      <c r="G217" s="4">
        <v>0</v>
      </c>
    </row>
    <row r="218" spans="3:7">
      <c r="C218" t="s">
        <v>5</v>
      </c>
      <c r="D218" t="s">
        <v>39</v>
      </c>
      <c r="E218" t="s">
        <v>24</v>
      </c>
      <c r="F218" s="3">
        <v>4018</v>
      </c>
      <c r="G218" s="4">
        <v>171</v>
      </c>
    </row>
    <row r="219" spans="3:7">
      <c r="C219" t="s">
        <v>9</v>
      </c>
      <c r="D219" t="s">
        <v>34</v>
      </c>
      <c r="E219" t="s">
        <v>16</v>
      </c>
      <c r="F219" s="3">
        <v>938</v>
      </c>
      <c r="G219" s="4">
        <v>189</v>
      </c>
    </row>
    <row r="220" spans="3:7">
      <c r="C220" t="s">
        <v>7</v>
      </c>
      <c r="D220" t="s">
        <v>38</v>
      </c>
      <c r="E220" t="s">
        <v>18</v>
      </c>
      <c r="F220" s="3">
        <v>1778</v>
      </c>
      <c r="G220" s="4">
        <v>270</v>
      </c>
    </row>
    <row r="221" spans="3:7">
      <c r="C221" t="s">
        <v>6</v>
      </c>
      <c r="D221" t="s">
        <v>39</v>
      </c>
      <c r="E221" t="s">
        <v>30</v>
      </c>
      <c r="F221" s="3">
        <v>1638</v>
      </c>
      <c r="G221" s="4">
        <v>63</v>
      </c>
    </row>
    <row r="222" spans="3:7">
      <c r="C222" t="s">
        <v>41</v>
      </c>
      <c r="D222" t="s">
        <v>38</v>
      </c>
      <c r="E222" t="s">
        <v>25</v>
      </c>
      <c r="F222" s="3">
        <v>154</v>
      </c>
      <c r="G222" s="4">
        <v>21</v>
      </c>
    </row>
    <row r="223" spans="3:7">
      <c r="C223" t="s">
        <v>7</v>
      </c>
      <c r="D223" t="s">
        <v>37</v>
      </c>
      <c r="E223" t="s">
        <v>22</v>
      </c>
      <c r="F223" s="3">
        <v>9835</v>
      </c>
      <c r="G223" s="4">
        <v>207</v>
      </c>
    </row>
    <row r="224" spans="3:7">
      <c r="C224" t="s">
        <v>9</v>
      </c>
      <c r="D224" t="s">
        <v>37</v>
      </c>
      <c r="E224" t="s">
        <v>20</v>
      </c>
      <c r="F224" s="3">
        <v>7273</v>
      </c>
      <c r="G224" s="4">
        <v>96</v>
      </c>
    </row>
    <row r="225" spans="3:7">
      <c r="C225" t="s">
        <v>5</v>
      </c>
      <c r="D225" t="s">
        <v>39</v>
      </c>
      <c r="E225" t="s">
        <v>22</v>
      </c>
      <c r="F225" s="3">
        <v>6909</v>
      </c>
      <c r="G225" s="4">
        <v>81</v>
      </c>
    </row>
    <row r="226" spans="3:7">
      <c r="C226" t="s">
        <v>9</v>
      </c>
      <c r="D226" t="s">
        <v>39</v>
      </c>
      <c r="E226" t="s">
        <v>24</v>
      </c>
      <c r="F226" s="3">
        <v>3920</v>
      </c>
      <c r="G226" s="4">
        <v>306</v>
      </c>
    </row>
    <row r="227" spans="3:7">
      <c r="C227" t="s">
        <v>10</v>
      </c>
      <c r="D227" t="s">
        <v>39</v>
      </c>
      <c r="E227" t="s">
        <v>21</v>
      </c>
      <c r="F227" s="3">
        <v>4858</v>
      </c>
      <c r="G227" s="4">
        <v>279</v>
      </c>
    </row>
    <row r="228" spans="3:7">
      <c r="C228" t="s">
        <v>2</v>
      </c>
      <c r="D228" t="s">
        <v>38</v>
      </c>
      <c r="E228" t="s">
        <v>4</v>
      </c>
      <c r="F228" s="3">
        <v>3549</v>
      </c>
      <c r="G228" s="4">
        <v>3</v>
      </c>
    </row>
    <row r="229" spans="3:7">
      <c r="C229" t="s">
        <v>7</v>
      </c>
      <c r="D229" t="s">
        <v>39</v>
      </c>
      <c r="E229" t="s">
        <v>27</v>
      </c>
      <c r="F229" s="3">
        <v>966</v>
      </c>
      <c r="G229" s="4">
        <v>198</v>
      </c>
    </row>
    <row r="230" spans="3:7">
      <c r="C230" t="s">
        <v>5</v>
      </c>
      <c r="D230" t="s">
        <v>39</v>
      </c>
      <c r="E230" t="s">
        <v>18</v>
      </c>
      <c r="F230" s="3">
        <v>385</v>
      </c>
      <c r="G230" s="4">
        <v>249</v>
      </c>
    </row>
    <row r="231" spans="3:7">
      <c r="C231" t="s">
        <v>6</v>
      </c>
      <c r="D231" t="s">
        <v>34</v>
      </c>
      <c r="E231" t="s">
        <v>16</v>
      </c>
      <c r="F231" s="3">
        <v>2219</v>
      </c>
      <c r="G231" s="4">
        <v>75</v>
      </c>
    </row>
    <row r="232" spans="3:7">
      <c r="C232" t="s">
        <v>9</v>
      </c>
      <c r="D232" t="s">
        <v>36</v>
      </c>
      <c r="E232" t="s">
        <v>32</v>
      </c>
      <c r="F232" s="3">
        <v>2954</v>
      </c>
      <c r="G232" s="4">
        <v>189</v>
      </c>
    </row>
    <row r="233" spans="3:7">
      <c r="C233" t="s">
        <v>7</v>
      </c>
      <c r="D233" t="s">
        <v>36</v>
      </c>
      <c r="E233" t="s">
        <v>32</v>
      </c>
      <c r="F233" s="3">
        <v>280</v>
      </c>
      <c r="G233" s="4">
        <v>87</v>
      </c>
    </row>
    <row r="234" spans="3:7">
      <c r="C234" t="s">
        <v>41</v>
      </c>
      <c r="D234" t="s">
        <v>36</v>
      </c>
      <c r="E234" t="s">
        <v>30</v>
      </c>
      <c r="F234" s="3">
        <v>6118</v>
      </c>
      <c r="G234" s="4">
        <v>174</v>
      </c>
    </row>
    <row r="235" spans="3:7">
      <c r="C235" t="s">
        <v>2</v>
      </c>
      <c r="D235" t="s">
        <v>39</v>
      </c>
      <c r="E235" t="s">
        <v>15</v>
      </c>
      <c r="F235" s="3">
        <v>4802</v>
      </c>
      <c r="G235" s="4">
        <v>36</v>
      </c>
    </row>
    <row r="236" spans="3:7">
      <c r="C236" t="s">
        <v>9</v>
      </c>
      <c r="D236" t="s">
        <v>38</v>
      </c>
      <c r="E236" t="s">
        <v>24</v>
      </c>
      <c r="F236" s="3">
        <v>4137</v>
      </c>
      <c r="G236" s="4">
        <v>60</v>
      </c>
    </row>
    <row r="237" spans="3:7">
      <c r="C237" t="s">
        <v>3</v>
      </c>
      <c r="D237" t="s">
        <v>35</v>
      </c>
      <c r="E237" t="s">
        <v>23</v>
      </c>
      <c r="F237" s="3">
        <v>2023</v>
      </c>
      <c r="G237" s="4">
        <v>78</v>
      </c>
    </row>
    <row r="238" spans="3:7">
      <c r="C238" t="s">
        <v>9</v>
      </c>
      <c r="D238" t="s">
        <v>36</v>
      </c>
      <c r="E238" t="s">
        <v>30</v>
      </c>
      <c r="F238" s="3">
        <v>9051</v>
      </c>
      <c r="G238" s="4">
        <v>57</v>
      </c>
    </row>
    <row r="239" spans="3:7">
      <c r="C239" t="s">
        <v>9</v>
      </c>
      <c r="D239" t="s">
        <v>37</v>
      </c>
      <c r="E239" t="s">
        <v>28</v>
      </c>
      <c r="F239" s="3">
        <v>2919</v>
      </c>
      <c r="G239" s="4">
        <v>45</v>
      </c>
    </row>
    <row r="240" spans="3:7">
      <c r="C240" t="s">
        <v>41</v>
      </c>
      <c r="D240" t="s">
        <v>38</v>
      </c>
      <c r="E240" t="s">
        <v>22</v>
      </c>
      <c r="F240" s="3">
        <v>5915</v>
      </c>
      <c r="G240" s="4">
        <v>3</v>
      </c>
    </row>
    <row r="241" spans="3:7">
      <c r="C241" t="s">
        <v>10</v>
      </c>
      <c r="D241" t="s">
        <v>35</v>
      </c>
      <c r="E241" t="s">
        <v>15</v>
      </c>
      <c r="F241" s="3">
        <v>2562</v>
      </c>
      <c r="G241" s="4">
        <v>6</v>
      </c>
    </row>
    <row r="242" spans="3:7">
      <c r="C242" t="s">
        <v>5</v>
      </c>
      <c r="D242" t="s">
        <v>37</v>
      </c>
      <c r="E242" t="s">
        <v>25</v>
      </c>
      <c r="F242" s="3">
        <v>8813</v>
      </c>
      <c r="G242" s="4">
        <v>21</v>
      </c>
    </row>
    <row r="243" spans="3:7">
      <c r="C243" t="s">
        <v>5</v>
      </c>
      <c r="D243" t="s">
        <v>36</v>
      </c>
      <c r="E243" t="s">
        <v>18</v>
      </c>
      <c r="F243" s="3">
        <v>6111</v>
      </c>
      <c r="G243" s="4">
        <v>3</v>
      </c>
    </row>
    <row r="244" spans="3:7">
      <c r="C244" t="s">
        <v>8</v>
      </c>
      <c r="D244" t="s">
        <v>34</v>
      </c>
      <c r="E244" t="s">
        <v>31</v>
      </c>
      <c r="F244" s="3">
        <v>3507</v>
      </c>
      <c r="G244" s="4">
        <v>288</v>
      </c>
    </row>
    <row r="245" spans="3:7">
      <c r="C245" t="s">
        <v>6</v>
      </c>
      <c r="D245" t="s">
        <v>36</v>
      </c>
      <c r="E245" t="s">
        <v>13</v>
      </c>
      <c r="F245" s="3">
        <v>4319</v>
      </c>
      <c r="G245" s="4">
        <v>30</v>
      </c>
    </row>
    <row r="246" spans="3:7">
      <c r="C246" t="s">
        <v>40</v>
      </c>
      <c r="D246" t="s">
        <v>38</v>
      </c>
      <c r="E246" t="s">
        <v>26</v>
      </c>
      <c r="F246" s="3">
        <v>609</v>
      </c>
      <c r="G246" s="4">
        <v>87</v>
      </c>
    </row>
    <row r="247" spans="3:7">
      <c r="C247" t="s">
        <v>40</v>
      </c>
      <c r="D247" t="s">
        <v>39</v>
      </c>
      <c r="E247" t="s">
        <v>27</v>
      </c>
      <c r="F247" s="3">
        <v>6370</v>
      </c>
      <c r="G247" s="4">
        <v>30</v>
      </c>
    </row>
    <row r="248" spans="3:7">
      <c r="C248" t="s">
        <v>5</v>
      </c>
      <c r="D248" t="s">
        <v>38</v>
      </c>
      <c r="E248" t="s">
        <v>19</v>
      </c>
      <c r="F248" s="3">
        <v>5474</v>
      </c>
      <c r="G248" s="4">
        <v>168</v>
      </c>
    </row>
    <row r="249" spans="3:7">
      <c r="C249" t="s">
        <v>40</v>
      </c>
      <c r="D249" t="s">
        <v>36</v>
      </c>
      <c r="E249" t="s">
        <v>27</v>
      </c>
      <c r="F249" s="3">
        <v>3164</v>
      </c>
      <c r="G249" s="4">
        <v>306</v>
      </c>
    </row>
    <row r="250" spans="3:7">
      <c r="C250" t="s">
        <v>6</v>
      </c>
      <c r="D250" t="s">
        <v>35</v>
      </c>
      <c r="E250" t="s">
        <v>4</v>
      </c>
      <c r="F250" s="3">
        <v>1302</v>
      </c>
      <c r="G250" s="4">
        <v>402</v>
      </c>
    </row>
    <row r="251" spans="3:7">
      <c r="C251" t="s">
        <v>3</v>
      </c>
      <c r="D251" t="s">
        <v>37</v>
      </c>
      <c r="E251" t="s">
        <v>28</v>
      </c>
      <c r="F251" s="3">
        <v>7308</v>
      </c>
      <c r="G251" s="4">
        <v>327</v>
      </c>
    </row>
    <row r="252" spans="3:7">
      <c r="C252" t="s">
        <v>40</v>
      </c>
      <c r="D252" t="s">
        <v>37</v>
      </c>
      <c r="E252" t="s">
        <v>27</v>
      </c>
      <c r="F252" s="3">
        <v>6132</v>
      </c>
      <c r="G252" s="4">
        <v>93</v>
      </c>
    </row>
    <row r="253" spans="3:7">
      <c r="C253" t="s">
        <v>10</v>
      </c>
      <c r="D253" t="s">
        <v>35</v>
      </c>
      <c r="E253" t="s">
        <v>14</v>
      </c>
      <c r="F253" s="3">
        <v>3472</v>
      </c>
      <c r="G253" s="4">
        <v>96</v>
      </c>
    </row>
    <row r="254" spans="3:7">
      <c r="C254" t="s">
        <v>8</v>
      </c>
      <c r="D254" t="s">
        <v>39</v>
      </c>
      <c r="E254" t="s">
        <v>18</v>
      </c>
      <c r="F254" s="3">
        <v>9660</v>
      </c>
      <c r="G254" s="4">
        <v>27</v>
      </c>
    </row>
    <row r="255" spans="3:7">
      <c r="C255" t="s">
        <v>9</v>
      </c>
      <c r="D255" t="s">
        <v>38</v>
      </c>
      <c r="E255" t="s">
        <v>26</v>
      </c>
      <c r="F255" s="3">
        <v>2436</v>
      </c>
      <c r="G255" s="4">
        <v>99</v>
      </c>
    </row>
    <row r="256" spans="3:7">
      <c r="C256" t="s">
        <v>9</v>
      </c>
      <c r="D256" t="s">
        <v>38</v>
      </c>
      <c r="E256" t="s">
        <v>33</v>
      </c>
      <c r="F256" s="3">
        <v>9506</v>
      </c>
      <c r="G256" s="4">
        <v>87</v>
      </c>
    </row>
    <row r="257" spans="3:7">
      <c r="C257" t="s">
        <v>10</v>
      </c>
      <c r="D257" t="s">
        <v>37</v>
      </c>
      <c r="E257" t="s">
        <v>21</v>
      </c>
      <c r="F257" s="3">
        <v>245</v>
      </c>
      <c r="G257" s="4">
        <v>288</v>
      </c>
    </row>
    <row r="258" spans="3:7">
      <c r="C258" t="s">
        <v>8</v>
      </c>
      <c r="D258" t="s">
        <v>35</v>
      </c>
      <c r="E258" t="s">
        <v>20</v>
      </c>
      <c r="F258" s="3">
        <v>2702</v>
      </c>
      <c r="G258" s="4">
        <v>363</v>
      </c>
    </row>
    <row r="259" spans="3:7">
      <c r="C259" t="s">
        <v>10</v>
      </c>
      <c r="D259" t="s">
        <v>34</v>
      </c>
      <c r="E259" t="s">
        <v>17</v>
      </c>
      <c r="F259" s="3">
        <v>700</v>
      </c>
      <c r="G259" s="4">
        <v>87</v>
      </c>
    </row>
    <row r="260" spans="3:7">
      <c r="C260" t="s">
        <v>6</v>
      </c>
      <c r="D260" t="s">
        <v>34</v>
      </c>
      <c r="E260" t="s">
        <v>17</v>
      </c>
      <c r="F260" s="3">
        <v>3759</v>
      </c>
      <c r="G260" s="4">
        <v>150</v>
      </c>
    </row>
    <row r="261" spans="3:7">
      <c r="C261" t="s">
        <v>2</v>
      </c>
      <c r="D261" t="s">
        <v>35</v>
      </c>
      <c r="E261" t="s">
        <v>17</v>
      </c>
      <c r="F261" s="3">
        <v>1589</v>
      </c>
      <c r="G261" s="4">
        <v>303</v>
      </c>
    </row>
    <row r="262" spans="3:7">
      <c r="C262" t="s">
        <v>7</v>
      </c>
      <c r="D262" t="s">
        <v>35</v>
      </c>
      <c r="E262" t="s">
        <v>28</v>
      </c>
      <c r="F262" s="3">
        <v>5194</v>
      </c>
      <c r="G262" s="4">
        <v>288</v>
      </c>
    </row>
    <row r="263" spans="3:7">
      <c r="C263" t="s">
        <v>10</v>
      </c>
      <c r="D263" t="s">
        <v>36</v>
      </c>
      <c r="E263" t="s">
        <v>13</v>
      </c>
      <c r="F263" s="3">
        <v>945</v>
      </c>
      <c r="G263" s="4">
        <v>75</v>
      </c>
    </row>
    <row r="264" spans="3:7">
      <c r="C264" t="s">
        <v>40</v>
      </c>
      <c r="D264" t="s">
        <v>38</v>
      </c>
      <c r="E264" t="s">
        <v>31</v>
      </c>
      <c r="F264" s="3">
        <v>1988</v>
      </c>
      <c r="G264" s="4">
        <v>39</v>
      </c>
    </row>
    <row r="265" spans="3:7">
      <c r="C265" t="s">
        <v>6</v>
      </c>
      <c r="D265" t="s">
        <v>34</v>
      </c>
      <c r="E265" t="s">
        <v>32</v>
      </c>
      <c r="F265" s="3">
        <v>6734</v>
      </c>
      <c r="G265" s="4">
        <v>123</v>
      </c>
    </row>
    <row r="266" spans="3:7">
      <c r="C266" t="s">
        <v>40</v>
      </c>
      <c r="D266" t="s">
        <v>36</v>
      </c>
      <c r="E266" t="s">
        <v>4</v>
      </c>
      <c r="F266" s="3">
        <v>217</v>
      </c>
      <c r="G266" s="4">
        <v>36</v>
      </c>
    </row>
    <row r="267" spans="3:7">
      <c r="C267" t="s">
        <v>5</v>
      </c>
      <c r="D267" t="s">
        <v>34</v>
      </c>
      <c r="E267" t="s">
        <v>22</v>
      </c>
      <c r="F267" s="3">
        <v>6279</v>
      </c>
      <c r="G267" s="4">
        <v>237</v>
      </c>
    </row>
    <row r="268" spans="3:7">
      <c r="C268" t="s">
        <v>40</v>
      </c>
      <c r="D268" t="s">
        <v>36</v>
      </c>
      <c r="E268" t="s">
        <v>13</v>
      </c>
      <c r="F268" s="3">
        <v>4424</v>
      </c>
      <c r="G268" s="4">
        <v>201</v>
      </c>
    </row>
    <row r="269" spans="3:7">
      <c r="C269" t="s">
        <v>2</v>
      </c>
      <c r="D269" t="s">
        <v>36</v>
      </c>
      <c r="E269" t="s">
        <v>17</v>
      </c>
      <c r="F269" s="3">
        <v>189</v>
      </c>
      <c r="G269" s="4">
        <v>48</v>
      </c>
    </row>
    <row r="270" spans="3:7">
      <c r="C270" t="s">
        <v>5</v>
      </c>
      <c r="D270" t="s">
        <v>35</v>
      </c>
      <c r="E270" t="s">
        <v>22</v>
      </c>
      <c r="F270" s="3">
        <v>490</v>
      </c>
      <c r="G270" s="4">
        <v>84</v>
      </c>
    </row>
    <row r="271" spans="3:7">
      <c r="C271" t="s">
        <v>8</v>
      </c>
      <c r="D271" t="s">
        <v>37</v>
      </c>
      <c r="E271" t="s">
        <v>21</v>
      </c>
      <c r="F271" s="3">
        <v>434</v>
      </c>
      <c r="G271" s="4">
        <v>87</v>
      </c>
    </row>
    <row r="272" spans="3:7">
      <c r="C272" t="s">
        <v>7</v>
      </c>
      <c r="D272" t="s">
        <v>38</v>
      </c>
      <c r="E272" t="s">
        <v>30</v>
      </c>
      <c r="F272" s="3">
        <v>10129</v>
      </c>
      <c r="G272" s="4">
        <v>312</v>
      </c>
    </row>
    <row r="273" spans="3:7">
      <c r="C273" t="s">
        <v>3</v>
      </c>
      <c r="D273" t="s">
        <v>39</v>
      </c>
      <c r="E273" t="s">
        <v>28</v>
      </c>
      <c r="F273" s="3">
        <v>1652</v>
      </c>
      <c r="G273" s="4">
        <v>102</v>
      </c>
    </row>
    <row r="274" spans="3:7">
      <c r="C274" t="s">
        <v>8</v>
      </c>
      <c r="D274" t="s">
        <v>38</v>
      </c>
      <c r="E274" t="s">
        <v>21</v>
      </c>
      <c r="F274" s="3">
        <v>6433</v>
      </c>
      <c r="G274" s="4">
        <v>78</v>
      </c>
    </row>
    <row r="275" spans="3:7">
      <c r="C275" t="s">
        <v>3</v>
      </c>
      <c r="D275" t="s">
        <v>34</v>
      </c>
      <c r="E275" t="s">
        <v>23</v>
      </c>
      <c r="F275" s="3">
        <v>2212</v>
      </c>
      <c r="G275" s="4">
        <v>117</v>
      </c>
    </row>
    <row r="276" spans="3:7">
      <c r="C276" t="s">
        <v>41</v>
      </c>
      <c r="D276" t="s">
        <v>35</v>
      </c>
      <c r="E276" t="s">
        <v>19</v>
      </c>
      <c r="F276" s="3">
        <v>609</v>
      </c>
      <c r="G276" s="4">
        <v>99</v>
      </c>
    </row>
    <row r="277" spans="3:7">
      <c r="C277" t="s">
        <v>40</v>
      </c>
      <c r="D277" t="s">
        <v>35</v>
      </c>
      <c r="E277" t="s">
        <v>24</v>
      </c>
      <c r="F277" s="3">
        <v>1638</v>
      </c>
      <c r="G277" s="4">
        <v>48</v>
      </c>
    </row>
    <row r="278" spans="3:7">
      <c r="C278" t="s">
        <v>7</v>
      </c>
      <c r="D278" t="s">
        <v>34</v>
      </c>
      <c r="E278" t="s">
        <v>15</v>
      </c>
      <c r="F278" s="3">
        <v>3829</v>
      </c>
      <c r="G278" s="4">
        <v>24</v>
      </c>
    </row>
    <row r="279" spans="3:7">
      <c r="C279" t="s">
        <v>40</v>
      </c>
      <c r="D279" t="s">
        <v>39</v>
      </c>
      <c r="E279" t="s">
        <v>15</v>
      </c>
      <c r="F279" s="3">
        <v>5775</v>
      </c>
      <c r="G279" s="4">
        <v>42</v>
      </c>
    </row>
    <row r="280" spans="3:7">
      <c r="C280" t="s">
        <v>6</v>
      </c>
      <c r="D280" t="s">
        <v>35</v>
      </c>
      <c r="E280" t="s">
        <v>20</v>
      </c>
      <c r="F280" s="3">
        <v>1071</v>
      </c>
      <c r="G280" s="4">
        <v>270</v>
      </c>
    </row>
    <row r="281" spans="3:7">
      <c r="C281" t="s">
        <v>8</v>
      </c>
      <c r="D281" t="s">
        <v>36</v>
      </c>
      <c r="E281" t="s">
        <v>23</v>
      </c>
      <c r="F281" s="3">
        <v>5019</v>
      </c>
      <c r="G281" s="4">
        <v>150</v>
      </c>
    </row>
    <row r="282" spans="3:7">
      <c r="C282" t="s">
        <v>2</v>
      </c>
      <c r="D282" t="s">
        <v>37</v>
      </c>
      <c r="E282" t="s">
        <v>15</v>
      </c>
      <c r="F282" s="3">
        <v>2863</v>
      </c>
      <c r="G282" s="4">
        <v>42</v>
      </c>
    </row>
    <row r="283" spans="3:7">
      <c r="C283" t="s">
        <v>40</v>
      </c>
      <c r="D283" t="s">
        <v>35</v>
      </c>
      <c r="E283" t="s">
        <v>29</v>
      </c>
      <c r="F283" s="3">
        <v>1617</v>
      </c>
      <c r="G283" s="4">
        <v>126</v>
      </c>
    </row>
    <row r="284" spans="3:7">
      <c r="C284" t="s">
        <v>6</v>
      </c>
      <c r="D284" t="s">
        <v>37</v>
      </c>
      <c r="E284" t="s">
        <v>26</v>
      </c>
      <c r="F284" s="3">
        <v>6818</v>
      </c>
      <c r="G284" s="4">
        <v>6</v>
      </c>
    </row>
    <row r="285" spans="3:7">
      <c r="C285" t="s">
        <v>3</v>
      </c>
      <c r="D285" t="s">
        <v>35</v>
      </c>
      <c r="E285" t="s">
        <v>15</v>
      </c>
      <c r="F285" s="3">
        <v>6657</v>
      </c>
      <c r="G285" s="4">
        <v>276</v>
      </c>
    </row>
    <row r="286" spans="3:7">
      <c r="C286" t="s">
        <v>3</v>
      </c>
      <c r="D286" t="s">
        <v>34</v>
      </c>
      <c r="E286" t="s">
        <v>17</v>
      </c>
      <c r="F286" s="3">
        <v>2919</v>
      </c>
      <c r="G286" s="4">
        <v>93</v>
      </c>
    </row>
    <row r="287" spans="3:7">
      <c r="C287" t="s">
        <v>2</v>
      </c>
      <c r="D287" t="s">
        <v>36</v>
      </c>
      <c r="E287" t="s">
        <v>31</v>
      </c>
      <c r="F287" s="3">
        <v>3094</v>
      </c>
      <c r="G287" s="4">
        <v>246</v>
      </c>
    </row>
    <row r="288" spans="3:7">
      <c r="C288" t="s">
        <v>6</v>
      </c>
      <c r="D288" t="s">
        <v>39</v>
      </c>
      <c r="E288" t="s">
        <v>24</v>
      </c>
      <c r="F288" s="3">
        <v>2989</v>
      </c>
      <c r="G288" s="4">
        <v>3</v>
      </c>
    </row>
    <row r="289" spans="3:7">
      <c r="C289" t="s">
        <v>8</v>
      </c>
      <c r="D289" t="s">
        <v>38</v>
      </c>
      <c r="E289" t="s">
        <v>27</v>
      </c>
      <c r="F289" s="3">
        <v>2268</v>
      </c>
      <c r="G289" s="4">
        <v>63</v>
      </c>
    </row>
    <row r="290" spans="3:7">
      <c r="C290" t="s">
        <v>5</v>
      </c>
      <c r="D290" t="s">
        <v>35</v>
      </c>
      <c r="E290" t="s">
        <v>31</v>
      </c>
      <c r="F290" s="3">
        <v>4753</v>
      </c>
      <c r="G290" s="4">
        <v>246</v>
      </c>
    </row>
    <row r="291" spans="3:7">
      <c r="C291" t="s">
        <v>2</v>
      </c>
      <c r="D291" t="s">
        <v>34</v>
      </c>
      <c r="E291" t="s">
        <v>19</v>
      </c>
      <c r="F291" s="3">
        <v>7511</v>
      </c>
      <c r="G291" s="4">
        <v>120</v>
      </c>
    </row>
    <row r="292" spans="3:7">
      <c r="C292" t="s">
        <v>2</v>
      </c>
      <c r="D292" t="s">
        <v>38</v>
      </c>
      <c r="E292" t="s">
        <v>31</v>
      </c>
      <c r="F292" s="3">
        <v>4326</v>
      </c>
      <c r="G292" s="4">
        <v>348</v>
      </c>
    </row>
    <row r="293" spans="3:7">
      <c r="C293" t="s">
        <v>41</v>
      </c>
      <c r="D293" t="s">
        <v>34</v>
      </c>
      <c r="E293" t="s">
        <v>23</v>
      </c>
      <c r="F293" s="3">
        <v>4935</v>
      </c>
      <c r="G293" s="4">
        <v>126</v>
      </c>
    </row>
    <row r="294" spans="3:7">
      <c r="C294" t="s">
        <v>6</v>
      </c>
      <c r="D294" t="s">
        <v>35</v>
      </c>
      <c r="E294" t="s">
        <v>30</v>
      </c>
      <c r="F294" s="3">
        <v>4781</v>
      </c>
      <c r="G294" s="4">
        <v>123</v>
      </c>
    </row>
    <row r="295" spans="3:7">
      <c r="C295" t="s">
        <v>5</v>
      </c>
      <c r="D295" t="s">
        <v>38</v>
      </c>
      <c r="E295" t="s">
        <v>25</v>
      </c>
      <c r="F295" s="3">
        <v>7483</v>
      </c>
      <c r="G295" s="4">
        <v>45</v>
      </c>
    </row>
    <row r="296" spans="3:7">
      <c r="C296" t="s">
        <v>10</v>
      </c>
      <c r="D296" t="s">
        <v>38</v>
      </c>
      <c r="E296" t="s">
        <v>4</v>
      </c>
      <c r="F296" s="3">
        <v>6860</v>
      </c>
      <c r="G296" s="4">
        <v>126</v>
      </c>
    </row>
    <row r="297" spans="3:7">
      <c r="C297" t="s">
        <v>40</v>
      </c>
      <c r="D297" t="s">
        <v>37</v>
      </c>
      <c r="E297" t="s">
        <v>29</v>
      </c>
      <c r="F297" s="3">
        <v>9002</v>
      </c>
      <c r="G297" s="4">
        <v>72</v>
      </c>
    </row>
    <row r="298" spans="3:7">
      <c r="C298" t="s">
        <v>6</v>
      </c>
      <c r="D298" t="s">
        <v>36</v>
      </c>
      <c r="E298" t="s">
        <v>29</v>
      </c>
      <c r="F298" s="3">
        <v>1400</v>
      </c>
      <c r="G298" s="4">
        <v>135</v>
      </c>
    </row>
    <row r="299" spans="3:7">
      <c r="C299" t="s">
        <v>10</v>
      </c>
      <c r="D299" t="s">
        <v>34</v>
      </c>
      <c r="E299" t="s">
        <v>22</v>
      </c>
      <c r="F299" s="3">
        <v>4053</v>
      </c>
      <c r="G299" s="4">
        <v>24</v>
      </c>
    </row>
    <row r="300" spans="3:7">
      <c r="C300" t="s">
        <v>7</v>
      </c>
      <c r="D300" t="s">
        <v>36</v>
      </c>
      <c r="E300" t="s">
        <v>31</v>
      </c>
      <c r="F300" s="3">
        <v>2149</v>
      </c>
      <c r="G300" s="4">
        <v>117</v>
      </c>
    </row>
    <row r="301" spans="3:7">
      <c r="C301" t="s">
        <v>3</v>
      </c>
      <c r="D301" t="s">
        <v>39</v>
      </c>
      <c r="E301" t="s">
        <v>29</v>
      </c>
      <c r="F301" s="3">
        <v>3640</v>
      </c>
      <c r="G301" s="4">
        <v>51</v>
      </c>
    </row>
    <row r="302" spans="3:7">
      <c r="C302" t="s">
        <v>2</v>
      </c>
      <c r="D302" t="s">
        <v>39</v>
      </c>
      <c r="E302" t="s">
        <v>23</v>
      </c>
      <c r="F302" s="3">
        <v>630</v>
      </c>
      <c r="G302" s="4">
        <v>36</v>
      </c>
    </row>
    <row r="303" spans="3:7">
      <c r="C303" t="s">
        <v>9</v>
      </c>
      <c r="D303" t="s">
        <v>35</v>
      </c>
      <c r="E303" t="s">
        <v>27</v>
      </c>
      <c r="F303" s="3">
        <v>2429</v>
      </c>
      <c r="G303" s="4">
        <v>144</v>
      </c>
    </row>
    <row r="304" spans="3:7">
      <c r="C304" t="s">
        <v>9</v>
      </c>
      <c r="D304" t="s">
        <v>36</v>
      </c>
      <c r="E304" t="s">
        <v>25</v>
      </c>
      <c r="F304" s="3">
        <v>2142</v>
      </c>
      <c r="G304" s="4">
        <v>114</v>
      </c>
    </row>
    <row r="305" spans="3:7">
      <c r="C305" t="s">
        <v>7</v>
      </c>
      <c r="D305" t="s">
        <v>37</v>
      </c>
      <c r="E305" t="s">
        <v>30</v>
      </c>
      <c r="F305" s="3">
        <v>6454</v>
      </c>
      <c r="G305" s="4">
        <v>54</v>
      </c>
    </row>
    <row r="306" spans="3:7">
      <c r="C306" t="s">
        <v>7</v>
      </c>
      <c r="D306" t="s">
        <v>37</v>
      </c>
      <c r="E306" t="s">
        <v>16</v>
      </c>
      <c r="F306" s="3">
        <v>4487</v>
      </c>
      <c r="G306" s="4">
        <v>333</v>
      </c>
    </row>
    <row r="307" spans="3:7">
      <c r="C307" t="s">
        <v>3</v>
      </c>
      <c r="D307" t="s">
        <v>37</v>
      </c>
      <c r="E307" t="s">
        <v>4</v>
      </c>
      <c r="F307" s="3">
        <v>938</v>
      </c>
      <c r="G307" s="4">
        <v>366</v>
      </c>
    </row>
    <row r="308" spans="3:7">
      <c r="C308" t="s">
        <v>3</v>
      </c>
      <c r="D308" t="s">
        <v>38</v>
      </c>
      <c r="E308" t="s">
        <v>26</v>
      </c>
      <c r="F308" s="3">
        <v>8841</v>
      </c>
      <c r="G308" s="4">
        <v>303</v>
      </c>
    </row>
    <row r="309" spans="3:7">
      <c r="C309" t="s">
        <v>2</v>
      </c>
      <c r="D309" t="s">
        <v>39</v>
      </c>
      <c r="E309" t="s">
        <v>33</v>
      </c>
      <c r="F309" s="3">
        <v>4018</v>
      </c>
      <c r="G309" s="4">
        <v>126</v>
      </c>
    </row>
    <row r="310" spans="3:7">
      <c r="C310" t="s">
        <v>41</v>
      </c>
      <c r="D310" t="s">
        <v>37</v>
      </c>
      <c r="E310" t="s">
        <v>15</v>
      </c>
      <c r="F310" s="3">
        <v>714</v>
      </c>
      <c r="G310" s="4">
        <v>231</v>
      </c>
    </row>
    <row r="311" spans="3:7">
      <c r="C311" t="s">
        <v>9</v>
      </c>
      <c r="D311" t="s">
        <v>38</v>
      </c>
      <c r="E311" t="s">
        <v>25</v>
      </c>
      <c r="F311" s="3">
        <v>3850</v>
      </c>
      <c r="G311" s="4">
        <v>102</v>
      </c>
    </row>
    <row r="312" spans="3:7">
      <c r="F312" s="3"/>
      <c r="G312" s="4"/>
    </row>
    <row r="313" spans="3:7">
      <c r="F313" s="3"/>
      <c r="G313" s="4"/>
    </row>
    <row r="314" spans="3:7">
      <c r="F314" s="3"/>
      <c r="G314" s="4"/>
    </row>
    <row r="315" spans="3:7">
      <c r="F315" s="3"/>
      <c r="G315" s="4"/>
    </row>
    <row r="316" spans="3:7">
      <c r="F316" s="3"/>
      <c r="G316" s="4"/>
    </row>
    <row r="317" spans="3:7">
      <c r="F317" s="3"/>
      <c r="G317" s="4"/>
    </row>
    <row r="318" spans="3:7">
      <c r="F318" s="3"/>
      <c r="G318" s="4"/>
    </row>
    <row r="319" spans="3:7">
      <c r="F319" s="3"/>
      <c r="G319" s="4"/>
    </row>
    <row r="320" spans="3:7">
      <c r="F320" s="3"/>
      <c r="G320" s="4"/>
    </row>
    <row r="321" spans="6:7">
      <c r="F321" s="3"/>
      <c r="G321" s="4"/>
    </row>
    <row r="322" spans="6:7">
      <c r="F322" s="3"/>
      <c r="G322" s="4"/>
    </row>
    <row r="323" spans="6:7">
      <c r="F323" s="3"/>
      <c r="G323" s="4"/>
    </row>
    <row r="324" spans="6:7">
      <c r="F324" s="3"/>
      <c r="G324" s="4"/>
    </row>
    <row r="325" spans="6:7">
      <c r="F325" s="3"/>
      <c r="G325" s="4"/>
    </row>
    <row r="326" spans="6:7">
      <c r="F326" s="3"/>
      <c r="G326" s="4"/>
    </row>
    <row r="327" spans="6:7">
      <c r="F327" s="3"/>
      <c r="G327" s="4"/>
    </row>
    <row r="328" spans="6:7">
      <c r="F328" s="3"/>
      <c r="G328" s="4"/>
    </row>
    <row r="329" spans="6:7">
      <c r="F329" s="3"/>
      <c r="G329" s="4"/>
    </row>
    <row r="330" spans="6:7">
      <c r="F330" s="3"/>
      <c r="G330" s="4"/>
    </row>
    <row r="331" spans="6:7">
      <c r="F331" s="3"/>
      <c r="G331" s="4"/>
    </row>
    <row r="332" spans="6:7">
      <c r="F332" s="3"/>
      <c r="G332" s="4"/>
    </row>
    <row r="333" spans="6:7">
      <c r="F333" s="3"/>
      <c r="G333" s="4"/>
    </row>
    <row r="334" spans="6:7">
      <c r="F334" s="3"/>
      <c r="G334" s="4"/>
    </row>
    <row r="335" spans="6:7">
      <c r="F335" s="3"/>
      <c r="G335" s="4"/>
    </row>
    <row r="336" spans="6:7">
      <c r="F336" s="3"/>
      <c r="G336" s="4"/>
    </row>
    <row r="337" spans="6:7">
      <c r="F337" s="3"/>
      <c r="G337" s="4"/>
    </row>
    <row r="338" spans="6:7">
      <c r="F338" s="3"/>
      <c r="G338" s="4"/>
    </row>
    <row r="339" spans="6:7">
      <c r="F339" s="3"/>
      <c r="G339" s="4"/>
    </row>
    <row r="340" spans="6:7">
      <c r="F340" s="3"/>
      <c r="G340" s="4"/>
    </row>
    <row r="341" spans="6:7">
      <c r="F341" s="3"/>
      <c r="G341" s="4"/>
    </row>
    <row r="342" spans="6:7">
      <c r="F342" s="3"/>
      <c r="G342" s="4"/>
    </row>
    <row r="343" spans="6:7">
      <c r="F343" s="3"/>
      <c r="G343" s="4"/>
    </row>
    <row r="344" spans="6:7">
      <c r="F344" s="3"/>
      <c r="G344" s="4"/>
    </row>
    <row r="345" spans="6:7">
      <c r="F345" s="3"/>
      <c r="G345" s="4"/>
    </row>
    <row r="346" spans="6:7">
      <c r="F346" s="3"/>
      <c r="G346" s="4"/>
    </row>
    <row r="347" spans="6:7">
      <c r="F347" s="3"/>
      <c r="G347" s="4"/>
    </row>
    <row r="348" spans="6:7">
      <c r="F348" s="3"/>
      <c r="G348" s="4"/>
    </row>
    <row r="349" spans="6:7">
      <c r="F349" s="3"/>
      <c r="G349" s="4"/>
    </row>
    <row r="350" spans="6:7">
      <c r="F350" s="3"/>
      <c r="G350" s="4"/>
    </row>
    <row r="351" spans="6:7">
      <c r="F351" s="3"/>
      <c r="G351" s="4"/>
    </row>
    <row r="352" spans="6:7">
      <c r="F352" s="3"/>
      <c r="G352" s="4"/>
    </row>
    <row r="353" spans="6:7">
      <c r="F353" s="3"/>
      <c r="G353" s="4"/>
    </row>
    <row r="354" spans="6:7">
      <c r="F354" s="3"/>
      <c r="G354" s="4"/>
    </row>
    <row r="355" spans="6:7">
      <c r="F355" s="3"/>
      <c r="G355" s="4"/>
    </row>
    <row r="356" spans="6:7">
      <c r="F356" s="3"/>
      <c r="G356" s="4"/>
    </row>
    <row r="357" spans="6:7">
      <c r="F357" s="3"/>
      <c r="G357" s="4"/>
    </row>
    <row r="358" spans="6:7">
      <c r="F358" s="3"/>
      <c r="G358" s="4"/>
    </row>
    <row r="359" spans="6:7">
      <c r="F359" s="3"/>
      <c r="G359" s="4"/>
    </row>
    <row r="360" spans="6:7">
      <c r="F360" s="3"/>
      <c r="G360" s="4"/>
    </row>
    <row r="361" spans="6:7">
      <c r="F361" s="3"/>
      <c r="G361" s="4"/>
    </row>
    <row r="362" spans="6:7">
      <c r="F362" s="3"/>
      <c r="G362" s="4"/>
    </row>
    <row r="363" spans="6:7">
      <c r="F363" s="3"/>
      <c r="G363" s="4"/>
    </row>
    <row r="364" spans="6:7">
      <c r="F364" s="3"/>
      <c r="G364" s="4"/>
    </row>
    <row r="365" spans="6:7">
      <c r="F365" s="3"/>
      <c r="G365" s="4"/>
    </row>
    <row r="366" spans="6:7">
      <c r="F366" s="3"/>
      <c r="G366" s="4"/>
    </row>
    <row r="367" spans="6:7">
      <c r="F367" s="3"/>
      <c r="G367" s="4"/>
    </row>
    <row r="368" spans="6:7">
      <c r="F368" s="3"/>
      <c r="G368" s="4"/>
    </row>
    <row r="369" spans="6:7">
      <c r="F369" s="3"/>
      <c r="G369" s="4"/>
    </row>
    <row r="370" spans="6:7">
      <c r="F370" s="3"/>
      <c r="G370" s="4"/>
    </row>
    <row r="371" spans="6:7">
      <c r="F371" s="3"/>
      <c r="G371" s="4"/>
    </row>
    <row r="372" spans="6:7">
      <c r="F372" s="3"/>
      <c r="G372" s="4"/>
    </row>
    <row r="373" spans="6:7">
      <c r="F373" s="3"/>
      <c r="G373" s="4"/>
    </row>
    <row r="374" spans="6:7">
      <c r="F374" s="3"/>
      <c r="G374" s="4"/>
    </row>
    <row r="375" spans="6:7">
      <c r="F375" s="3"/>
      <c r="G375" s="4"/>
    </row>
    <row r="376" spans="6:7">
      <c r="F376" s="3"/>
      <c r="G376" s="4"/>
    </row>
    <row r="377" spans="6:7">
      <c r="F377" s="3"/>
      <c r="G377" s="4"/>
    </row>
    <row r="378" spans="6:7">
      <c r="F378" s="3"/>
      <c r="G378" s="4"/>
    </row>
    <row r="379" spans="6:7">
      <c r="F379" s="3"/>
      <c r="G379" s="4"/>
    </row>
    <row r="380" spans="6:7">
      <c r="F380" s="3"/>
      <c r="G380" s="4"/>
    </row>
    <row r="381" spans="6:7">
      <c r="F381" s="3"/>
      <c r="G381" s="4"/>
    </row>
    <row r="382" spans="6:7">
      <c r="F382" s="3"/>
      <c r="G382" s="4"/>
    </row>
    <row r="383" spans="6:7">
      <c r="F383" s="3"/>
      <c r="G383" s="4"/>
    </row>
    <row r="384" spans="6:7">
      <c r="F384" s="3"/>
      <c r="G384" s="4"/>
    </row>
    <row r="385" spans="6:7">
      <c r="F385" s="3"/>
      <c r="G385" s="4"/>
    </row>
    <row r="386" spans="6:7">
      <c r="F386" s="3"/>
      <c r="G386" s="4"/>
    </row>
    <row r="387" spans="6:7">
      <c r="F387" s="3"/>
      <c r="G387" s="4"/>
    </row>
    <row r="388" spans="6:7">
      <c r="F388" s="3"/>
      <c r="G388" s="4"/>
    </row>
    <row r="389" spans="6:7">
      <c r="F389" s="3"/>
      <c r="G389" s="4"/>
    </row>
    <row r="390" spans="6:7">
      <c r="F390" s="3"/>
      <c r="G390" s="4"/>
    </row>
    <row r="391" spans="6:7">
      <c r="F391" s="3"/>
      <c r="G391" s="4"/>
    </row>
    <row r="392" spans="6:7">
      <c r="F392" s="3"/>
      <c r="G392" s="4"/>
    </row>
    <row r="393" spans="6:7">
      <c r="F393" s="3"/>
      <c r="G393" s="4"/>
    </row>
    <row r="394" spans="6:7">
      <c r="F394" s="3"/>
      <c r="G394" s="4"/>
    </row>
    <row r="395" spans="6:7">
      <c r="F395" s="3"/>
      <c r="G395" s="4"/>
    </row>
    <row r="396" spans="6:7">
      <c r="F396" s="3"/>
      <c r="G396" s="4"/>
    </row>
    <row r="397" spans="6:7">
      <c r="F397" s="3"/>
      <c r="G397" s="4"/>
    </row>
    <row r="398" spans="6:7">
      <c r="F398" s="3"/>
      <c r="G398" s="4"/>
    </row>
    <row r="399" spans="6:7">
      <c r="F399" s="3"/>
      <c r="G399" s="4"/>
    </row>
    <row r="400" spans="6:7">
      <c r="F400" s="3"/>
      <c r="G400" s="4"/>
    </row>
    <row r="401" spans="6:7">
      <c r="F401" s="3"/>
      <c r="G401" s="4"/>
    </row>
    <row r="402" spans="6:7">
      <c r="F402" s="3"/>
      <c r="G402" s="4"/>
    </row>
    <row r="403" spans="6:7">
      <c r="F403" s="3"/>
      <c r="G403" s="4"/>
    </row>
    <row r="404" spans="6:7">
      <c r="F404" s="3"/>
      <c r="G404" s="4"/>
    </row>
    <row r="405" spans="6:7">
      <c r="F405" s="3"/>
      <c r="G405" s="4"/>
    </row>
    <row r="406" spans="6:7">
      <c r="F406" s="3"/>
      <c r="G406" s="4"/>
    </row>
    <row r="407" spans="6:7">
      <c r="F407" s="3"/>
      <c r="G407" s="4"/>
    </row>
    <row r="408" spans="6:7">
      <c r="F408" s="3"/>
      <c r="G408" s="4"/>
    </row>
    <row r="409" spans="6:7">
      <c r="F409" s="3"/>
      <c r="G409" s="4"/>
    </row>
    <row r="410" spans="6:7">
      <c r="F410" s="3"/>
      <c r="G410" s="4"/>
    </row>
    <row r="411" spans="6:7">
      <c r="F411" s="3"/>
      <c r="G411" s="4"/>
    </row>
    <row r="412" spans="6:7">
      <c r="F412" s="3"/>
      <c r="G412" s="4"/>
    </row>
    <row r="413" spans="6:7">
      <c r="F413" s="3"/>
      <c r="G413" s="4"/>
    </row>
    <row r="414" spans="6:7">
      <c r="F414" s="3"/>
      <c r="G414" s="4"/>
    </row>
    <row r="415" spans="6:7">
      <c r="F415" s="3"/>
      <c r="G415" s="4"/>
    </row>
    <row r="416" spans="6:7">
      <c r="F416" s="3"/>
      <c r="G416" s="4"/>
    </row>
    <row r="417" spans="6:7">
      <c r="F417" s="3"/>
      <c r="G417" s="4"/>
    </row>
    <row r="418" spans="6:7">
      <c r="F418" s="3"/>
      <c r="G418" s="4"/>
    </row>
    <row r="419" spans="6:7">
      <c r="F419" s="3"/>
      <c r="G419" s="4"/>
    </row>
    <row r="420" spans="6:7">
      <c r="F420" s="3"/>
      <c r="G420" s="4"/>
    </row>
    <row r="421" spans="6:7">
      <c r="F421" s="3"/>
      <c r="G421" s="4"/>
    </row>
    <row r="422" spans="6:7">
      <c r="F422" s="3"/>
      <c r="G422" s="4"/>
    </row>
    <row r="423" spans="6:7">
      <c r="F423" s="3"/>
      <c r="G423" s="4"/>
    </row>
    <row r="424" spans="6:7">
      <c r="F424" s="3"/>
      <c r="G424" s="4"/>
    </row>
    <row r="425" spans="6:7">
      <c r="F425" s="3"/>
      <c r="G425" s="4"/>
    </row>
    <row r="426" spans="6:7">
      <c r="F426" s="3"/>
      <c r="G426" s="4"/>
    </row>
    <row r="427" spans="6:7">
      <c r="F427" s="3"/>
      <c r="G427" s="4"/>
    </row>
    <row r="428" spans="6:7">
      <c r="F428" s="3"/>
      <c r="G428" s="4"/>
    </row>
    <row r="429" spans="6:7">
      <c r="F429" s="3"/>
      <c r="G429" s="4"/>
    </row>
    <row r="430" spans="6:7">
      <c r="F430" s="3"/>
      <c r="G430" s="4"/>
    </row>
    <row r="431" spans="6:7">
      <c r="F431" s="3"/>
      <c r="G431" s="4"/>
    </row>
    <row r="432" spans="6:7">
      <c r="F432" s="3"/>
      <c r="G432" s="4"/>
    </row>
    <row r="433" spans="6:7">
      <c r="F433" s="3"/>
      <c r="G433" s="4"/>
    </row>
    <row r="434" spans="6:7">
      <c r="F434" s="3"/>
      <c r="G434" s="4"/>
    </row>
    <row r="435" spans="6:7">
      <c r="F435" s="3"/>
      <c r="G435" s="4"/>
    </row>
    <row r="436" spans="6:7">
      <c r="F436" s="3"/>
      <c r="G436" s="4"/>
    </row>
    <row r="437" spans="6:7">
      <c r="F437" s="3"/>
      <c r="G437" s="4"/>
    </row>
    <row r="438" spans="6:7">
      <c r="F438" s="3"/>
      <c r="G438" s="4"/>
    </row>
    <row r="439" spans="6:7">
      <c r="F439" s="3"/>
      <c r="G439" s="4"/>
    </row>
    <row r="440" spans="6:7">
      <c r="F440" s="3"/>
      <c r="G440" s="4"/>
    </row>
    <row r="441" spans="6:7">
      <c r="F441" s="3"/>
      <c r="G441" s="4"/>
    </row>
    <row r="442" spans="6:7">
      <c r="F442" s="3"/>
      <c r="G442" s="4"/>
    </row>
    <row r="443" spans="6:7">
      <c r="F443" s="3"/>
      <c r="G443" s="4"/>
    </row>
    <row r="444" spans="6:7">
      <c r="F444" s="3"/>
      <c r="G444" s="4"/>
    </row>
    <row r="445" spans="6:7">
      <c r="F445" s="3"/>
      <c r="G445" s="4"/>
    </row>
    <row r="446" spans="6:7">
      <c r="F446" s="3"/>
      <c r="G446" s="4"/>
    </row>
    <row r="447" spans="6:7">
      <c r="F447" s="3"/>
      <c r="G447" s="4"/>
    </row>
    <row r="448" spans="6:7">
      <c r="F448" s="3"/>
      <c r="G448" s="4"/>
    </row>
    <row r="449" spans="6:7">
      <c r="F449" s="3"/>
      <c r="G449" s="4"/>
    </row>
    <row r="450" spans="6:7">
      <c r="F450" s="3"/>
      <c r="G450" s="4"/>
    </row>
    <row r="451" spans="6:7">
      <c r="F451" s="3"/>
      <c r="G451" s="4"/>
    </row>
    <row r="452" spans="6:7">
      <c r="F452" s="3"/>
      <c r="G452" s="4"/>
    </row>
    <row r="453" spans="6:7">
      <c r="F453" s="3"/>
      <c r="G453" s="4"/>
    </row>
    <row r="454" spans="6:7">
      <c r="F454" s="3"/>
      <c r="G454" s="4"/>
    </row>
    <row r="455" spans="6:7">
      <c r="F455" s="3"/>
      <c r="G455" s="4"/>
    </row>
    <row r="456" spans="6:7">
      <c r="F456" s="3"/>
      <c r="G456" s="4"/>
    </row>
    <row r="457" spans="6:7">
      <c r="F457" s="3"/>
      <c r="G457" s="4"/>
    </row>
    <row r="458" spans="6:7">
      <c r="F458" s="3"/>
      <c r="G458" s="4"/>
    </row>
    <row r="459" spans="6:7">
      <c r="F459" s="3"/>
      <c r="G459" s="4"/>
    </row>
    <row r="460" spans="6:7">
      <c r="F460" s="3"/>
      <c r="G460" s="4"/>
    </row>
    <row r="461" spans="6:7">
      <c r="F461" s="3"/>
      <c r="G461" s="4"/>
    </row>
    <row r="462" spans="6:7">
      <c r="F462" s="3"/>
      <c r="G462" s="4"/>
    </row>
    <row r="463" spans="6:7">
      <c r="F463" s="3"/>
      <c r="G463" s="4"/>
    </row>
    <row r="464" spans="6:7">
      <c r="F464" s="3"/>
      <c r="G464" s="4"/>
    </row>
    <row r="465" spans="6:7">
      <c r="F465" s="3"/>
      <c r="G465" s="4"/>
    </row>
    <row r="466" spans="6:7">
      <c r="F466" s="3"/>
      <c r="G466" s="4"/>
    </row>
    <row r="467" spans="6:7">
      <c r="F467" s="3"/>
      <c r="G467" s="4"/>
    </row>
    <row r="468" spans="6:7">
      <c r="F468" s="3"/>
      <c r="G468" s="4"/>
    </row>
    <row r="469" spans="6:7">
      <c r="F469" s="3"/>
      <c r="G469" s="4"/>
    </row>
    <row r="470" spans="6:7">
      <c r="F470" s="3"/>
      <c r="G470" s="4"/>
    </row>
    <row r="471" spans="6:7">
      <c r="F471" s="3"/>
      <c r="G471" s="4"/>
    </row>
    <row r="472" spans="6:7">
      <c r="F472" s="3"/>
      <c r="G472" s="4"/>
    </row>
    <row r="473" spans="6:7">
      <c r="F473" s="3"/>
      <c r="G473" s="4"/>
    </row>
    <row r="474" spans="6:7">
      <c r="F474" s="3"/>
      <c r="G474" s="4"/>
    </row>
    <row r="475" spans="6:7">
      <c r="F475" s="3"/>
      <c r="G475" s="4"/>
    </row>
    <row r="476" spans="6:7">
      <c r="F476" s="3"/>
      <c r="G476" s="4"/>
    </row>
    <row r="477" spans="6:7">
      <c r="F477" s="3"/>
      <c r="G477" s="4"/>
    </row>
    <row r="478" spans="6:7">
      <c r="F478" s="3"/>
      <c r="G478" s="4"/>
    </row>
    <row r="479" spans="6:7">
      <c r="F479" s="3"/>
      <c r="G479" s="4"/>
    </row>
    <row r="480" spans="6:7">
      <c r="F480" s="3"/>
      <c r="G480" s="4"/>
    </row>
    <row r="481" spans="6:7">
      <c r="F481" s="3"/>
      <c r="G481" s="4"/>
    </row>
    <row r="482" spans="6:7">
      <c r="F482" s="3"/>
      <c r="G482" s="4"/>
    </row>
    <row r="483" spans="6:7">
      <c r="F483" s="3"/>
      <c r="G483" s="4"/>
    </row>
    <row r="484" spans="6:7">
      <c r="F484" s="3"/>
      <c r="G484" s="4"/>
    </row>
    <row r="485" spans="6:7">
      <c r="F485" s="3"/>
      <c r="G485" s="4"/>
    </row>
    <row r="486" spans="6:7">
      <c r="F486" s="3"/>
      <c r="G486" s="4"/>
    </row>
    <row r="487" spans="6:7">
      <c r="F487" s="3"/>
      <c r="G487" s="4"/>
    </row>
    <row r="488" spans="6:7">
      <c r="F488" s="3"/>
      <c r="G488" s="4"/>
    </row>
    <row r="489" spans="6:7">
      <c r="F489" s="3"/>
      <c r="G489" s="4"/>
    </row>
    <row r="490" spans="6:7">
      <c r="F490" s="3"/>
      <c r="G490" s="4"/>
    </row>
    <row r="491" spans="6:7">
      <c r="F491" s="3"/>
      <c r="G491" s="4"/>
    </row>
    <row r="492" spans="6:7">
      <c r="F492" s="3"/>
      <c r="G492" s="4"/>
    </row>
    <row r="493" spans="6:7">
      <c r="F493" s="3"/>
      <c r="G493" s="4"/>
    </row>
    <row r="494" spans="6:7">
      <c r="F494" s="3"/>
      <c r="G494" s="4"/>
    </row>
    <row r="495" spans="6:7">
      <c r="F495" s="3"/>
      <c r="G495" s="4"/>
    </row>
    <row r="496" spans="6:7">
      <c r="F496" s="3"/>
      <c r="G496" s="4"/>
    </row>
    <row r="497" spans="6:7">
      <c r="F497" s="3"/>
      <c r="G497" s="4"/>
    </row>
    <row r="498" spans="6:7">
      <c r="F498" s="3"/>
      <c r="G498" s="4"/>
    </row>
    <row r="499" spans="6:7">
      <c r="F499" s="3"/>
      <c r="G499" s="4"/>
    </row>
    <row r="500" spans="6:7">
      <c r="F500" s="3"/>
      <c r="G500" s="4"/>
    </row>
    <row r="501" spans="6:7">
      <c r="F501" s="3"/>
      <c r="G501" s="4"/>
    </row>
    <row r="502" spans="6:7">
      <c r="F502" s="3"/>
      <c r="G502" s="4"/>
    </row>
    <row r="503" spans="6:7">
      <c r="F503" s="3"/>
      <c r="G503" s="4"/>
    </row>
    <row r="504" spans="6:7">
      <c r="F504" s="3"/>
      <c r="G504" s="4"/>
    </row>
    <row r="505" spans="6:7">
      <c r="F505" s="3"/>
      <c r="G505" s="4"/>
    </row>
    <row r="506" spans="6:7">
      <c r="F506" s="3"/>
      <c r="G506" s="4"/>
    </row>
    <row r="507" spans="6:7">
      <c r="F507" s="3"/>
      <c r="G507" s="4"/>
    </row>
    <row r="508" spans="6:7">
      <c r="F508" s="3"/>
      <c r="G508" s="4"/>
    </row>
    <row r="509" spans="6:7">
      <c r="F509" s="3"/>
      <c r="G509" s="4"/>
    </row>
    <row r="510" spans="6:7">
      <c r="F510" s="3"/>
      <c r="G510" s="4"/>
    </row>
    <row r="511" spans="6:7">
      <c r="F511" s="3"/>
      <c r="G511" s="4"/>
    </row>
    <row r="512" spans="6:7">
      <c r="F512" s="3"/>
      <c r="G512" s="4"/>
    </row>
    <row r="513" spans="6:7">
      <c r="F513" s="3"/>
      <c r="G513" s="4"/>
    </row>
    <row r="514" spans="6:7">
      <c r="F514" s="3"/>
      <c r="G514" s="4"/>
    </row>
    <row r="515" spans="6:7">
      <c r="F515" s="3"/>
      <c r="G515" s="4"/>
    </row>
    <row r="516" spans="6:7">
      <c r="F516" s="3"/>
      <c r="G516" s="4"/>
    </row>
    <row r="517" spans="6:7">
      <c r="F517" s="3"/>
      <c r="G517" s="4"/>
    </row>
    <row r="518" spans="6:7">
      <c r="F518" s="3"/>
      <c r="G518" s="4"/>
    </row>
    <row r="519" spans="6:7">
      <c r="F519" s="3"/>
      <c r="G519" s="4"/>
    </row>
    <row r="520" spans="6:7">
      <c r="F520" s="3"/>
      <c r="G520" s="4"/>
    </row>
    <row r="521" spans="6:7">
      <c r="F521" s="3"/>
      <c r="G521" s="4"/>
    </row>
    <row r="522" spans="6:7">
      <c r="F522" s="3"/>
      <c r="G522" s="4"/>
    </row>
    <row r="523" spans="6:7">
      <c r="F523" s="3"/>
      <c r="G523" s="4"/>
    </row>
    <row r="524" spans="6:7">
      <c r="F524" s="3"/>
      <c r="G524" s="4"/>
    </row>
    <row r="525" spans="6:7">
      <c r="F525" s="3"/>
      <c r="G525" s="4"/>
    </row>
    <row r="526" spans="6:7">
      <c r="F526" s="3"/>
      <c r="G526" s="4"/>
    </row>
    <row r="527" spans="6:7">
      <c r="F527" s="3"/>
      <c r="G527" s="4"/>
    </row>
    <row r="528" spans="6:7">
      <c r="F528" s="3"/>
      <c r="G528" s="4"/>
    </row>
    <row r="529" spans="6:7">
      <c r="F529" s="3"/>
      <c r="G529" s="4"/>
    </row>
    <row r="530" spans="6:7">
      <c r="F530" s="3"/>
      <c r="G530" s="4"/>
    </row>
    <row r="531" spans="6:7">
      <c r="F531" s="3"/>
      <c r="G531" s="4"/>
    </row>
    <row r="532" spans="6:7">
      <c r="F532" s="3"/>
      <c r="G532" s="4"/>
    </row>
    <row r="533" spans="6:7">
      <c r="F533" s="3"/>
      <c r="G533" s="4"/>
    </row>
    <row r="534" spans="6:7">
      <c r="F534" s="3"/>
      <c r="G534" s="4"/>
    </row>
    <row r="535" spans="6:7">
      <c r="F535" s="3"/>
      <c r="G535" s="4"/>
    </row>
    <row r="536" spans="6:7">
      <c r="F536" s="3"/>
      <c r="G536" s="4"/>
    </row>
    <row r="537" spans="6:7">
      <c r="F537" s="3"/>
      <c r="G537" s="4"/>
    </row>
    <row r="538" spans="6:7">
      <c r="F538" s="3"/>
      <c r="G538" s="4"/>
    </row>
    <row r="539" spans="6:7">
      <c r="F539" s="3"/>
      <c r="G539" s="4"/>
    </row>
    <row r="540" spans="6:7">
      <c r="F540" s="3"/>
      <c r="G540" s="4"/>
    </row>
    <row r="541" spans="6:7">
      <c r="F541" s="3"/>
      <c r="G541" s="4"/>
    </row>
    <row r="542" spans="6:7">
      <c r="F542" s="3"/>
      <c r="G542" s="4"/>
    </row>
    <row r="543" spans="6:7">
      <c r="F543" s="3"/>
      <c r="G543" s="4"/>
    </row>
    <row r="544" spans="6:7">
      <c r="F544" s="3"/>
      <c r="G544" s="4"/>
    </row>
    <row r="545" spans="6:7">
      <c r="F545" s="3"/>
      <c r="G545" s="4"/>
    </row>
    <row r="546" spans="6:7">
      <c r="F546" s="3"/>
      <c r="G546" s="4"/>
    </row>
    <row r="547" spans="6:7">
      <c r="F547" s="3"/>
      <c r="G547" s="4"/>
    </row>
    <row r="548" spans="6:7">
      <c r="F548" s="3"/>
      <c r="G548" s="4"/>
    </row>
    <row r="549" spans="6:7">
      <c r="F549" s="3"/>
      <c r="G549" s="4"/>
    </row>
    <row r="550" spans="6:7">
      <c r="F550" s="3"/>
      <c r="G550" s="4"/>
    </row>
    <row r="551" spans="6:7">
      <c r="F551" s="3"/>
      <c r="G551" s="4"/>
    </row>
    <row r="552" spans="6:7">
      <c r="F552" s="3"/>
      <c r="G552" s="4"/>
    </row>
    <row r="553" spans="6:7">
      <c r="F553" s="3"/>
      <c r="G553" s="4"/>
    </row>
    <row r="554" spans="6:7">
      <c r="F554" s="3"/>
      <c r="G554" s="4"/>
    </row>
    <row r="555" spans="6:7">
      <c r="F555" s="3"/>
      <c r="G555" s="4"/>
    </row>
    <row r="556" spans="6:7">
      <c r="F556" s="3"/>
      <c r="G556" s="4"/>
    </row>
    <row r="557" spans="6:7">
      <c r="F557" s="3"/>
      <c r="G557" s="4"/>
    </row>
    <row r="558" spans="6:7">
      <c r="F558" s="3"/>
      <c r="G558" s="4"/>
    </row>
    <row r="559" spans="6:7">
      <c r="F559" s="3"/>
      <c r="G559" s="4"/>
    </row>
    <row r="560" spans="6:7">
      <c r="F560" s="3"/>
      <c r="G560" s="4"/>
    </row>
    <row r="561" spans="6:7">
      <c r="F561" s="3"/>
      <c r="G561" s="4"/>
    </row>
    <row r="562" spans="6:7">
      <c r="F562" s="3"/>
      <c r="G562" s="4"/>
    </row>
    <row r="563" spans="6:7">
      <c r="F563" s="3"/>
      <c r="G563" s="4"/>
    </row>
    <row r="564" spans="6:7">
      <c r="F564" s="3"/>
      <c r="G564" s="4"/>
    </row>
    <row r="565" spans="6:7">
      <c r="F565" s="3"/>
      <c r="G565" s="4"/>
    </row>
    <row r="566" spans="6:7">
      <c r="F566" s="3"/>
      <c r="G566" s="4"/>
    </row>
    <row r="567" spans="6:7">
      <c r="F567" s="3"/>
      <c r="G567" s="4"/>
    </row>
    <row r="568" spans="6:7">
      <c r="F568" s="3"/>
      <c r="G568" s="4"/>
    </row>
    <row r="569" spans="6:7">
      <c r="F569" s="3"/>
      <c r="G569" s="4"/>
    </row>
    <row r="570" spans="6:7">
      <c r="F570" s="3"/>
      <c r="G570" s="4"/>
    </row>
    <row r="571" spans="6:7">
      <c r="F571" s="3"/>
      <c r="G571" s="4"/>
    </row>
    <row r="572" spans="6:7">
      <c r="F572" s="3"/>
      <c r="G572" s="4"/>
    </row>
    <row r="573" spans="6:7">
      <c r="F573" s="3"/>
      <c r="G573" s="4"/>
    </row>
    <row r="574" spans="6:7">
      <c r="F574" s="3"/>
      <c r="G574" s="4"/>
    </row>
    <row r="575" spans="6:7">
      <c r="F575" s="3"/>
      <c r="G575" s="4"/>
    </row>
    <row r="576" spans="6:7">
      <c r="F576" s="3"/>
      <c r="G576" s="4"/>
    </row>
    <row r="577" spans="6:7">
      <c r="F577" s="3"/>
      <c r="G577" s="4"/>
    </row>
    <row r="578" spans="6:7">
      <c r="F578" s="3"/>
      <c r="G578" s="4"/>
    </row>
    <row r="579" spans="6:7">
      <c r="F579" s="3"/>
      <c r="G579" s="4"/>
    </row>
    <row r="580" spans="6:7">
      <c r="F580" s="3"/>
      <c r="G580" s="4"/>
    </row>
    <row r="581" spans="6:7">
      <c r="F581" s="3"/>
      <c r="G581" s="4"/>
    </row>
    <row r="582" spans="6:7">
      <c r="F582" s="3"/>
      <c r="G582" s="4"/>
    </row>
    <row r="583" spans="6:7">
      <c r="F583" s="3"/>
      <c r="G583" s="4"/>
    </row>
    <row r="584" spans="6:7">
      <c r="F584" s="3"/>
      <c r="G584" s="4"/>
    </row>
    <row r="585" spans="6:7">
      <c r="F585" s="3"/>
      <c r="G585" s="4"/>
    </row>
    <row r="586" spans="6:7">
      <c r="F586" s="3"/>
      <c r="G586" s="4"/>
    </row>
    <row r="587" spans="6:7">
      <c r="F587" s="3"/>
      <c r="G587" s="4"/>
    </row>
    <row r="588" spans="6:7">
      <c r="F588" s="3"/>
      <c r="G588" s="4"/>
    </row>
    <row r="589" spans="6:7">
      <c r="F589" s="3"/>
      <c r="G589" s="4"/>
    </row>
    <row r="590" spans="6:7">
      <c r="F590" s="3"/>
      <c r="G590" s="4"/>
    </row>
    <row r="591" spans="6:7">
      <c r="F591" s="3"/>
      <c r="G591" s="4"/>
    </row>
    <row r="592" spans="6:7">
      <c r="F592" s="3"/>
      <c r="G592" s="4"/>
    </row>
    <row r="593" spans="6:7">
      <c r="F593" s="3"/>
      <c r="G593" s="4"/>
    </row>
    <row r="594" spans="6:7">
      <c r="F594" s="3"/>
      <c r="G594" s="4"/>
    </row>
    <row r="595" spans="6:7">
      <c r="F595" s="3"/>
      <c r="G595" s="4"/>
    </row>
    <row r="596" spans="6:7">
      <c r="F596" s="3"/>
      <c r="G596" s="4"/>
    </row>
    <row r="597" spans="6:7">
      <c r="F597" s="3"/>
      <c r="G597" s="4"/>
    </row>
    <row r="598" spans="6:7">
      <c r="F598" s="3"/>
      <c r="G598" s="4"/>
    </row>
    <row r="599" spans="6:7">
      <c r="F599" s="3"/>
      <c r="G599" s="4"/>
    </row>
    <row r="600" spans="6:7">
      <c r="F600" s="3"/>
      <c r="G600" s="4"/>
    </row>
    <row r="601" spans="6:7">
      <c r="F601" s="3"/>
      <c r="G601" s="4"/>
    </row>
    <row r="602" spans="6:7">
      <c r="F602" s="3"/>
      <c r="G602" s="4"/>
    </row>
    <row r="603" spans="6:7">
      <c r="F603" s="3"/>
      <c r="G603" s="4"/>
    </row>
    <row r="604" spans="6:7">
      <c r="F604" s="3"/>
      <c r="G604" s="4"/>
    </row>
    <row r="605" spans="6:7">
      <c r="F605" s="3"/>
      <c r="G605" s="4"/>
    </row>
    <row r="606" spans="6:7">
      <c r="F606" s="3"/>
      <c r="G606" s="4"/>
    </row>
    <row r="607" spans="6:7">
      <c r="F607" s="3"/>
      <c r="G607" s="4"/>
    </row>
    <row r="608" spans="6:7">
      <c r="F608" s="3"/>
      <c r="G608" s="4"/>
    </row>
    <row r="609" spans="6:7">
      <c r="F609" s="3"/>
      <c r="G609" s="4"/>
    </row>
    <row r="610" spans="6:7">
      <c r="F610" s="3"/>
      <c r="G610" s="4"/>
    </row>
    <row r="611" spans="6:7">
      <c r="F611" s="3"/>
      <c r="G611" s="4"/>
    </row>
    <row r="612" spans="6:7">
      <c r="F612" s="3"/>
      <c r="G612" s="4"/>
    </row>
    <row r="613" spans="6:7">
      <c r="F613" s="3"/>
      <c r="G613" s="4"/>
    </row>
    <row r="614" spans="6:7">
      <c r="F614" s="3"/>
      <c r="G614" s="4"/>
    </row>
    <row r="615" spans="6:7">
      <c r="F615" s="3"/>
      <c r="G615" s="4"/>
    </row>
    <row r="616" spans="6:7">
      <c r="F616" s="3"/>
      <c r="G616" s="4"/>
    </row>
    <row r="617" spans="6:7">
      <c r="F617" s="3"/>
      <c r="G617" s="4"/>
    </row>
    <row r="618" spans="6:7">
      <c r="F618" s="3"/>
      <c r="G618" s="4"/>
    </row>
    <row r="619" spans="6:7">
      <c r="F619" s="3"/>
      <c r="G619" s="4"/>
    </row>
    <row r="620" spans="6:7">
      <c r="F620" s="3"/>
      <c r="G620" s="4"/>
    </row>
    <row r="621" spans="6:7">
      <c r="F621" s="3"/>
      <c r="G621" s="4"/>
    </row>
    <row r="622" spans="6:7">
      <c r="F622" s="3"/>
      <c r="G622" s="4"/>
    </row>
    <row r="623" spans="6:7">
      <c r="F623" s="3"/>
      <c r="G623" s="4"/>
    </row>
    <row r="624" spans="6:7">
      <c r="F624" s="3"/>
      <c r="G624" s="4"/>
    </row>
    <row r="625" spans="6:7">
      <c r="F625" s="3"/>
      <c r="G625" s="4"/>
    </row>
    <row r="626" spans="6:7">
      <c r="F626" s="3"/>
      <c r="G626" s="4"/>
    </row>
    <row r="627" spans="6:7">
      <c r="F627" s="3"/>
      <c r="G627" s="4"/>
    </row>
    <row r="628" spans="6:7">
      <c r="F628" s="3"/>
      <c r="G628" s="4"/>
    </row>
    <row r="629" spans="6:7">
      <c r="F629" s="3"/>
      <c r="G629" s="4"/>
    </row>
    <row r="630" spans="6:7">
      <c r="F630" s="3"/>
      <c r="G630" s="4"/>
    </row>
    <row r="631" spans="6:7">
      <c r="F631" s="3"/>
      <c r="G631" s="4"/>
    </row>
    <row r="632" spans="6:7">
      <c r="F632" s="3"/>
      <c r="G632" s="4"/>
    </row>
    <row r="633" spans="6:7">
      <c r="F633" s="3"/>
      <c r="G633" s="4"/>
    </row>
    <row r="634" spans="6:7">
      <c r="F634" s="3"/>
      <c r="G634" s="4"/>
    </row>
    <row r="635" spans="6:7">
      <c r="F635" s="3"/>
      <c r="G635" s="4"/>
    </row>
    <row r="636" spans="6:7">
      <c r="F636" s="3"/>
      <c r="G636" s="4"/>
    </row>
    <row r="637" spans="6:7">
      <c r="F637" s="3"/>
      <c r="G637" s="4"/>
    </row>
    <row r="638" spans="6:7">
      <c r="F638" s="3"/>
      <c r="G638" s="4"/>
    </row>
    <row r="639" spans="6:7">
      <c r="F639" s="3"/>
      <c r="G639" s="4"/>
    </row>
    <row r="640" spans="6:7">
      <c r="F640" s="3"/>
      <c r="G640" s="4"/>
    </row>
    <row r="641" spans="6:7">
      <c r="F641" s="3"/>
      <c r="G641" s="4"/>
    </row>
    <row r="642" spans="6:7">
      <c r="F642" s="3"/>
      <c r="G642" s="4"/>
    </row>
    <row r="643" spans="6:7">
      <c r="F643" s="3"/>
      <c r="G643" s="4"/>
    </row>
    <row r="644" spans="6:7">
      <c r="F644" s="3"/>
      <c r="G644" s="4"/>
    </row>
    <row r="645" spans="6:7">
      <c r="F645" s="3"/>
      <c r="G645" s="4"/>
    </row>
    <row r="646" spans="6:7">
      <c r="F646" s="3"/>
      <c r="G646" s="4"/>
    </row>
    <row r="647" spans="6:7">
      <c r="F647" s="3"/>
      <c r="G647" s="4"/>
    </row>
    <row r="648" spans="6:7">
      <c r="F648" s="3"/>
      <c r="G648" s="4"/>
    </row>
    <row r="649" spans="6:7">
      <c r="F649" s="3"/>
      <c r="G649" s="4"/>
    </row>
    <row r="650" spans="6:7">
      <c r="F650" s="3"/>
      <c r="G650" s="4"/>
    </row>
    <row r="651" spans="6:7">
      <c r="F651" s="3"/>
      <c r="G651" s="4"/>
    </row>
    <row r="652" spans="6:7">
      <c r="F652" s="3"/>
      <c r="G652" s="4"/>
    </row>
    <row r="653" spans="6:7">
      <c r="F653" s="3"/>
      <c r="G653" s="4"/>
    </row>
    <row r="654" spans="6:7">
      <c r="F654" s="3"/>
      <c r="G654" s="4"/>
    </row>
    <row r="655" spans="6:7">
      <c r="F655" s="3"/>
      <c r="G655" s="4"/>
    </row>
    <row r="656" spans="6:7">
      <c r="F656" s="3"/>
      <c r="G656" s="4"/>
    </row>
    <row r="657" spans="6:7">
      <c r="F657" s="3"/>
      <c r="G657" s="4"/>
    </row>
    <row r="658" spans="6:7">
      <c r="F658" s="3"/>
      <c r="G658"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A7C7D-0FA4-4BBF-A257-ACEE126F6FB1}">
  <dimension ref="A1:H12"/>
  <sheetViews>
    <sheetView workbookViewId="0">
      <selection activeCell="I7" sqref="I7"/>
    </sheetView>
  </sheetViews>
  <sheetFormatPr defaultRowHeight="14.5"/>
  <cols>
    <col min="1" max="1" width="8.7265625" customWidth="1"/>
    <col min="2" max="2" width="10.26953125" customWidth="1"/>
    <col min="3" max="3" width="9.54296875" customWidth="1"/>
  </cols>
  <sheetData>
    <row r="1" spans="1:8" s="10" customFormat="1" ht="59.5" customHeight="1">
      <c r="A1" s="11" t="s">
        <v>61</v>
      </c>
      <c r="B1" s="25"/>
      <c r="C1" s="25"/>
      <c r="D1" s="25"/>
      <c r="E1" s="24"/>
      <c r="F1" s="24"/>
      <c r="G1" s="24"/>
      <c r="H1" s="24"/>
    </row>
    <row r="2" spans="1:8" s="1" customFormat="1"/>
    <row r="4" spans="1:8">
      <c r="B4" t="s">
        <v>59</v>
      </c>
      <c r="C4" t="s">
        <v>1</v>
      </c>
      <c r="D4" t="s">
        <v>48</v>
      </c>
    </row>
    <row r="5" spans="1:8">
      <c r="B5" t="s">
        <v>52</v>
      </c>
      <c r="C5">
        <f>AVERAGE(Data[Amount])</f>
        <v>4136.2299999999996</v>
      </c>
      <c r="D5">
        <f>AVERAGE(Data[Units])</f>
        <v>152.19999999999999</v>
      </c>
    </row>
    <row r="6" spans="1:8">
      <c r="B6" t="s">
        <v>53</v>
      </c>
      <c r="C6">
        <f>MEDIAN(Data[Amount])</f>
        <v>3437</v>
      </c>
      <c r="D6">
        <f>MEDIAN(Data[Units])</f>
        <v>124.5</v>
      </c>
    </row>
    <row r="7" spans="1:8">
      <c r="B7" t="s">
        <v>54</v>
      </c>
      <c r="C7">
        <f>MIN(Data[Amount])</f>
        <v>0</v>
      </c>
      <c r="D7">
        <f>MIN(Data[Units])</f>
        <v>0</v>
      </c>
    </row>
    <row r="8" spans="1:8">
      <c r="B8" t="s">
        <v>55</v>
      </c>
      <c r="C8">
        <f>MAX(Data[Amount])</f>
        <v>16184</v>
      </c>
      <c r="D8">
        <f>MAX(Data[Units])</f>
        <v>525</v>
      </c>
    </row>
    <row r="9" spans="1:8">
      <c r="B9" t="s">
        <v>56</v>
      </c>
      <c r="C9">
        <f>C8-C7</f>
        <v>16184</v>
      </c>
      <c r="D9">
        <f>D8-D7</f>
        <v>525</v>
      </c>
    </row>
    <row r="11" spans="1:8">
      <c r="B11" t="s">
        <v>57</v>
      </c>
      <c r="C11">
        <f>_xlfn.PERCENTILE.EXC(Data[Amount],0.25)</f>
        <v>1652</v>
      </c>
      <c r="D11">
        <f>_xlfn.PERCENTILE.EXC(Data[Units],0.25)</f>
        <v>54</v>
      </c>
    </row>
    <row r="12" spans="1:8">
      <c r="B12" t="s">
        <v>58</v>
      </c>
      <c r="C12">
        <f>_xlfn.PERCENTILE.EXC(Data[Amount],0.75)</f>
        <v>6245.75</v>
      </c>
      <c r="D12">
        <f>_xlfn.PERCENTILE.EXC(Data[Units],0.75)</f>
        <v>223.5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5A9F-0A84-4E1E-A4F2-8457335E3B9D}">
  <dimension ref="A1:N309"/>
  <sheetViews>
    <sheetView topLeftCell="A14" zoomScaleNormal="100" workbookViewId="0">
      <selection activeCell="I1" sqref="I1"/>
    </sheetView>
  </sheetViews>
  <sheetFormatPr defaultRowHeight="14.5"/>
  <sheetData>
    <row r="1" spans="1:14" s="10" customFormat="1" ht="58.5" customHeight="1">
      <c r="A1" s="23"/>
      <c r="B1" s="23" t="s">
        <v>60</v>
      </c>
      <c r="C1" s="23"/>
      <c r="D1" s="23"/>
      <c r="E1" s="23"/>
      <c r="F1" s="23"/>
      <c r="G1" s="23"/>
      <c r="H1" s="23"/>
      <c r="I1" s="24"/>
      <c r="J1" s="24"/>
      <c r="K1" s="24"/>
      <c r="L1" s="24"/>
    </row>
    <row r="2" spans="1:14" s="1" customFormat="1"/>
    <row r="9" spans="1:14">
      <c r="C9" s="5" t="s">
        <v>11</v>
      </c>
      <c r="D9" s="5" t="s">
        <v>12</v>
      </c>
      <c r="E9" s="5" t="s">
        <v>0</v>
      </c>
      <c r="F9" s="9" t="s">
        <v>1</v>
      </c>
      <c r="G9" s="9" t="s">
        <v>48</v>
      </c>
      <c r="J9" s="5" t="s">
        <v>11</v>
      </c>
      <c r="K9" s="5" t="s">
        <v>12</v>
      </c>
      <c r="L9" s="5" t="s">
        <v>0</v>
      </c>
      <c r="M9" s="9" t="s">
        <v>1</v>
      </c>
      <c r="N9" s="9" t="s">
        <v>48</v>
      </c>
    </row>
    <row r="10" spans="1:14">
      <c r="C10" t="s">
        <v>10</v>
      </c>
      <c r="D10" t="s">
        <v>38</v>
      </c>
      <c r="E10" t="s">
        <v>14</v>
      </c>
      <c r="F10" s="3">
        <v>5586</v>
      </c>
      <c r="G10" s="4">
        <v>525</v>
      </c>
      <c r="J10" t="s">
        <v>5</v>
      </c>
      <c r="K10" t="s">
        <v>36</v>
      </c>
      <c r="L10" t="s">
        <v>16</v>
      </c>
      <c r="M10" s="3">
        <v>16184</v>
      </c>
      <c r="N10" s="4">
        <v>39</v>
      </c>
    </row>
    <row r="11" spans="1:14">
      <c r="C11" t="s">
        <v>2</v>
      </c>
      <c r="D11" t="s">
        <v>36</v>
      </c>
      <c r="E11" t="s">
        <v>27</v>
      </c>
      <c r="F11" s="3">
        <v>798</v>
      </c>
      <c r="G11" s="4">
        <v>519</v>
      </c>
      <c r="J11" t="s">
        <v>5</v>
      </c>
      <c r="K11" t="s">
        <v>34</v>
      </c>
      <c r="L11" t="s">
        <v>20</v>
      </c>
      <c r="M11" s="3">
        <v>15610</v>
      </c>
      <c r="N11" s="4">
        <v>339</v>
      </c>
    </row>
    <row r="12" spans="1:14">
      <c r="C12" t="s">
        <v>8</v>
      </c>
      <c r="D12" t="s">
        <v>38</v>
      </c>
      <c r="E12" t="s">
        <v>13</v>
      </c>
      <c r="F12" s="3">
        <v>819</v>
      </c>
      <c r="G12" s="4">
        <v>510</v>
      </c>
      <c r="J12" t="s">
        <v>9</v>
      </c>
      <c r="K12" t="s">
        <v>34</v>
      </c>
      <c r="L12" t="s">
        <v>28</v>
      </c>
      <c r="M12" s="3">
        <v>14329</v>
      </c>
      <c r="N12" s="4">
        <v>150</v>
      </c>
    </row>
    <row r="13" spans="1:14">
      <c r="C13" t="s">
        <v>3</v>
      </c>
      <c r="D13" t="s">
        <v>34</v>
      </c>
      <c r="E13" t="s">
        <v>32</v>
      </c>
      <c r="F13" s="3">
        <v>7777</v>
      </c>
      <c r="G13" s="4">
        <v>504</v>
      </c>
      <c r="J13" t="s">
        <v>5</v>
      </c>
      <c r="K13" t="s">
        <v>35</v>
      </c>
      <c r="L13" t="s">
        <v>15</v>
      </c>
      <c r="M13" s="3">
        <v>13391</v>
      </c>
      <c r="N13" s="4">
        <v>201</v>
      </c>
    </row>
    <row r="14" spans="1:14">
      <c r="C14" t="s">
        <v>9</v>
      </c>
      <c r="D14" t="s">
        <v>34</v>
      </c>
      <c r="E14" t="s">
        <v>20</v>
      </c>
      <c r="F14" s="3">
        <v>8463</v>
      </c>
      <c r="G14" s="4">
        <v>492</v>
      </c>
      <c r="J14" t="s">
        <v>10</v>
      </c>
      <c r="K14" t="s">
        <v>39</v>
      </c>
      <c r="L14" t="s">
        <v>33</v>
      </c>
      <c r="M14" s="3">
        <v>12950</v>
      </c>
      <c r="N14" s="4">
        <v>30</v>
      </c>
    </row>
    <row r="15" spans="1:14">
      <c r="C15" t="s">
        <v>2</v>
      </c>
      <c r="D15" t="s">
        <v>39</v>
      </c>
      <c r="E15" t="s">
        <v>25</v>
      </c>
      <c r="F15" s="3">
        <v>1785</v>
      </c>
      <c r="G15" s="4">
        <v>462</v>
      </c>
      <c r="J15" t="s">
        <v>40</v>
      </c>
      <c r="K15" t="s">
        <v>35</v>
      </c>
      <c r="L15" t="s">
        <v>32</v>
      </c>
      <c r="M15" s="3">
        <v>12348</v>
      </c>
      <c r="N15" s="4">
        <v>234</v>
      </c>
    </row>
    <row r="16" spans="1:14">
      <c r="C16" t="s">
        <v>8</v>
      </c>
      <c r="D16" t="s">
        <v>35</v>
      </c>
      <c r="E16" t="s">
        <v>32</v>
      </c>
      <c r="F16" s="3">
        <v>6706</v>
      </c>
      <c r="G16" s="4">
        <v>459</v>
      </c>
      <c r="J16" t="s">
        <v>2</v>
      </c>
      <c r="K16" t="s">
        <v>37</v>
      </c>
      <c r="L16" t="s">
        <v>18</v>
      </c>
      <c r="M16" s="3">
        <v>11571</v>
      </c>
      <c r="N16" s="4">
        <v>138</v>
      </c>
    </row>
    <row r="17" spans="3:14">
      <c r="C17" t="s">
        <v>6</v>
      </c>
      <c r="D17" t="s">
        <v>37</v>
      </c>
      <c r="E17" t="s">
        <v>28</v>
      </c>
      <c r="F17" s="3">
        <v>3556</v>
      </c>
      <c r="G17" s="4">
        <v>459</v>
      </c>
      <c r="J17" t="s">
        <v>9</v>
      </c>
      <c r="K17" t="s">
        <v>36</v>
      </c>
      <c r="L17" t="s">
        <v>27</v>
      </c>
      <c r="M17" s="3">
        <v>11522</v>
      </c>
      <c r="N17" s="4">
        <v>204</v>
      </c>
    </row>
    <row r="18" spans="3:14">
      <c r="C18" t="s">
        <v>6</v>
      </c>
      <c r="D18" t="s">
        <v>34</v>
      </c>
      <c r="E18" t="s">
        <v>26</v>
      </c>
      <c r="F18" s="3">
        <v>8008</v>
      </c>
      <c r="G18" s="4">
        <v>456</v>
      </c>
      <c r="J18" t="s">
        <v>2</v>
      </c>
      <c r="K18" t="s">
        <v>36</v>
      </c>
      <c r="L18" t="s">
        <v>16</v>
      </c>
      <c r="M18" s="3">
        <v>11417</v>
      </c>
      <c r="N18" s="4">
        <v>21</v>
      </c>
    </row>
    <row r="19" spans="3:14">
      <c r="C19" t="s">
        <v>40</v>
      </c>
      <c r="D19" t="s">
        <v>35</v>
      </c>
      <c r="E19" t="s">
        <v>30</v>
      </c>
      <c r="F19" s="3">
        <v>2275</v>
      </c>
      <c r="G19" s="4">
        <v>447</v>
      </c>
      <c r="J19" t="s">
        <v>41</v>
      </c>
      <c r="K19" t="s">
        <v>36</v>
      </c>
      <c r="L19" t="s">
        <v>13</v>
      </c>
      <c r="M19" s="3">
        <v>10311</v>
      </c>
      <c r="N19" s="4">
        <v>231</v>
      </c>
    </row>
    <row r="20" spans="3:14">
      <c r="C20" t="s">
        <v>40</v>
      </c>
      <c r="D20" t="s">
        <v>35</v>
      </c>
      <c r="E20" t="s">
        <v>33</v>
      </c>
      <c r="F20" s="3">
        <v>8869</v>
      </c>
      <c r="G20" s="4">
        <v>432</v>
      </c>
      <c r="J20" t="s">
        <v>41</v>
      </c>
      <c r="K20" t="s">
        <v>36</v>
      </c>
      <c r="L20" t="s">
        <v>32</v>
      </c>
      <c r="M20" s="3">
        <v>10304</v>
      </c>
      <c r="N20" s="4">
        <v>84</v>
      </c>
    </row>
    <row r="21" spans="3:14">
      <c r="C21" t="s">
        <v>6</v>
      </c>
      <c r="D21" t="s">
        <v>39</v>
      </c>
      <c r="E21" t="s">
        <v>25</v>
      </c>
      <c r="F21" s="3">
        <v>2100</v>
      </c>
      <c r="G21" s="4">
        <v>414</v>
      </c>
      <c r="J21" t="s">
        <v>7</v>
      </c>
      <c r="K21" t="s">
        <v>38</v>
      </c>
      <c r="L21" t="s">
        <v>30</v>
      </c>
      <c r="M21" s="3">
        <v>10129</v>
      </c>
      <c r="N21" s="4">
        <v>312</v>
      </c>
    </row>
    <row r="22" spans="3:14">
      <c r="C22" t="s">
        <v>6</v>
      </c>
      <c r="D22" t="s">
        <v>37</v>
      </c>
      <c r="E22" t="s">
        <v>16</v>
      </c>
      <c r="F22" s="3">
        <v>1904</v>
      </c>
      <c r="G22" s="4">
        <v>405</v>
      </c>
      <c r="J22" t="s">
        <v>6</v>
      </c>
      <c r="K22" t="s">
        <v>36</v>
      </c>
      <c r="L22" t="s">
        <v>4</v>
      </c>
      <c r="M22" s="3">
        <v>10073</v>
      </c>
      <c r="N22" s="4">
        <v>120</v>
      </c>
    </row>
    <row r="23" spans="3:14">
      <c r="C23" t="s">
        <v>6</v>
      </c>
      <c r="D23" t="s">
        <v>35</v>
      </c>
      <c r="E23" t="s">
        <v>4</v>
      </c>
      <c r="F23" s="3">
        <v>1302</v>
      </c>
      <c r="G23" s="4">
        <v>402</v>
      </c>
      <c r="J23" t="s">
        <v>2</v>
      </c>
      <c r="K23" t="s">
        <v>37</v>
      </c>
      <c r="L23" t="s">
        <v>17</v>
      </c>
      <c r="M23" s="3">
        <v>9926</v>
      </c>
      <c r="N23" s="4">
        <v>201</v>
      </c>
    </row>
    <row r="24" spans="3:14">
      <c r="C24" t="s">
        <v>6</v>
      </c>
      <c r="D24" t="s">
        <v>39</v>
      </c>
      <c r="E24" t="s">
        <v>29</v>
      </c>
      <c r="F24" s="3">
        <v>3052</v>
      </c>
      <c r="G24" s="4">
        <v>378</v>
      </c>
      <c r="J24" t="s">
        <v>7</v>
      </c>
      <c r="K24" t="s">
        <v>37</v>
      </c>
      <c r="L24" t="s">
        <v>22</v>
      </c>
      <c r="M24" s="3">
        <v>9835</v>
      </c>
      <c r="N24" s="4">
        <v>207</v>
      </c>
    </row>
    <row r="25" spans="3:14">
      <c r="C25" t="s">
        <v>40</v>
      </c>
      <c r="D25" t="s">
        <v>35</v>
      </c>
      <c r="E25" t="s">
        <v>22</v>
      </c>
      <c r="F25" s="3">
        <v>6853</v>
      </c>
      <c r="G25" s="4">
        <v>372</v>
      </c>
      <c r="J25" t="s">
        <v>40</v>
      </c>
      <c r="K25" t="s">
        <v>36</v>
      </c>
      <c r="L25" t="s">
        <v>33</v>
      </c>
      <c r="M25" s="3">
        <v>9772</v>
      </c>
      <c r="N25" s="4">
        <v>90</v>
      </c>
    </row>
    <row r="26" spans="3:14">
      <c r="C26" t="s">
        <v>7</v>
      </c>
      <c r="D26" t="s">
        <v>34</v>
      </c>
      <c r="E26" t="s">
        <v>14</v>
      </c>
      <c r="F26" s="3">
        <v>1932</v>
      </c>
      <c r="G26" s="4">
        <v>369</v>
      </c>
      <c r="J26" t="s">
        <v>8</v>
      </c>
      <c r="K26" t="s">
        <v>37</v>
      </c>
      <c r="L26" t="s">
        <v>15</v>
      </c>
      <c r="M26" s="3">
        <v>9709</v>
      </c>
      <c r="N26" s="4">
        <v>30</v>
      </c>
    </row>
    <row r="27" spans="3:14">
      <c r="C27" t="s">
        <v>6</v>
      </c>
      <c r="D27" t="s">
        <v>34</v>
      </c>
      <c r="E27" t="s">
        <v>30</v>
      </c>
      <c r="F27" s="3">
        <v>3402</v>
      </c>
      <c r="G27" s="4">
        <v>366</v>
      </c>
      <c r="J27" t="s">
        <v>8</v>
      </c>
      <c r="K27" t="s">
        <v>39</v>
      </c>
      <c r="L27" t="s">
        <v>18</v>
      </c>
      <c r="M27" s="3">
        <v>9660</v>
      </c>
      <c r="N27" s="4">
        <v>27</v>
      </c>
    </row>
    <row r="28" spans="3:14">
      <c r="C28" t="s">
        <v>3</v>
      </c>
      <c r="D28" t="s">
        <v>37</v>
      </c>
      <c r="E28" t="s">
        <v>4</v>
      </c>
      <c r="F28" s="3">
        <v>938</v>
      </c>
      <c r="G28" s="4">
        <v>366</v>
      </c>
      <c r="J28" t="s">
        <v>41</v>
      </c>
      <c r="K28" t="s">
        <v>36</v>
      </c>
      <c r="L28" t="s">
        <v>18</v>
      </c>
      <c r="M28" s="3">
        <v>9632</v>
      </c>
      <c r="N28" s="4">
        <v>288</v>
      </c>
    </row>
    <row r="29" spans="3:14">
      <c r="C29" t="s">
        <v>8</v>
      </c>
      <c r="D29" t="s">
        <v>35</v>
      </c>
      <c r="E29" t="s">
        <v>20</v>
      </c>
      <c r="F29" s="3">
        <v>2702</v>
      </c>
      <c r="G29" s="4">
        <v>363</v>
      </c>
      <c r="J29" t="s">
        <v>9</v>
      </c>
      <c r="K29" t="s">
        <v>38</v>
      </c>
      <c r="L29" t="s">
        <v>33</v>
      </c>
      <c r="M29" s="3">
        <v>9506</v>
      </c>
      <c r="N29" s="4">
        <v>87</v>
      </c>
    </row>
    <row r="30" spans="3:14">
      <c r="C30" t="s">
        <v>5</v>
      </c>
      <c r="D30" t="s">
        <v>35</v>
      </c>
      <c r="E30" t="s">
        <v>29</v>
      </c>
      <c r="F30" s="3">
        <v>4480</v>
      </c>
      <c r="G30" s="4">
        <v>357</v>
      </c>
      <c r="J30" t="s">
        <v>2</v>
      </c>
      <c r="K30" t="s">
        <v>39</v>
      </c>
      <c r="L30" t="s">
        <v>20</v>
      </c>
      <c r="M30" s="3">
        <v>9443</v>
      </c>
      <c r="N30" s="4">
        <v>162</v>
      </c>
    </row>
    <row r="31" spans="3:14">
      <c r="C31" t="s">
        <v>2</v>
      </c>
      <c r="D31" t="s">
        <v>38</v>
      </c>
      <c r="E31" t="s">
        <v>31</v>
      </c>
      <c r="F31" s="3">
        <v>4326</v>
      </c>
      <c r="G31" s="4">
        <v>348</v>
      </c>
      <c r="J31" t="s">
        <v>3</v>
      </c>
      <c r="K31" t="s">
        <v>36</v>
      </c>
      <c r="L31" t="s">
        <v>16</v>
      </c>
      <c r="M31" s="3">
        <v>9198</v>
      </c>
      <c r="N31" s="4">
        <v>36</v>
      </c>
    </row>
    <row r="32" spans="3:14">
      <c r="C32" t="s">
        <v>5</v>
      </c>
      <c r="D32" t="s">
        <v>36</v>
      </c>
      <c r="E32" t="s">
        <v>17</v>
      </c>
      <c r="F32" s="3">
        <v>3339</v>
      </c>
      <c r="G32" s="4">
        <v>348</v>
      </c>
      <c r="J32" t="s">
        <v>9</v>
      </c>
      <c r="K32" t="s">
        <v>36</v>
      </c>
      <c r="L32" t="s">
        <v>30</v>
      </c>
      <c r="M32" s="3">
        <v>9051</v>
      </c>
      <c r="N32" s="4">
        <v>57</v>
      </c>
    </row>
    <row r="33" spans="3:14">
      <c r="C33" t="s">
        <v>10</v>
      </c>
      <c r="D33" t="s">
        <v>36</v>
      </c>
      <c r="E33" t="s">
        <v>29</v>
      </c>
      <c r="F33" s="3">
        <v>2471</v>
      </c>
      <c r="G33" s="4">
        <v>342</v>
      </c>
      <c r="J33" t="s">
        <v>40</v>
      </c>
      <c r="K33" t="s">
        <v>37</v>
      </c>
      <c r="L33" t="s">
        <v>29</v>
      </c>
      <c r="M33" s="3">
        <v>9002</v>
      </c>
      <c r="N33" s="4">
        <v>72</v>
      </c>
    </row>
    <row r="34" spans="3:14">
      <c r="C34" t="s">
        <v>5</v>
      </c>
      <c r="D34" t="s">
        <v>34</v>
      </c>
      <c r="E34" t="s">
        <v>20</v>
      </c>
      <c r="F34" s="3">
        <v>15610</v>
      </c>
      <c r="G34" s="4">
        <v>339</v>
      </c>
      <c r="J34" t="s">
        <v>8</v>
      </c>
      <c r="K34" t="s">
        <v>39</v>
      </c>
      <c r="L34" t="s">
        <v>31</v>
      </c>
      <c r="M34" s="3">
        <v>8890</v>
      </c>
      <c r="N34" s="4">
        <v>210</v>
      </c>
    </row>
    <row r="35" spans="3:14">
      <c r="C35" t="s">
        <v>7</v>
      </c>
      <c r="D35" t="s">
        <v>37</v>
      </c>
      <c r="E35" t="s">
        <v>16</v>
      </c>
      <c r="F35" s="3">
        <v>4487</v>
      </c>
      <c r="G35" s="4">
        <v>333</v>
      </c>
      <c r="J35" t="s">
        <v>40</v>
      </c>
      <c r="K35" t="s">
        <v>35</v>
      </c>
      <c r="L35" t="s">
        <v>33</v>
      </c>
      <c r="M35" s="3">
        <v>8869</v>
      </c>
      <c r="N35" s="4">
        <v>432</v>
      </c>
    </row>
    <row r="36" spans="3:14">
      <c r="C36" t="s">
        <v>3</v>
      </c>
      <c r="D36" t="s">
        <v>37</v>
      </c>
      <c r="E36" t="s">
        <v>28</v>
      </c>
      <c r="F36" s="3">
        <v>7308</v>
      </c>
      <c r="G36" s="4">
        <v>327</v>
      </c>
      <c r="J36" t="s">
        <v>7</v>
      </c>
      <c r="K36" t="s">
        <v>34</v>
      </c>
      <c r="L36" t="s">
        <v>24</v>
      </c>
      <c r="M36" s="3">
        <v>8862</v>
      </c>
      <c r="N36" s="4">
        <v>189</v>
      </c>
    </row>
    <row r="37" spans="3:14">
      <c r="C37" t="s">
        <v>3</v>
      </c>
      <c r="D37" t="s">
        <v>37</v>
      </c>
      <c r="E37" t="s">
        <v>29</v>
      </c>
      <c r="F37" s="3">
        <v>4592</v>
      </c>
      <c r="G37" s="4">
        <v>324</v>
      </c>
      <c r="J37" t="s">
        <v>3</v>
      </c>
      <c r="K37" t="s">
        <v>38</v>
      </c>
      <c r="L37" t="s">
        <v>26</v>
      </c>
      <c r="M37" s="3">
        <v>8841</v>
      </c>
      <c r="N37" s="4">
        <v>303</v>
      </c>
    </row>
    <row r="38" spans="3:14">
      <c r="C38" t="s">
        <v>7</v>
      </c>
      <c r="D38" t="s">
        <v>38</v>
      </c>
      <c r="E38" t="s">
        <v>30</v>
      </c>
      <c r="F38" s="3">
        <v>10129</v>
      </c>
      <c r="G38" s="4">
        <v>312</v>
      </c>
      <c r="J38" t="s">
        <v>5</v>
      </c>
      <c r="K38" t="s">
        <v>37</v>
      </c>
      <c r="L38" t="s">
        <v>25</v>
      </c>
      <c r="M38" s="3">
        <v>8813</v>
      </c>
      <c r="N38" s="4">
        <v>21</v>
      </c>
    </row>
    <row r="39" spans="3:14">
      <c r="C39" t="s">
        <v>3</v>
      </c>
      <c r="D39" t="s">
        <v>34</v>
      </c>
      <c r="E39" t="s">
        <v>28</v>
      </c>
      <c r="F39" s="3">
        <v>3689</v>
      </c>
      <c r="G39" s="4">
        <v>312</v>
      </c>
      <c r="J39" t="s">
        <v>9</v>
      </c>
      <c r="K39" t="s">
        <v>34</v>
      </c>
      <c r="L39" t="s">
        <v>20</v>
      </c>
      <c r="M39" s="3">
        <v>8463</v>
      </c>
      <c r="N39" s="4">
        <v>492</v>
      </c>
    </row>
    <row r="40" spans="3:14">
      <c r="C40" t="s">
        <v>41</v>
      </c>
      <c r="D40" t="s">
        <v>36</v>
      </c>
      <c r="E40" t="s">
        <v>28</v>
      </c>
      <c r="F40" s="3">
        <v>854</v>
      </c>
      <c r="G40" s="4">
        <v>309</v>
      </c>
      <c r="J40" t="s">
        <v>7</v>
      </c>
      <c r="K40" t="s">
        <v>36</v>
      </c>
      <c r="L40" t="s">
        <v>22</v>
      </c>
      <c r="M40" s="3">
        <v>8435</v>
      </c>
      <c r="N40" s="4">
        <v>42</v>
      </c>
    </row>
    <row r="41" spans="3:14">
      <c r="C41" t="s">
        <v>9</v>
      </c>
      <c r="D41" t="s">
        <v>39</v>
      </c>
      <c r="E41" t="s">
        <v>24</v>
      </c>
      <c r="F41" s="3">
        <v>3920</v>
      </c>
      <c r="G41" s="4">
        <v>306</v>
      </c>
      <c r="J41" t="s">
        <v>2</v>
      </c>
      <c r="K41" t="s">
        <v>36</v>
      </c>
      <c r="L41" t="s">
        <v>29</v>
      </c>
      <c r="M41" s="3">
        <v>8211</v>
      </c>
      <c r="N41" s="4">
        <v>75</v>
      </c>
    </row>
    <row r="42" spans="3:14">
      <c r="C42" t="s">
        <v>40</v>
      </c>
      <c r="D42" t="s">
        <v>36</v>
      </c>
      <c r="E42" t="s">
        <v>27</v>
      </c>
      <c r="F42" s="3">
        <v>3164</v>
      </c>
      <c r="G42" s="4">
        <v>306</v>
      </c>
      <c r="J42" t="s">
        <v>9</v>
      </c>
      <c r="K42" t="s">
        <v>34</v>
      </c>
      <c r="L42" t="s">
        <v>23</v>
      </c>
      <c r="M42" s="3">
        <v>8155</v>
      </c>
      <c r="N42" s="4">
        <v>90</v>
      </c>
    </row>
    <row r="43" spans="3:14">
      <c r="C43" t="s">
        <v>3</v>
      </c>
      <c r="D43" t="s">
        <v>35</v>
      </c>
      <c r="E43" t="s">
        <v>33</v>
      </c>
      <c r="F43" s="3">
        <v>819</v>
      </c>
      <c r="G43" s="4">
        <v>306</v>
      </c>
      <c r="J43" t="s">
        <v>6</v>
      </c>
      <c r="K43" t="s">
        <v>34</v>
      </c>
      <c r="L43" t="s">
        <v>26</v>
      </c>
      <c r="M43" s="3">
        <v>8008</v>
      </c>
      <c r="N43" s="4">
        <v>456</v>
      </c>
    </row>
    <row r="44" spans="3:14">
      <c r="C44" t="s">
        <v>3</v>
      </c>
      <c r="D44" t="s">
        <v>38</v>
      </c>
      <c r="E44" t="s">
        <v>26</v>
      </c>
      <c r="F44" s="3">
        <v>8841</v>
      </c>
      <c r="G44" s="4">
        <v>303</v>
      </c>
      <c r="J44" t="s">
        <v>41</v>
      </c>
      <c r="K44" t="s">
        <v>34</v>
      </c>
      <c r="L44" t="s">
        <v>33</v>
      </c>
      <c r="M44" s="3">
        <v>7847</v>
      </c>
      <c r="N44" s="4">
        <v>174</v>
      </c>
    </row>
    <row r="45" spans="3:14">
      <c r="C45" t="s">
        <v>10</v>
      </c>
      <c r="D45" t="s">
        <v>36</v>
      </c>
      <c r="E45" t="s">
        <v>32</v>
      </c>
      <c r="F45" s="3">
        <v>6657</v>
      </c>
      <c r="G45" s="4">
        <v>303</v>
      </c>
      <c r="J45" t="s">
        <v>9</v>
      </c>
      <c r="K45" t="s">
        <v>35</v>
      </c>
      <c r="L45" t="s">
        <v>15</v>
      </c>
      <c r="M45" s="3">
        <v>7833</v>
      </c>
      <c r="N45" s="4">
        <v>243</v>
      </c>
    </row>
    <row r="46" spans="3:14">
      <c r="C46" t="s">
        <v>2</v>
      </c>
      <c r="D46" t="s">
        <v>35</v>
      </c>
      <c r="E46" t="s">
        <v>17</v>
      </c>
      <c r="F46" s="3">
        <v>1589</v>
      </c>
      <c r="G46" s="4">
        <v>303</v>
      </c>
      <c r="J46" t="s">
        <v>2</v>
      </c>
      <c r="K46" t="s">
        <v>39</v>
      </c>
      <c r="L46" t="s">
        <v>27</v>
      </c>
      <c r="M46" s="3">
        <v>7812</v>
      </c>
      <c r="N46" s="4">
        <v>81</v>
      </c>
    </row>
    <row r="47" spans="3:14">
      <c r="C47" t="s">
        <v>8</v>
      </c>
      <c r="D47" t="s">
        <v>35</v>
      </c>
      <c r="E47" t="s">
        <v>27</v>
      </c>
      <c r="F47" s="3">
        <v>4753</v>
      </c>
      <c r="G47" s="4">
        <v>300</v>
      </c>
      <c r="J47" t="s">
        <v>3</v>
      </c>
      <c r="K47" t="s">
        <v>34</v>
      </c>
      <c r="L47" t="s">
        <v>32</v>
      </c>
      <c r="M47" s="3">
        <v>7777</v>
      </c>
      <c r="N47" s="4">
        <v>504</v>
      </c>
    </row>
    <row r="48" spans="3:14">
      <c r="C48" t="s">
        <v>7</v>
      </c>
      <c r="D48" t="s">
        <v>36</v>
      </c>
      <c r="E48" t="s">
        <v>19</v>
      </c>
      <c r="F48" s="3">
        <v>2870</v>
      </c>
      <c r="G48" s="4">
        <v>300</v>
      </c>
      <c r="J48" t="s">
        <v>7</v>
      </c>
      <c r="K48" t="s">
        <v>34</v>
      </c>
      <c r="L48" t="s">
        <v>17</v>
      </c>
      <c r="M48" s="3">
        <v>7777</v>
      </c>
      <c r="N48" s="4">
        <v>39</v>
      </c>
    </row>
    <row r="49" spans="3:14">
      <c r="C49" t="s">
        <v>40</v>
      </c>
      <c r="D49" t="s">
        <v>38</v>
      </c>
      <c r="E49" t="s">
        <v>13</v>
      </c>
      <c r="F49" s="3">
        <v>5670</v>
      </c>
      <c r="G49" s="4">
        <v>297</v>
      </c>
      <c r="J49" t="s">
        <v>6</v>
      </c>
      <c r="K49" t="s">
        <v>37</v>
      </c>
      <c r="L49" t="s">
        <v>31</v>
      </c>
      <c r="M49" s="3">
        <v>7693</v>
      </c>
      <c r="N49" s="4">
        <v>87</v>
      </c>
    </row>
    <row r="50" spans="3:14">
      <c r="C50" t="s">
        <v>41</v>
      </c>
      <c r="D50" t="s">
        <v>36</v>
      </c>
      <c r="E50" t="s">
        <v>18</v>
      </c>
      <c r="F50" s="3">
        <v>9632</v>
      </c>
      <c r="G50" s="4">
        <v>288</v>
      </c>
      <c r="J50" t="s">
        <v>40</v>
      </c>
      <c r="K50" t="s">
        <v>37</v>
      </c>
      <c r="L50" t="s">
        <v>19</v>
      </c>
      <c r="M50" s="3">
        <v>7693</v>
      </c>
      <c r="N50" s="4">
        <v>21</v>
      </c>
    </row>
    <row r="51" spans="3:14">
      <c r="C51" t="s">
        <v>7</v>
      </c>
      <c r="D51" t="s">
        <v>35</v>
      </c>
      <c r="E51" t="s">
        <v>28</v>
      </c>
      <c r="F51" s="3">
        <v>5194</v>
      </c>
      <c r="G51" s="4">
        <v>288</v>
      </c>
      <c r="J51" t="s">
        <v>2</v>
      </c>
      <c r="K51" t="s">
        <v>39</v>
      </c>
      <c r="L51" t="s">
        <v>21</v>
      </c>
      <c r="M51" s="3">
        <v>7651</v>
      </c>
      <c r="N51" s="4">
        <v>213</v>
      </c>
    </row>
    <row r="52" spans="3:14">
      <c r="C52" t="s">
        <v>8</v>
      </c>
      <c r="D52" t="s">
        <v>34</v>
      </c>
      <c r="E52" t="s">
        <v>31</v>
      </c>
      <c r="F52" s="3">
        <v>3507</v>
      </c>
      <c r="G52" s="4">
        <v>288</v>
      </c>
      <c r="J52" t="s">
        <v>2</v>
      </c>
      <c r="K52" t="s">
        <v>34</v>
      </c>
      <c r="L52" t="s">
        <v>19</v>
      </c>
      <c r="M52" s="3">
        <v>7511</v>
      </c>
      <c r="N52" s="4">
        <v>120</v>
      </c>
    </row>
    <row r="53" spans="3:14">
      <c r="C53" t="s">
        <v>10</v>
      </c>
      <c r="D53" t="s">
        <v>37</v>
      </c>
      <c r="E53" t="s">
        <v>21</v>
      </c>
      <c r="F53" s="3">
        <v>245</v>
      </c>
      <c r="G53" s="4">
        <v>288</v>
      </c>
      <c r="J53" t="s">
        <v>5</v>
      </c>
      <c r="K53" t="s">
        <v>38</v>
      </c>
      <c r="L53" t="s">
        <v>25</v>
      </c>
      <c r="M53" s="3">
        <v>7483</v>
      </c>
      <c r="N53" s="4">
        <v>45</v>
      </c>
    </row>
    <row r="54" spans="3:14">
      <c r="C54" t="s">
        <v>6</v>
      </c>
      <c r="D54" t="s">
        <v>38</v>
      </c>
      <c r="E54" t="s">
        <v>27</v>
      </c>
      <c r="F54" s="3">
        <v>1134</v>
      </c>
      <c r="G54" s="4">
        <v>282</v>
      </c>
      <c r="J54" t="s">
        <v>41</v>
      </c>
      <c r="K54" t="s">
        <v>35</v>
      </c>
      <c r="L54" t="s">
        <v>28</v>
      </c>
      <c r="M54" s="3">
        <v>7455</v>
      </c>
      <c r="N54" s="4">
        <v>216</v>
      </c>
    </row>
    <row r="55" spans="3:14">
      <c r="C55" t="s">
        <v>10</v>
      </c>
      <c r="D55" t="s">
        <v>39</v>
      </c>
      <c r="E55" t="s">
        <v>21</v>
      </c>
      <c r="F55" s="3">
        <v>4858</v>
      </c>
      <c r="G55" s="4">
        <v>279</v>
      </c>
      <c r="J55" t="s">
        <v>6</v>
      </c>
      <c r="K55" t="s">
        <v>38</v>
      </c>
      <c r="L55" t="s">
        <v>21</v>
      </c>
      <c r="M55" s="3">
        <v>7322</v>
      </c>
      <c r="N55" s="4">
        <v>36</v>
      </c>
    </row>
    <row r="56" spans="3:14">
      <c r="C56" t="s">
        <v>10</v>
      </c>
      <c r="D56" t="s">
        <v>35</v>
      </c>
      <c r="E56" t="s">
        <v>18</v>
      </c>
      <c r="F56" s="3">
        <v>3808</v>
      </c>
      <c r="G56" s="4">
        <v>279</v>
      </c>
      <c r="J56" t="s">
        <v>3</v>
      </c>
      <c r="K56" t="s">
        <v>37</v>
      </c>
      <c r="L56" t="s">
        <v>28</v>
      </c>
      <c r="M56" s="3">
        <v>7308</v>
      </c>
      <c r="N56" s="4">
        <v>327</v>
      </c>
    </row>
    <row r="57" spans="3:14">
      <c r="C57" t="s">
        <v>3</v>
      </c>
      <c r="D57" t="s">
        <v>34</v>
      </c>
      <c r="E57" t="s">
        <v>14</v>
      </c>
      <c r="F57" s="3">
        <v>7259</v>
      </c>
      <c r="G57" s="4">
        <v>276</v>
      </c>
      <c r="J57" t="s">
        <v>5</v>
      </c>
      <c r="K57" t="s">
        <v>34</v>
      </c>
      <c r="L57" t="s">
        <v>15</v>
      </c>
      <c r="M57" s="3">
        <v>7280</v>
      </c>
      <c r="N57" s="4">
        <v>201</v>
      </c>
    </row>
    <row r="58" spans="3:14">
      <c r="C58" t="s">
        <v>3</v>
      </c>
      <c r="D58" t="s">
        <v>35</v>
      </c>
      <c r="E58" t="s">
        <v>15</v>
      </c>
      <c r="F58" s="3">
        <v>6657</v>
      </c>
      <c r="G58" s="4">
        <v>276</v>
      </c>
      <c r="J58" t="s">
        <v>9</v>
      </c>
      <c r="K58" t="s">
        <v>37</v>
      </c>
      <c r="L58" t="s">
        <v>20</v>
      </c>
      <c r="M58" s="3">
        <v>7273</v>
      </c>
      <c r="N58" s="4">
        <v>96</v>
      </c>
    </row>
    <row r="59" spans="3:14">
      <c r="C59" t="s">
        <v>9</v>
      </c>
      <c r="D59" t="s">
        <v>37</v>
      </c>
      <c r="E59" t="s">
        <v>29</v>
      </c>
      <c r="F59" s="3">
        <v>1085</v>
      </c>
      <c r="G59" s="4">
        <v>273</v>
      </c>
      <c r="J59" t="s">
        <v>3</v>
      </c>
      <c r="K59" t="s">
        <v>34</v>
      </c>
      <c r="L59" t="s">
        <v>14</v>
      </c>
      <c r="M59" s="3">
        <v>7259</v>
      </c>
      <c r="N59" s="4">
        <v>276</v>
      </c>
    </row>
    <row r="60" spans="3:14">
      <c r="C60" t="s">
        <v>7</v>
      </c>
      <c r="D60" t="s">
        <v>38</v>
      </c>
      <c r="E60" t="s">
        <v>18</v>
      </c>
      <c r="F60" s="3">
        <v>1778</v>
      </c>
      <c r="G60" s="4">
        <v>270</v>
      </c>
      <c r="J60" t="s">
        <v>5</v>
      </c>
      <c r="K60" t="s">
        <v>38</v>
      </c>
      <c r="L60" t="s">
        <v>13</v>
      </c>
      <c r="M60" s="3">
        <v>7189</v>
      </c>
      <c r="N60" s="4">
        <v>54</v>
      </c>
    </row>
    <row r="61" spans="3:14">
      <c r="C61" t="s">
        <v>6</v>
      </c>
      <c r="D61" t="s">
        <v>35</v>
      </c>
      <c r="E61" t="s">
        <v>20</v>
      </c>
      <c r="F61" s="3">
        <v>1071</v>
      </c>
      <c r="G61" s="4">
        <v>270</v>
      </c>
      <c r="J61" t="s">
        <v>8</v>
      </c>
      <c r="K61" t="s">
        <v>39</v>
      </c>
      <c r="L61" t="s">
        <v>30</v>
      </c>
      <c r="M61" s="3">
        <v>7021</v>
      </c>
      <c r="N61" s="4">
        <v>183</v>
      </c>
    </row>
    <row r="62" spans="3:14">
      <c r="C62" t="s">
        <v>10</v>
      </c>
      <c r="D62" t="s">
        <v>36</v>
      </c>
      <c r="E62" t="s">
        <v>23</v>
      </c>
      <c r="F62" s="3">
        <v>2317</v>
      </c>
      <c r="G62" s="4">
        <v>261</v>
      </c>
      <c r="J62" t="s">
        <v>5</v>
      </c>
      <c r="K62" t="s">
        <v>34</v>
      </c>
      <c r="L62" t="s">
        <v>27</v>
      </c>
      <c r="M62" s="3">
        <v>6986</v>
      </c>
      <c r="N62" s="4">
        <v>21</v>
      </c>
    </row>
    <row r="63" spans="3:14">
      <c r="C63" t="s">
        <v>7</v>
      </c>
      <c r="D63" t="s">
        <v>38</v>
      </c>
      <c r="E63" t="s">
        <v>28</v>
      </c>
      <c r="F63" s="3">
        <v>5677</v>
      </c>
      <c r="G63" s="4">
        <v>258</v>
      </c>
      <c r="J63" t="s">
        <v>5</v>
      </c>
      <c r="K63" t="s">
        <v>39</v>
      </c>
      <c r="L63" t="s">
        <v>22</v>
      </c>
      <c r="M63" s="3">
        <v>6909</v>
      </c>
      <c r="N63" s="4">
        <v>81</v>
      </c>
    </row>
    <row r="64" spans="3:14">
      <c r="C64" t="s">
        <v>3</v>
      </c>
      <c r="D64" t="s">
        <v>35</v>
      </c>
      <c r="E64" t="s">
        <v>14</v>
      </c>
      <c r="F64" s="3">
        <v>2415</v>
      </c>
      <c r="G64" s="4">
        <v>255</v>
      </c>
      <c r="J64" t="s">
        <v>10</v>
      </c>
      <c r="K64" t="s">
        <v>38</v>
      </c>
      <c r="L64" t="s">
        <v>4</v>
      </c>
      <c r="M64" s="3">
        <v>6860</v>
      </c>
      <c r="N64" s="4">
        <v>126</v>
      </c>
    </row>
    <row r="65" spans="3:14">
      <c r="C65" t="s">
        <v>7</v>
      </c>
      <c r="D65" t="s">
        <v>35</v>
      </c>
      <c r="E65" t="s">
        <v>30</v>
      </c>
      <c r="F65" s="3">
        <v>6755</v>
      </c>
      <c r="G65" s="4">
        <v>252</v>
      </c>
      <c r="J65" t="s">
        <v>40</v>
      </c>
      <c r="K65" t="s">
        <v>35</v>
      </c>
      <c r="L65" t="s">
        <v>22</v>
      </c>
      <c r="M65" s="3">
        <v>6853</v>
      </c>
      <c r="N65" s="4">
        <v>372</v>
      </c>
    </row>
    <row r="66" spans="3:14">
      <c r="C66" t="s">
        <v>7</v>
      </c>
      <c r="D66" t="s">
        <v>36</v>
      </c>
      <c r="E66" t="s">
        <v>29</v>
      </c>
      <c r="F66" s="3">
        <v>5551</v>
      </c>
      <c r="G66" s="4">
        <v>252</v>
      </c>
      <c r="J66" t="s">
        <v>9</v>
      </c>
      <c r="K66" t="s">
        <v>34</v>
      </c>
      <c r="L66" t="s">
        <v>21</v>
      </c>
      <c r="M66" s="3">
        <v>6832</v>
      </c>
      <c r="N66" s="4">
        <v>27</v>
      </c>
    </row>
    <row r="67" spans="3:14">
      <c r="C67" t="s">
        <v>5</v>
      </c>
      <c r="D67" t="s">
        <v>39</v>
      </c>
      <c r="E67" t="s">
        <v>18</v>
      </c>
      <c r="F67" s="3">
        <v>385</v>
      </c>
      <c r="G67" s="4">
        <v>249</v>
      </c>
      <c r="J67" t="s">
        <v>6</v>
      </c>
      <c r="K67" t="s">
        <v>37</v>
      </c>
      <c r="L67" t="s">
        <v>26</v>
      </c>
      <c r="M67" s="3">
        <v>6818</v>
      </c>
      <c r="N67" s="4">
        <v>6</v>
      </c>
    </row>
    <row r="68" spans="3:14">
      <c r="C68" t="s">
        <v>5</v>
      </c>
      <c r="D68" t="s">
        <v>35</v>
      </c>
      <c r="E68" t="s">
        <v>31</v>
      </c>
      <c r="F68" s="3">
        <v>4753</v>
      </c>
      <c r="G68" s="4">
        <v>246</v>
      </c>
      <c r="J68" t="s">
        <v>7</v>
      </c>
      <c r="K68" t="s">
        <v>35</v>
      </c>
      <c r="L68" t="s">
        <v>30</v>
      </c>
      <c r="M68" s="3">
        <v>6755</v>
      </c>
      <c r="N68" s="4">
        <v>252</v>
      </c>
    </row>
    <row r="69" spans="3:14">
      <c r="C69" t="s">
        <v>7</v>
      </c>
      <c r="D69" t="s">
        <v>39</v>
      </c>
      <c r="E69" t="s">
        <v>17</v>
      </c>
      <c r="F69" s="3">
        <v>4438</v>
      </c>
      <c r="G69" s="4">
        <v>246</v>
      </c>
      <c r="J69" t="s">
        <v>40</v>
      </c>
      <c r="K69" t="s">
        <v>34</v>
      </c>
      <c r="L69" t="s">
        <v>26</v>
      </c>
      <c r="M69" s="3">
        <v>6748</v>
      </c>
      <c r="N69" s="4">
        <v>48</v>
      </c>
    </row>
    <row r="70" spans="3:14">
      <c r="C70" t="s">
        <v>2</v>
      </c>
      <c r="D70" t="s">
        <v>36</v>
      </c>
      <c r="E70" t="s">
        <v>31</v>
      </c>
      <c r="F70" s="3">
        <v>3094</v>
      </c>
      <c r="G70" s="4">
        <v>246</v>
      </c>
      <c r="J70" t="s">
        <v>6</v>
      </c>
      <c r="K70" t="s">
        <v>34</v>
      </c>
      <c r="L70" t="s">
        <v>32</v>
      </c>
      <c r="M70" s="3">
        <v>6734</v>
      </c>
      <c r="N70" s="4">
        <v>123</v>
      </c>
    </row>
    <row r="71" spans="3:14">
      <c r="C71" t="s">
        <v>9</v>
      </c>
      <c r="D71" t="s">
        <v>37</v>
      </c>
      <c r="E71" t="s">
        <v>26</v>
      </c>
      <c r="F71" s="3">
        <v>2856</v>
      </c>
      <c r="G71" s="4">
        <v>246</v>
      </c>
      <c r="J71" t="s">
        <v>8</v>
      </c>
      <c r="K71" t="s">
        <v>35</v>
      </c>
      <c r="L71" t="s">
        <v>32</v>
      </c>
      <c r="M71" s="3">
        <v>6706</v>
      </c>
      <c r="N71" s="4">
        <v>459</v>
      </c>
    </row>
    <row r="72" spans="3:14">
      <c r="C72" t="s">
        <v>9</v>
      </c>
      <c r="D72" t="s">
        <v>35</v>
      </c>
      <c r="E72" t="s">
        <v>15</v>
      </c>
      <c r="F72" s="3">
        <v>7833</v>
      </c>
      <c r="G72" s="4">
        <v>243</v>
      </c>
      <c r="J72" t="s">
        <v>10</v>
      </c>
      <c r="K72" t="s">
        <v>36</v>
      </c>
      <c r="L72" t="s">
        <v>32</v>
      </c>
      <c r="M72" s="3">
        <v>6657</v>
      </c>
      <c r="N72" s="4">
        <v>303</v>
      </c>
    </row>
    <row r="73" spans="3:14">
      <c r="C73" t="s">
        <v>7</v>
      </c>
      <c r="D73" t="s">
        <v>35</v>
      </c>
      <c r="E73" t="s">
        <v>19</v>
      </c>
      <c r="F73" s="3">
        <v>4585</v>
      </c>
      <c r="G73" s="4">
        <v>240</v>
      </c>
      <c r="J73" t="s">
        <v>3</v>
      </c>
      <c r="K73" t="s">
        <v>35</v>
      </c>
      <c r="L73" t="s">
        <v>15</v>
      </c>
      <c r="M73" s="3">
        <v>6657</v>
      </c>
      <c r="N73" s="4">
        <v>276</v>
      </c>
    </row>
    <row r="74" spans="3:14">
      <c r="C74" t="s">
        <v>41</v>
      </c>
      <c r="D74" t="s">
        <v>37</v>
      </c>
      <c r="E74" t="s">
        <v>30</v>
      </c>
      <c r="F74" s="3">
        <v>1526</v>
      </c>
      <c r="G74" s="4">
        <v>240</v>
      </c>
      <c r="J74" t="s">
        <v>7</v>
      </c>
      <c r="K74" t="s">
        <v>37</v>
      </c>
      <c r="L74" t="s">
        <v>14</v>
      </c>
      <c r="M74" s="3">
        <v>6608</v>
      </c>
      <c r="N74" s="4">
        <v>225</v>
      </c>
    </row>
    <row r="75" spans="3:14">
      <c r="C75" t="s">
        <v>5</v>
      </c>
      <c r="D75" t="s">
        <v>34</v>
      </c>
      <c r="E75" t="s">
        <v>22</v>
      </c>
      <c r="F75" s="3">
        <v>6279</v>
      </c>
      <c r="G75" s="4">
        <v>237</v>
      </c>
      <c r="J75" t="s">
        <v>2</v>
      </c>
      <c r="K75" t="s">
        <v>38</v>
      </c>
      <c r="L75" t="s">
        <v>28</v>
      </c>
      <c r="M75" s="3">
        <v>6580</v>
      </c>
      <c r="N75" s="4">
        <v>183</v>
      </c>
    </row>
    <row r="76" spans="3:14">
      <c r="C76" t="s">
        <v>40</v>
      </c>
      <c r="D76" t="s">
        <v>35</v>
      </c>
      <c r="E76" t="s">
        <v>32</v>
      </c>
      <c r="F76" s="3">
        <v>12348</v>
      </c>
      <c r="G76" s="4">
        <v>234</v>
      </c>
      <c r="J76" t="s">
        <v>7</v>
      </c>
      <c r="K76" t="s">
        <v>37</v>
      </c>
      <c r="L76" t="s">
        <v>30</v>
      </c>
      <c r="M76" s="3">
        <v>6454</v>
      </c>
      <c r="N76" s="4">
        <v>54</v>
      </c>
    </row>
    <row r="77" spans="3:14">
      <c r="C77" t="s">
        <v>3</v>
      </c>
      <c r="D77" t="s">
        <v>35</v>
      </c>
      <c r="E77" t="s">
        <v>25</v>
      </c>
      <c r="F77" s="3">
        <v>2464</v>
      </c>
      <c r="G77" s="4">
        <v>234</v>
      </c>
      <c r="J77" t="s">
        <v>8</v>
      </c>
      <c r="K77" t="s">
        <v>38</v>
      </c>
      <c r="L77" t="s">
        <v>21</v>
      </c>
      <c r="M77" s="3">
        <v>6433</v>
      </c>
      <c r="N77" s="4">
        <v>78</v>
      </c>
    </row>
    <row r="78" spans="3:14">
      <c r="C78" t="s">
        <v>8</v>
      </c>
      <c r="D78" t="s">
        <v>38</v>
      </c>
      <c r="E78" t="s">
        <v>23</v>
      </c>
      <c r="F78" s="3">
        <v>1701</v>
      </c>
      <c r="G78" s="4">
        <v>234</v>
      </c>
      <c r="J78" t="s">
        <v>41</v>
      </c>
      <c r="K78" t="s">
        <v>37</v>
      </c>
      <c r="L78" t="s">
        <v>24</v>
      </c>
      <c r="M78" s="3">
        <v>6398</v>
      </c>
      <c r="N78" s="4">
        <v>102</v>
      </c>
    </row>
    <row r="79" spans="3:14">
      <c r="C79" t="s">
        <v>41</v>
      </c>
      <c r="D79" t="s">
        <v>36</v>
      </c>
      <c r="E79" t="s">
        <v>13</v>
      </c>
      <c r="F79" s="3">
        <v>10311</v>
      </c>
      <c r="G79" s="4">
        <v>231</v>
      </c>
      <c r="J79" t="s">
        <v>7</v>
      </c>
      <c r="K79" t="s">
        <v>37</v>
      </c>
      <c r="L79" t="s">
        <v>33</v>
      </c>
      <c r="M79" s="3">
        <v>6391</v>
      </c>
      <c r="N79" s="4">
        <v>48</v>
      </c>
    </row>
    <row r="80" spans="3:14">
      <c r="C80" t="s">
        <v>41</v>
      </c>
      <c r="D80" t="s">
        <v>37</v>
      </c>
      <c r="E80" t="s">
        <v>15</v>
      </c>
      <c r="F80" s="3">
        <v>714</v>
      </c>
      <c r="G80" s="4">
        <v>231</v>
      </c>
      <c r="J80" t="s">
        <v>40</v>
      </c>
      <c r="K80" t="s">
        <v>39</v>
      </c>
      <c r="L80" t="s">
        <v>27</v>
      </c>
      <c r="M80" s="3">
        <v>6370</v>
      </c>
      <c r="N80" s="4">
        <v>30</v>
      </c>
    </row>
    <row r="81" spans="3:14">
      <c r="C81" t="s">
        <v>10</v>
      </c>
      <c r="D81" t="s">
        <v>35</v>
      </c>
      <c r="E81" t="s">
        <v>21</v>
      </c>
      <c r="F81" s="3">
        <v>567</v>
      </c>
      <c r="G81" s="4">
        <v>228</v>
      </c>
      <c r="J81" t="s">
        <v>5</v>
      </c>
      <c r="K81" t="s">
        <v>36</v>
      </c>
      <c r="L81" t="s">
        <v>23</v>
      </c>
      <c r="M81" s="3">
        <v>6314</v>
      </c>
      <c r="N81" s="4">
        <v>15</v>
      </c>
    </row>
    <row r="82" spans="3:14">
      <c r="C82" t="s">
        <v>7</v>
      </c>
      <c r="D82" t="s">
        <v>37</v>
      </c>
      <c r="E82" t="s">
        <v>14</v>
      </c>
      <c r="F82" s="3">
        <v>6608</v>
      </c>
      <c r="G82" s="4">
        <v>225</v>
      </c>
      <c r="J82" t="s">
        <v>3</v>
      </c>
      <c r="K82" t="s">
        <v>34</v>
      </c>
      <c r="L82" t="s">
        <v>25</v>
      </c>
      <c r="M82" s="3">
        <v>6300</v>
      </c>
      <c r="N82" s="4">
        <v>42</v>
      </c>
    </row>
    <row r="83" spans="3:14">
      <c r="C83" t="s">
        <v>40</v>
      </c>
      <c r="D83" t="s">
        <v>39</v>
      </c>
      <c r="E83" t="s">
        <v>28</v>
      </c>
      <c r="F83" s="3">
        <v>3101</v>
      </c>
      <c r="G83" s="4">
        <v>225</v>
      </c>
      <c r="J83" t="s">
        <v>8</v>
      </c>
      <c r="K83" t="s">
        <v>37</v>
      </c>
      <c r="L83" t="s">
        <v>26</v>
      </c>
      <c r="M83" s="3">
        <v>6279</v>
      </c>
      <c r="N83" s="4">
        <v>45</v>
      </c>
    </row>
    <row r="84" spans="3:14">
      <c r="C84" t="s">
        <v>41</v>
      </c>
      <c r="D84" t="s">
        <v>34</v>
      </c>
      <c r="E84" t="s">
        <v>16</v>
      </c>
      <c r="F84" s="3">
        <v>1274</v>
      </c>
      <c r="G84" s="4">
        <v>225</v>
      </c>
      <c r="J84" t="s">
        <v>5</v>
      </c>
      <c r="K84" t="s">
        <v>34</v>
      </c>
      <c r="L84" t="s">
        <v>22</v>
      </c>
      <c r="M84" s="3">
        <v>6279</v>
      </c>
      <c r="N84" s="4">
        <v>237</v>
      </c>
    </row>
    <row r="85" spans="3:14">
      <c r="C85" t="s">
        <v>8</v>
      </c>
      <c r="D85" t="s">
        <v>34</v>
      </c>
      <c r="E85" t="s">
        <v>16</v>
      </c>
      <c r="F85" s="3">
        <v>2009</v>
      </c>
      <c r="G85" s="4">
        <v>219</v>
      </c>
      <c r="J85" t="s">
        <v>5</v>
      </c>
      <c r="K85" t="s">
        <v>36</v>
      </c>
      <c r="L85" t="s">
        <v>13</v>
      </c>
      <c r="M85" s="3">
        <v>6146</v>
      </c>
      <c r="N85" s="4">
        <v>63</v>
      </c>
    </row>
    <row r="86" spans="3:14">
      <c r="C86" t="s">
        <v>41</v>
      </c>
      <c r="D86" t="s">
        <v>35</v>
      </c>
      <c r="E86" t="s">
        <v>28</v>
      </c>
      <c r="F86" s="3">
        <v>7455</v>
      </c>
      <c r="G86" s="4">
        <v>216</v>
      </c>
      <c r="J86" t="s">
        <v>40</v>
      </c>
      <c r="K86" t="s">
        <v>37</v>
      </c>
      <c r="L86" t="s">
        <v>27</v>
      </c>
      <c r="M86" s="3">
        <v>6132</v>
      </c>
      <c r="N86" s="4">
        <v>93</v>
      </c>
    </row>
    <row r="87" spans="3:14">
      <c r="C87" t="s">
        <v>2</v>
      </c>
      <c r="D87" t="s">
        <v>39</v>
      </c>
      <c r="E87" t="s">
        <v>21</v>
      </c>
      <c r="F87" s="3">
        <v>7651</v>
      </c>
      <c r="G87" s="4">
        <v>213</v>
      </c>
      <c r="J87" t="s">
        <v>40</v>
      </c>
      <c r="K87" t="s">
        <v>38</v>
      </c>
      <c r="L87" t="s">
        <v>4</v>
      </c>
      <c r="M87" s="3">
        <v>6125</v>
      </c>
      <c r="N87" s="4">
        <v>102</v>
      </c>
    </row>
    <row r="88" spans="3:14">
      <c r="C88" t="s">
        <v>8</v>
      </c>
      <c r="D88" t="s">
        <v>38</v>
      </c>
      <c r="E88" t="s">
        <v>32</v>
      </c>
      <c r="F88" s="3">
        <v>3752</v>
      </c>
      <c r="G88" s="4">
        <v>213</v>
      </c>
      <c r="J88" t="s">
        <v>6</v>
      </c>
      <c r="K88" t="s">
        <v>36</v>
      </c>
      <c r="L88" t="s">
        <v>32</v>
      </c>
      <c r="M88" s="3">
        <v>6118</v>
      </c>
      <c r="N88" s="4">
        <v>9</v>
      </c>
    </row>
    <row r="89" spans="3:14">
      <c r="C89" t="s">
        <v>8</v>
      </c>
      <c r="D89" t="s">
        <v>39</v>
      </c>
      <c r="E89" t="s">
        <v>31</v>
      </c>
      <c r="F89" s="3">
        <v>8890</v>
      </c>
      <c r="G89" s="4">
        <v>210</v>
      </c>
      <c r="J89" t="s">
        <v>41</v>
      </c>
      <c r="K89" t="s">
        <v>36</v>
      </c>
      <c r="L89" t="s">
        <v>30</v>
      </c>
      <c r="M89" s="3">
        <v>6118</v>
      </c>
      <c r="N89" s="4">
        <v>174</v>
      </c>
    </row>
    <row r="90" spans="3:14">
      <c r="C90" t="s">
        <v>8</v>
      </c>
      <c r="D90" t="s">
        <v>35</v>
      </c>
      <c r="E90" t="s">
        <v>22</v>
      </c>
      <c r="F90" s="3">
        <v>5012</v>
      </c>
      <c r="G90" s="4">
        <v>210</v>
      </c>
      <c r="J90" t="s">
        <v>5</v>
      </c>
      <c r="K90" t="s">
        <v>36</v>
      </c>
      <c r="L90" t="s">
        <v>18</v>
      </c>
      <c r="M90" s="3">
        <v>6111</v>
      </c>
      <c r="N90" s="4">
        <v>3</v>
      </c>
    </row>
    <row r="91" spans="3:14">
      <c r="C91" t="s">
        <v>7</v>
      </c>
      <c r="D91" t="s">
        <v>37</v>
      </c>
      <c r="E91" t="s">
        <v>22</v>
      </c>
      <c r="F91" s="3">
        <v>9835</v>
      </c>
      <c r="G91" s="4">
        <v>207</v>
      </c>
      <c r="J91" t="s">
        <v>6</v>
      </c>
      <c r="K91" t="s">
        <v>39</v>
      </c>
      <c r="L91" t="s">
        <v>17</v>
      </c>
      <c r="M91" s="3">
        <v>6048</v>
      </c>
      <c r="N91" s="4">
        <v>27</v>
      </c>
    </row>
    <row r="92" spans="3:14">
      <c r="C92" t="s">
        <v>6</v>
      </c>
      <c r="D92" t="s">
        <v>34</v>
      </c>
      <c r="E92" t="s">
        <v>27</v>
      </c>
      <c r="F92" s="3">
        <v>4242</v>
      </c>
      <c r="G92" s="4">
        <v>207</v>
      </c>
      <c r="J92" t="s">
        <v>2</v>
      </c>
      <c r="K92" t="s">
        <v>39</v>
      </c>
      <c r="L92" t="s">
        <v>28</v>
      </c>
      <c r="M92" s="3">
        <v>6027</v>
      </c>
      <c r="N92" s="4">
        <v>144</v>
      </c>
    </row>
    <row r="93" spans="3:14">
      <c r="C93" t="s">
        <v>9</v>
      </c>
      <c r="D93" t="s">
        <v>37</v>
      </c>
      <c r="E93" t="s">
        <v>4</v>
      </c>
      <c r="F93" s="3">
        <v>259</v>
      </c>
      <c r="G93" s="4">
        <v>207</v>
      </c>
      <c r="J93" t="s">
        <v>41</v>
      </c>
      <c r="K93" t="s">
        <v>38</v>
      </c>
      <c r="L93" t="s">
        <v>22</v>
      </c>
      <c r="M93" s="3">
        <v>5915</v>
      </c>
      <c r="N93" s="4">
        <v>3</v>
      </c>
    </row>
    <row r="94" spans="3:14">
      <c r="C94" t="s">
        <v>9</v>
      </c>
      <c r="D94" t="s">
        <v>36</v>
      </c>
      <c r="E94" t="s">
        <v>27</v>
      </c>
      <c r="F94" s="3">
        <v>11522</v>
      </c>
      <c r="G94" s="4">
        <v>204</v>
      </c>
      <c r="J94" t="s">
        <v>40</v>
      </c>
      <c r="K94" t="s">
        <v>39</v>
      </c>
      <c r="L94" t="s">
        <v>22</v>
      </c>
      <c r="M94" s="3">
        <v>5817</v>
      </c>
      <c r="N94" s="4">
        <v>12</v>
      </c>
    </row>
    <row r="95" spans="3:14">
      <c r="C95" t="s">
        <v>10</v>
      </c>
      <c r="D95" t="s">
        <v>34</v>
      </c>
      <c r="E95" t="s">
        <v>19</v>
      </c>
      <c r="F95" s="3">
        <v>5355</v>
      </c>
      <c r="G95" s="4">
        <v>204</v>
      </c>
      <c r="J95" t="s">
        <v>40</v>
      </c>
      <c r="K95" t="s">
        <v>39</v>
      </c>
      <c r="L95" t="s">
        <v>15</v>
      </c>
      <c r="M95" s="3">
        <v>5775</v>
      </c>
      <c r="N95" s="4">
        <v>42</v>
      </c>
    </row>
    <row r="96" spans="3:14">
      <c r="C96" t="s">
        <v>9</v>
      </c>
      <c r="D96" t="s">
        <v>39</v>
      </c>
      <c r="E96" t="s">
        <v>18</v>
      </c>
      <c r="F96" s="3">
        <v>2639</v>
      </c>
      <c r="G96" s="4">
        <v>204</v>
      </c>
      <c r="J96" t="s">
        <v>7</v>
      </c>
      <c r="K96" t="s">
        <v>38</v>
      </c>
      <c r="L96" t="s">
        <v>28</v>
      </c>
      <c r="M96" s="3">
        <v>5677</v>
      </c>
      <c r="N96" s="4">
        <v>258</v>
      </c>
    </row>
    <row r="97" spans="3:14">
      <c r="C97" t="s">
        <v>8</v>
      </c>
      <c r="D97" t="s">
        <v>37</v>
      </c>
      <c r="E97" t="s">
        <v>19</v>
      </c>
      <c r="F97" s="3">
        <v>1771</v>
      </c>
      <c r="G97" s="4">
        <v>204</v>
      </c>
      <c r="J97" t="s">
        <v>40</v>
      </c>
      <c r="K97" t="s">
        <v>38</v>
      </c>
      <c r="L97" t="s">
        <v>13</v>
      </c>
      <c r="M97" s="3">
        <v>5670</v>
      </c>
      <c r="N97" s="4">
        <v>297</v>
      </c>
    </row>
    <row r="98" spans="3:14">
      <c r="C98" t="s">
        <v>41</v>
      </c>
      <c r="D98" t="s">
        <v>36</v>
      </c>
      <c r="E98" t="s">
        <v>26</v>
      </c>
      <c r="F98" s="3">
        <v>98</v>
      </c>
      <c r="G98" s="4">
        <v>204</v>
      </c>
      <c r="J98" t="s">
        <v>10</v>
      </c>
      <c r="K98" t="s">
        <v>38</v>
      </c>
      <c r="L98" t="s">
        <v>14</v>
      </c>
      <c r="M98" s="3">
        <v>5586</v>
      </c>
      <c r="N98" s="4">
        <v>525</v>
      </c>
    </row>
    <row r="99" spans="3:14">
      <c r="C99" t="s">
        <v>5</v>
      </c>
      <c r="D99" t="s">
        <v>35</v>
      </c>
      <c r="E99" t="s">
        <v>15</v>
      </c>
      <c r="F99" s="3">
        <v>13391</v>
      </c>
      <c r="G99" s="4">
        <v>201</v>
      </c>
      <c r="J99" t="s">
        <v>7</v>
      </c>
      <c r="K99" t="s">
        <v>36</v>
      </c>
      <c r="L99" t="s">
        <v>29</v>
      </c>
      <c r="M99" s="3">
        <v>5551</v>
      </c>
      <c r="N99" s="4">
        <v>252</v>
      </c>
    </row>
    <row r="100" spans="3:14">
      <c r="C100" t="s">
        <v>2</v>
      </c>
      <c r="D100" t="s">
        <v>37</v>
      </c>
      <c r="E100" t="s">
        <v>17</v>
      </c>
      <c r="F100" s="3">
        <v>9926</v>
      </c>
      <c r="G100" s="4">
        <v>201</v>
      </c>
      <c r="J100" t="s">
        <v>5</v>
      </c>
      <c r="K100" t="s">
        <v>38</v>
      </c>
      <c r="L100" t="s">
        <v>19</v>
      </c>
      <c r="M100" s="3">
        <v>5474</v>
      </c>
      <c r="N100" s="4">
        <v>168</v>
      </c>
    </row>
    <row r="101" spans="3:14">
      <c r="C101" t="s">
        <v>5</v>
      </c>
      <c r="D101" t="s">
        <v>34</v>
      </c>
      <c r="E101" t="s">
        <v>15</v>
      </c>
      <c r="F101" s="3">
        <v>7280</v>
      </c>
      <c r="G101" s="4">
        <v>201</v>
      </c>
      <c r="J101" t="s">
        <v>40</v>
      </c>
      <c r="K101" t="s">
        <v>36</v>
      </c>
      <c r="L101" t="s">
        <v>25</v>
      </c>
      <c r="M101" s="3">
        <v>5439</v>
      </c>
      <c r="N101" s="4">
        <v>30</v>
      </c>
    </row>
    <row r="102" spans="3:14">
      <c r="C102" t="s">
        <v>40</v>
      </c>
      <c r="D102" t="s">
        <v>36</v>
      </c>
      <c r="E102" t="s">
        <v>13</v>
      </c>
      <c r="F102" s="3">
        <v>4424</v>
      </c>
      <c r="G102" s="4">
        <v>201</v>
      </c>
      <c r="J102" t="s">
        <v>10</v>
      </c>
      <c r="K102" t="s">
        <v>34</v>
      </c>
      <c r="L102" t="s">
        <v>19</v>
      </c>
      <c r="M102" s="3">
        <v>5355</v>
      </c>
      <c r="N102" s="4">
        <v>204</v>
      </c>
    </row>
    <row r="103" spans="3:14">
      <c r="C103" t="s">
        <v>7</v>
      </c>
      <c r="D103" t="s">
        <v>39</v>
      </c>
      <c r="E103" t="s">
        <v>27</v>
      </c>
      <c r="F103" s="3">
        <v>966</v>
      </c>
      <c r="G103" s="4">
        <v>198</v>
      </c>
      <c r="J103" t="s">
        <v>7</v>
      </c>
      <c r="K103" t="s">
        <v>37</v>
      </c>
      <c r="L103" t="s">
        <v>26</v>
      </c>
      <c r="M103" s="3">
        <v>5306</v>
      </c>
      <c r="N103" s="4">
        <v>0</v>
      </c>
    </row>
    <row r="104" spans="3:14">
      <c r="C104" t="s">
        <v>10</v>
      </c>
      <c r="D104" t="s">
        <v>35</v>
      </c>
      <c r="E104" t="s">
        <v>20</v>
      </c>
      <c r="F104" s="3">
        <v>1974</v>
      </c>
      <c r="G104" s="4">
        <v>195</v>
      </c>
      <c r="J104" t="s">
        <v>5</v>
      </c>
      <c r="K104" t="s">
        <v>39</v>
      </c>
      <c r="L104" t="s">
        <v>26</v>
      </c>
      <c r="M104" s="3">
        <v>5236</v>
      </c>
      <c r="N104" s="4">
        <v>51</v>
      </c>
    </row>
    <row r="105" spans="3:14">
      <c r="C105" t="s">
        <v>8</v>
      </c>
      <c r="D105" t="s">
        <v>37</v>
      </c>
      <c r="E105" t="s">
        <v>22</v>
      </c>
      <c r="F105" s="3">
        <v>1890</v>
      </c>
      <c r="G105" s="4">
        <v>195</v>
      </c>
      <c r="J105" t="s">
        <v>7</v>
      </c>
      <c r="K105" t="s">
        <v>35</v>
      </c>
      <c r="L105" t="s">
        <v>28</v>
      </c>
      <c r="M105" s="3">
        <v>5194</v>
      </c>
      <c r="N105" s="4">
        <v>288</v>
      </c>
    </row>
    <row r="106" spans="3:14">
      <c r="C106" t="s">
        <v>5</v>
      </c>
      <c r="D106" t="s">
        <v>34</v>
      </c>
      <c r="E106" t="s">
        <v>19</v>
      </c>
      <c r="F106" s="3">
        <v>861</v>
      </c>
      <c r="G106" s="4">
        <v>195</v>
      </c>
      <c r="J106" t="s">
        <v>5</v>
      </c>
      <c r="K106" t="s">
        <v>38</v>
      </c>
      <c r="L106" t="s">
        <v>32</v>
      </c>
      <c r="M106" s="3">
        <v>5075</v>
      </c>
      <c r="N106" s="4">
        <v>21</v>
      </c>
    </row>
    <row r="107" spans="3:14">
      <c r="C107" t="s">
        <v>41</v>
      </c>
      <c r="D107" t="s">
        <v>36</v>
      </c>
      <c r="E107" t="s">
        <v>19</v>
      </c>
      <c r="F107" s="3">
        <v>1925</v>
      </c>
      <c r="G107" s="4">
        <v>192</v>
      </c>
      <c r="J107" t="s">
        <v>40</v>
      </c>
      <c r="K107" t="s">
        <v>34</v>
      </c>
      <c r="L107" t="s">
        <v>17</v>
      </c>
      <c r="M107" s="3">
        <v>5019</v>
      </c>
      <c r="N107" s="4">
        <v>156</v>
      </c>
    </row>
    <row r="108" spans="3:14">
      <c r="C108" t="s">
        <v>7</v>
      </c>
      <c r="D108" t="s">
        <v>34</v>
      </c>
      <c r="E108" t="s">
        <v>24</v>
      </c>
      <c r="F108" s="3">
        <v>8862</v>
      </c>
      <c r="G108" s="4">
        <v>189</v>
      </c>
      <c r="J108" t="s">
        <v>8</v>
      </c>
      <c r="K108" t="s">
        <v>36</v>
      </c>
      <c r="L108" t="s">
        <v>23</v>
      </c>
      <c r="M108" s="3">
        <v>5019</v>
      </c>
      <c r="N108" s="4">
        <v>150</v>
      </c>
    </row>
    <row r="109" spans="3:14">
      <c r="C109" t="s">
        <v>6</v>
      </c>
      <c r="D109" t="s">
        <v>37</v>
      </c>
      <c r="E109" t="s">
        <v>23</v>
      </c>
      <c r="F109" s="3">
        <v>4949</v>
      </c>
      <c r="G109" s="4">
        <v>189</v>
      </c>
      <c r="J109" t="s">
        <v>8</v>
      </c>
      <c r="K109" t="s">
        <v>35</v>
      </c>
      <c r="L109" t="s">
        <v>22</v>
      </c>
      <c r="M109" s="3">
        <v>5012</v>
      </c>
      <c r="N109" s="4">
        <v>210</v>
      </c>
    </row>
    <row r="110" spans="3:14">
      <c r="C110" t="s">
        <v>9</v>
      </c>
      <c r="D110" t="s">
        <v>36</v>
      </c>
      <c r="E110" t="s">
        <v>32</v>
      </c>
      <c r="F110" s="3">
        <v>2954</v>
      </c>
      <c r="G110" s="4">
        <v>189</v>
      </c>
      <c r="J110" t="s">
        <v>5</v>
      </c>
      <c r="K110" t="s">
        <v>37</v>
      </c>
      <c r="L110" t="s">
        <v>14</v>
      </c>
      <c r="M110" s="3">
        <v>4991</v>
      </c>
      <c r="N110" s="4">
        <v>12</v>
      </c>
    </row>
    <row r="111" spans="3:14">
      <c r="C111" t="s">
        <v>9</v>
      </c>
      <c r="D111" t="s">
        <v>34</v>
      </c>
      <c r="E111" t="s">
        <v>16</v>
      </c>
      <c r="F111" s="3">
        <v>938</v>
      </c>
      <c r="G111" s="4">
        <v>189</v>
      </c>
      <c r="J111" t="s">
        <v>10</v>
      </c>
      <c r="K111" t="s">
        <v>34</v>
      </c>
      <c r="L111" t="s">
        <v>26</v>
      </c>
      <c r="M111" s="3">
        <v>4991</v>
      </c>
      <c r="N111" s="4">
        <v>9</v>
      </c>
    </row>
    <row r="112" spans="3:14">
      <c r="C112" t="s">
        <v>41</v>
      </c>
      <c r="D112" t="s">
        <v>35</v>
      </c>
      <c r="E112" t="s">
        <v>15</v>
      </c>
      <c r="F112" s="3">
        <v>2114</v>
      </c>
      <c r="G112" s="4">
        <v>186</v>
      </c>
      <c r="J112" t="s">
        <v>6</v>
      </c>
      <c r="K112" t="s">
        <v>36</v>
      </c>
      <c r="L112" t="s">
        <v>17</v>
      </c>
      <c r="M112" s="3">
        <v>4970</v>
      </c>
      <c r="N112" s="4">
        <v>156</v>
      </c>
    </row>
    <row r="113" spans="3:14">
      <c r="C113" t="s">
        <v>8</v>
      </c>
      <c r="D113" t="s">
        <v>39</v>
      </c>
      <c r="E113" t="s">
        <v>30</v>
      </c>
      <c r="F113" s="3">
        <v>7021</v>
      </c>
      <c r="G113" s="4">
        <v>183</v>
      </c>
      <c r="J113" t="s">
        <v>3</v>
      </c>
      <c r="K113" t="s">
        <v>39</v>
      </c>
      <c r="L113" t="s">
        <v>26</v>
      </c>
      <c r="M113" s="3">
        <v>4956</v>
      </c>
      <c r="N113" s="4">
        <v>171</v>
      </c>
    </row>
    <row r="114" spans="3:14">
      <c r="C114" t="s">
        <v>2</v>
      </c>
      <c r="D114" t="s">
        <v>38</v>
      </c>
      <c r="E114" t="s">
        <v>28</v>
      </c>
      <c r="F114" s="3">
        <v>6580</v>
      </c>
      <c r="G114" s="4">
        <v>183</v>
      </c>
      <c r="J114" t="s">
        <v>6</v>
      </c>
      <c r="K114" t="s">
        <v>37</v>
      </c>
      <c r="L114" t="s">
        <v>23</v>
      </c>
      <c r="M114" s="3">
        <v>4949</v>
      </c>
      <c r="N114" s="4">
        <v>189</v>
      </c>
    </row>
    <row r="115" spans="3:14">
      <c r="C115" t="s">
        <v>6</v>
      </c>
      <c r="D115" t="s">
        <v>35</v>
      </c>
      <c r="E115" t="s">
        <v>27</v>
      </c>
      <c r="F115" s="3">
        <v>3864</v>
      </c>
      <c r="G115" s="4">
        <v>177</v>
      </c>
      <c r="J115" t="s">
        <v>41</v>
      </c>
      <c r="K115" t="s">
        <v>34</v>
      </c>
      <c r="L115" t="s">
        <v>23</v>
      </c>
      <c r="M115" s="3">
        <v>4935</v>
      </c>
      <c r="N115" s="4">
        <v>126</v>
      </c>
    </row>
    <row r="116" spans="3:14">
      <c r="C116" t="s">
        <v>7</v>
      </c>
      <c r="D116" t="s">
        <v>36</v>
      </c>
      <c r="E116" t="s">
        <v>18</v>
      </c>
      <c r="F116" s="3">
        <v>2646</v>
      </c>
      <c r="G116" s="4">
        <v>177</v>
      </c>
      <c r="J116" t="s">
        <v>10</v>
      </c>
      <c r="K116" t="s">
        <v>39</v>
      </c>
      <c r="L116" t="s">
        <v>21</v>
      </c>
      <c r="M116" s="3">
        <v>4858</v>
      </c>
      <c r="N116" s="4">
        <v>279</v>
      </c>
    </row>
    <row r="117" spans="3:14">
      <c r="C117" t="s">
        <v>41</v>
      </c>
      <c r="D117" t="s">
        <v>37</v>
      </c>
      <c r="E117" t="s">
        <v>26</v>
      </c>
      <c r="F117" s="3">
        <v>2324</v>
      </c>
      <c r="G117" s="4">
        <v>177</v>
      </c>
      <c r="J117" t="s">
        <v>2</v>
      </c>
      <c r="K117" t="s">
        <v>39</v>
      </c>
      <c r="L117" t="s">
        <v>15</v>
      </c>
      <c r="M117" s="3">
        <v>4802</v>
      </c>
      <c r="N117" s="4">
        <v>36</v>
      </c>
    </row>
    <row r="118" spans="3:14">
      <c r="C118" t="s">
        <v>41</v>
      </c>
      <c r="D118" t="s">
        <v>34</v>
      </c>
      <c r="E118" t="s">
        <v>33</v>
      </c>
      <c r="F118" s="3">
        <v>7847</v>
      </c>
      <c r="G118" s="4">
        <v>174</v>
      </c>
      <c r="J118" t="s">
        <v>6</v>
      </c>
      <c r="K118" t="s">
        <v>35</v>
      </c>
      <c r="L118" t="s">
        <v>30</v>
      </c>
      <c r="M118" s="3">
        <v>4781</v>
      </c>
      <c r="N118" s="4">
        <v>123</v>
      </c>
    </row>
    <row r="119" spans="3:14">
      <c r="C119" t="s">
        <v>41</v>
      </c>
      <c r="D119" t="s">
        <v>36</v>
      </c>
      <c r="E119" t="s">
        <v>30</v>
      </c>
      <c r="F119" s="3">
        <v>6118</v>
      </c>
      <c r="G119" s="4">
        <v>174</v>
      </c>
      <c r="J119" t="s">
        <v>41</v>
      </c>
      <c r="K119" t="s">
        <v>35</v>
      </c>
      <c r="L119" t="s">
        <v>13</v>
      </c>
      <c r="M119" s="3">
        <v>4760</v>
      </c>
      <c r="N119" s="4">
        <v>69</v>
      </c>
    </row>
    <row r="120" spans="3:14">
      <c r="C120" t="s">
        <v>40</v>
      </c>
      <c r="D120" t="s">
        <v>35</v>
      </c>
      <c r="E120" t="s">
        <v>16</v>
      </c>
      <c r="F120" s="3">
        <v>4725</v>
      </c>
      <c r="G120" s="4">
        <v>174</v>
      </c>
      <c r="J120" t="s">
        <v>8</v>
      </c>
      <c r="K120" t="s">
        <v>35</v>
      </c>
      <c r="L120" t="s">
        <v>27</v>
      </c>
      <c r="M120" s="3">
        <v>4753</v>
      </c>
      <c r="N120" s="4">
        <v>300</v>
      </c>
    </row>
    <row r="121" spans="3:14">
      <c r="C121" t="s">
        <v>9</v>
      </c>
      <c r="D121" t="s">
        <v>34</v>
      </c>
      <c r="E121" t="s">
        <v>17</v>
      </c>
      <c r="F121" s="3">
        <v>707</v>
      </c>
      <c r="G121" s="4">
        <v>174</v>
      </c>
      <c r="J121" t="s">
        <v>5</v>
      </c>
      <c r="K121" t="s">
        <v>35</v>
      </c>
      <c r="L121" t="s">
        <v>31</v>
      </c>
      <c r="M121" s="3">
        <v>4753</v>
      </c>
      <c r="N121" s="4">
        <v>246</v>
      </c>
    </row>
    <row r="122" spans="3:14">
      <c r="C122" t="s">
        <v>3</v>
      </c>
      <c r="D122" t="s">
        <v>39</v>
      </c>
      <c r="E122" t="s">
        <v>26</v>
      </c>
      <c r="F122" s="3">
        <v>4956</v>
      </c>
      <c r="G122" s="4">
        <v>171</v>
      </c>
      <c r="J122" t="s">
        <v>40</v>
      </c>
      <c r="K122" t="s">
        <v>35</v>
      </c>
      <c r="L122" t="s">
        <v>16</v>
      </c>
      <c r="M122" s="3">
        <v>4725</v>
      </c>
      <c r="N122" s="4">
        <v>174</v>
      </c>
    </row>
    <row r="123" spans="3:14">
      <c r="C123" t="s">
        <v>5</v>
      </c>
      <c r="D123" t="s">
        <v>39</v>
      </c>
      <c r="E123" t="s">
        <v>24</v>
      </c>
      <c r="F123" s="3">
        <v>4018</v>
      </c>
      <c r="G123" s="4">
        <v>171</v>
      </c>
      <c r="J123" t="s">
        <v>10</v>
      </c>
      <c r="K123" t="s">
        <v>37</v>
      </c>
      <c r="L123" t="s">
        <v>23</v>
      </c>
      <c r="M123" s="3">
        <v>4683</v>
      </c>
      <c r="N123" s="4">
        <v>30</v>
      </c>
    </row>
    <row r="124" spans="3:14">
      <c r="C124" t="s">
        <v>5</v>
      </c>
      <c r="D124" t="s">
        <v>38</v>
      </c>
      <c r="E124" t="s">
        <v>19</v>
      </c>
      <c r="F124" s="3">
        <v>5474</v>
      </c>
      <c r="G124" s="4">
        <v>168</v>
      </c>
      <c r="J124" t="s">
        <v>7</v>
      </c>
      <c r="K124" t="s">
        <v>35</v>
      </c>
      <c r="L124" t="s">
        <v>14</v>
      </c>
      <c r="M124" s="3">
        <v>4606</v>
      </c>
      <c r="N124" s="4">
        <v>63</v>
      </c>
    </row>
    <row r="125" spans="3:14">
      <c r="C125" t="s">
        <v>8</v>
      </c>
      <c r="D125" t="s">
        <v>35</v>
      </c>
      <c r="E125" t="s">
        <v>29</v>
      </c>
      <c r="F125" s="3">
        <v>2023</v>
      </c>
      <c r="G125" s="4">
        <v>168</v>
      </c>
      <c r="J125" t="s">
        <v>3</v>
      </c>
      <c r="K125" t="s">
        <v>37</v>
      </c>
      <c r="L125" t="s">
        <v>29</v>
      </c>
      <c r="M125" s="3">
        <v>4592</v>
      </c>
      <c r="N125" s="4">
        <v>324</v>
      </c>
    </row>
    <row r="126" spans="3:14">
      <c r="C126" t="s">
        <v>3</v>
      </c>
      <c r="D126" t="s">
        <v>39</v>
      </c>
      <c r="E126" t="s">
        <v>16</v>
      </c>
      <c r="F126" s="3">
        <v>21</v>
      </c>
      <c r="G126" s="4">
        <v>168</v>
      </c>
      <c r="J126" t="s">
        <v>7</v>
      </c>
      <c r="K126" t="s">
        <v>35</v>
      </c>
      <c r="L126" t="s">
        <v>19</v>
      </c>
      <c r="M126" s="3">
        <v>4585</v>
      </c>
      <c r="N126" s="4">
        <v>240</v>
      </c>
    </row>
    <row r="127" spans="3:14">
      <c r="C127" t="s">
        <v>3</v>
      </c>
      <c r="D127" t="s">
        <v>36</v>
      </c>
      <c r="E127" t="s">
        <v>23</v>
      </c>
      <c r="F127" s="3">
        <v>3773</v>
      </c>
      <c r="G127" s="4">
        <v>165</v>
      </c>
      <c r="J127" t="s">
        <v>7</v>
      </c>
      <c r="K127" t="s">
        <v>37</v>
      </c>
      <c r="L127" t="s">
        <v>17</v>
      </c>
      <c r="M127" s="3">
        <v>4487</v>
      </c>
      <c r="N127" s="4">
        <v>111</v>
      </c>
    </row>
    <row r="128" spans="3:14">
      <c r="C128" t="s">
        <v>2</v>
      </c>
      <c r="D128" t="s">
        <v>39</v>
      </c>
      <c r="E128" t="s">
        <v>20</v>
      </c>
      <c r="F128" s="3">
        <v>9443</v>
      </c>
      <c r="G128" s="4">
        <v>162</v>
      </c>
      <c r="J128" t="s">
        <v>7</v>
      </c>
      <c r="K128" t="s">
        <v>37</v>
      </c>
      <c r="L128" t="s">
        <v>16</v>
      </c>
      <c r="M128" s="3">
        <v>4487</v>
      </c>
      <c r="N128" s="4">
        <v>333</v>
      </c>
    </row>
    <row r="129" spans="3:14">
      <c r="C129" t="s">
        <v>40</v>
      </c>
      <c r="D129" t="s">
        <v>34</v>
      </c>
      <c r="E129" t="s">
        <v>19</v>
      </c>
      <c r="F129" s="3">
        <v>4018</v>
      </c>
      <c r="G129" s="4">
        <v>162</v>
      </c>
      <c r="J129" t="s">
        <v>5</v>
      </c>
      <c r="K129" t="s">
        <v>35</v>
      </c>
      <c r="L129" t="s">
        <v>29</v>
      </c>
      <c r="M129" s="3">
        <v>4480</v>
      </c>
      <c r="N129" s="4">
        <v>357</v>
      </c>
    </row>
    <row r="130" spans="3:14">
      <c r="C130" t="s">
        <v>3</v>
      </c>
      <c r="D130" t="s">
        <v>36</v>
      </c>
      <c r="E130" t="s">
        <v>28</v>
      </c>
      <c r="F130" s="3">
        <v>973</v>
      </c>
      <c r="G130" s="4">
        <v>162</v>
      </c>
      <c r="J130" t="s">
        <v>7</v>
      </c>
      <c r="K130" t="s">
        <v>39</v>
      </c>
      <c r="L130" t="s">
        <v>17</v>
      </c>
      <c r="M130" s="3">
        <v>4438</v>
      </c>
      <c r="N130" s="4">
        <v>246</v>
      </c>
    </row>
    <row r="131" spans="3:14">
      <c r="C131" t="s">
        <v>40</v>
      </c>
      <c r="D131" t="s">
        <v>34</v>
      </c>
      <c r="E131" t="s">
        <v>33</v>
      </c>
      <c r="F131" s="3">
        <v>3794</v>
      </c>
      <c r="G131" s="4">
        <v>159</v>
      </c>
      <c r="J131" t="s">
        <v>40</v>
      </c>
      <c r="K131" t="s">
        <v>36</v>
      </c>
      <c r="L131" t="s">
        <v>13</v>
      </c>
      <c r="M131" s="3">
        <v>4424</v>
      </c>
      <c r="N131" s="4">
        <v>201</v>
      </c>
    </row>
    <row r="132" spans="3:14">
      <c r="C132" t="s">
        <v>9</v>
      </c>
      <c r="D132" t="s">
        <v>35</v>
      </c>
      <c r="E132" t="s">
        <v>26</v>
      </c>
      <c r="F132" s="3">
        <v>98</v>
      </c>
      <c r="G132" s="4">
        <v>159</v>
      </c>
      <c r="J132" t="s">
        <v>2</v>
      </c>
      <c r="K132" t="s">
        <v>38</v>
      </c>
      <c r="L132" t="s">
        <v>23</v>
      </c>
      <c r="M132" s="3">
        <v>4417</v>
      </c>
      <c r="N132" s="4">
        <v>153</v>
      </c>
    </row>
    <row r="133" spans="3:14">
      <c r="C133" t="s">
        <v>40</v>
      </c>
      <c r="D133" t="s">
        <v>34</v>
      </c>
      <c r="E133" t="s">
        <v>17</v>
      </c>
      <c r="F133" s="3">
        <v>5019</v>
      </c>
      <c r="G133" s="4">
        <v>156</v>
      </c>
      <c r="J133" t="s">
        <v>2</v>
      </c>
      <c r="K133" t="s">
        <v>38</v>
      </c>
      <c r="L133" t="s">
        <v>31</v>
      </c>
      <c r="M133" s="3">
        <v>4326</v>
      </c>
      <c r="N133" s="4">
        <v>348</v>
      </c>
    </row>
    <row r="134" spans="3:14">
      <c r="C134" t="s">
        <v>6</v>
      </c>
      <c r="D134" t="s">
        <v>36</v>
      </c>
      <c r="E134" t="s">
        <v>17</v>
      </c>
      <c r="F134" s="3">
        <v>4970</v>
      </c>
      <c r="G134" s="4">
        <v>156</v>
      </c>
      <c r="J134" t="s">
        <v>6</v>
      </c>
      <c r="K134" t="s">
        <v>36</v>
      </c>
      <c r="L134" t="s">
        <v>13</v>
      </c>
      <c r="M134" s="3">
        <v>4319</v>
      </c>
      <c r="N134" s="4">
        <v>30</v>
      </c>
    </row>
    <row r="135" spans="3:14">
      <c r="C135" t="s">
        <v>9</v>
      </c>
      <c r="D135" t="s">
        <v>37</v>
      </c>
      <c r="E135" t="s">
        <v>25</v>
      </c>
      <c r="F135" s="3">
        <v>4305</v>
      </c>
      <c r="G135" s="4">
        <v>156</v>
      </c>
      <c r="J135" t="s">
        <v>9</v>
      </c>
      <c r="K135" t="s">
        <v>37</v>
      </c>
      <c r="L135" t="s">
        <v>25</v>
      </c>
      <c r="M135" s="3">
        <v>4305</v>
      </c>
      <c r="N135" s="4">
        <v>156</v>
      </c>
    </row>
    <row r="136" spans="3:14">
      <c r="C136" t="s">
        <v>2</v>
      </c>
      <c r="D136" t="s">
        <v>38</v>
      </c>
      <c r="E136" t="s">
        <v>23</v>
      </c>
      <c r="F136" s="3">
        <v>4417</v>
      </c>
      <c r="G136" s="4">
        <v>153</v>
      </c>
      <c r="J136" t="s">
        <v>6</v>
      </c>
      <c r="K136" t="s">
        <v>34</v>
      </c>
      <c r="L136" t="s">
        <v>27</v>
      </c>
      <c r="M136" s="3">
        <v>4242</v>
      </c>
      <c r="N136" s="4">
        <v>207</v>
      </c>
    </row>
    <row r="137" spans="3:14">
      <c r="C137" t="s">
        <v>9</v>
      </c>
      <c r="D137" t="s">
        <v>34</v>
      </c>
      <c r="E137" t="s">
        <v>28</v>
      </c>
      <c r="F137" s="3">
        <v>14329</v>
      </c>
      <c r="G137" s="4">
        <v>150</v>
      </c>
      <c r="J137" t="s">
        <v>9</v>
      </c>
      <c r="K137" t="s">
        <v>38</v>
      </c>
      <c r="L137" t="s">
        <v>24</v>
      </c>
      <c r="M137" s="3">
        <v>4137</v>
      </c>
      <c r="N137" s="4">
        <v>60</v>
      </c>
    </row>
    <row r="138" spans="3:14">
      <c r="C138" t="s">
        <v>8</v>
      </c>
      <c r="D138" t="s">
        <v>36</v>
      </c>
      <c r="E138" t="s">
        <v>23</v>
      </c>
      <c r="F138" s="3">
        <v>5019</v>
      </c>
      <c r="G138" s="4">
        <v>150</v>
      </c>
      <c r="J138" t="s">
        <v>10</v>
      </c>
      <c r="K138" t="s">
        <v>34</v>
      </c>
      <c r="L138" t="s">
        <v>22</v>
      </c>
      <c r="M138" s="3">
        <v>4053</v>
      </c>
      <c r="N138" s="4">
        <v>24</v>
      </c>
    </row>
    <row r="139" spans="3:14">
      <c r="C139" t="s">
        <v>6</v>
      </c>
      <c r="D139" t="s">
        <v>34</v>
      </c>
      <c r="E139" t="s">
        <v>17</v>
      </c>
      <c r="F139" s="3">
        <v>3759</v>
      </c>
      <c r="G139" s="4">
        <v>150</v>
      </c>
      <c r="J139" t="s">
        <v>40</v>
      </c>
      <c r="K139" t="s">
        <v>34</v>
      </c>
      <c r="L139" t="s">
        <v>19</v>
      </c>
      <c r="M139" s="3">
        <v>4018</v>
      </c>
      <c r="N139" s="4">
        <v>162</v>
      </c>
    </row>
    <row r="140" spans="3:14">
      <c r="C140" t="s">
        <v>8</v>
      </c>
      <c r="D140" t="s">
        <v>37</v>
      </c>
      <c r="E140" t="s">
        <v>30</v>
      </c>
      <c r="F140" s="3">
        <v>42</v>
      </c>
      <c r="G140" s="4">
        <v>150</v>
      </c>
      <c r="J140" t="s">
        <v>5</v>
      </c>
      <c r="K140" t="s">
        <v>39</v>
      </c>
      <c r="L140" t="s">
        <v>24</v>
      </c>
      <c r="M140" s="3">
        <v>4018</v>
      </c>
      <c r="N140" s="4">
        <v>171</v>
      </c>
    </row>
    <row r="141" spans="3:14">
      <c r="C141" t="s">
        <v>9</v>
      </c>
      <c r="D141" t="s">
        <v>35</v>
      </c>
      <c r="E141" t="s">
        <v>4</v>
      </c>
      <c r="F141" s="3">
        <v>959</v>
      </c>
      <c r="G141" s="4">
        <v>147</v>
      </c>
      <c r="J141" t="s">
        <v>2</v>
      </c>
      <c r="K141" t="s">
        <v>39</v>
      </c>
      <c r="L141" t="s">
        <v>33</v>
      </c>
      <c r="M141" s="3">
        <v>4018</v>
      </c>
      <c r="N141" s="4">
        <v>126</v>
      </c>
    </row>
    <row r="142" spans="3:14">
      <c r="C142" t="s">
        <v>2</v>
      </c>
      <c r="D142" t="s">
        <v>39</v>
      </c>
      <c r="E142" t="s">
        <v>28</v>
      </c>
      <c r="F142" s="3">
        <v>6027</v>
      </c>
      <c r="G142" s="4">
        <v>144</v>
      </c>
      <c r="J142" t="s">
        <v>3</v>
      </c>
      <c r="K142" t="s">
        <v>37</v>
      </c>
      <c r="L142" t="s">
        <v>17</v>
      </c>
      <c r="M142" s="3">
        <v>3983</v>
      </c>
      <c r="N142" s="4">
        <v>144</v>
      </c>
    </row>
    <row r="143" spans="3:14">
      <c r="C143" t="s">
        <v>3</v>
      </c>
      <c r="D143" t="s">
        <v>37</v>
      </c>
      <c r="E143" t="s">
        <v>17</v>
      </c>
      <c r="F143" s="3">
        <v>3983</v>
      </c>
      <c r="G143" s="4">
        <v>144</v>
      </c>
      <c r="J143" t="s">
        <v>41</v>
      </c>
      <c r="K143" t="s">
        <v>39</v>
      </c>
      <c r="L143" t="s">
        <v>14</v>
      </c>
      <c r="M143" s="3">
        <v>3976</v>
      </c>
      <c r="N143" s="4">
        <v>72</v>
      </c>
    </row>
    <row r="144" spans="3:14">
      <c r="C144" t="s">
        <v>9</v>
      </c>
      <c r="D144" t="s">
        <v>35</v>
      </c>
      <c r="E144" t="s">
        <v>27</v>
      </c>
      <c r="F144" s="3">
        <v>2429</v>
      </c>
      <c r="G144" s="4">
        <v>144</v>
      </c>
      <c r="J144" t="s">
        <v>9</v>
      </c>
      <c r="K144" t="s">
        <v>39</v>
      </c>
      <c r="L144" t="s">
        <v>24</v>
      </c>
      <c r="M144" s="3">
        <v>3920</v>
      </c>
      <c r="N144" s="4">
        <v>306</v>
      </c>
    </row>
    <row r="145" spans="3:14">
      <c r="C145" t="s">
        <v>41</v>
      </c>
      <c r="D145" t="s">
        <v>34</v>
      </c>
      <c r="E145" t="s">
        <v>22</v>
      </c>
      <c r="F145" s="3">
        <v>336</v>
      </c>
      <c r="G145" s="4">
        <v>144</v>
      </c>
      <c r="J145" t="s">
        <v>6</v>
      </c>
      <c r="K145" t="s">
        <v>35</v>
      </c>
      <c r="L145" t="s">
        <v>27</v>
      </c>
      <c r="M145" s="3">
        <v>3864</v>
      </c>
      <c r="N145" s="4">
        <v>177</v>
      </c>
    </row>
    <row r="146" spans="3:14">
      <c r="C146" t="s">
        <v>10</v>
      </c>
      <c r="D146" t="s">
        <v>38</v>
      </c>
      <c r="E146" t="s">
        <v>22</v>
      </c>
      <c r="F146" s="3">
        <v>2205</v>
      </c>
      <c r="G146" s="4">
        <v>141</v>
      </c>
      <c r="J146" t="s">
        <v>9</v>
      </c>
      <c r="K146" t="s">
        <v>38</v>
      </c>
      <c r="L146" t="s">
        <v>25</v>
      </c>
      <c r="M146" s="3">
        <v>3850</v>
      </c>
      <c r="N146" s="4">
        <v>102</v>
      </c>
    </row>
    <row r="147" spans="3:14">
      <c r="C147" t="s">
        <v>2</v>
      </c>
      <c r="D147" t="s">
        <v>39</v>
      </c>
      <c r="E147" t="s">
        <v>22</v>
      </c>
      <c r="F147" s="3">
        <v>1568</v>
      </c>
      <c r="G147" s="4">
        <v>141</v>
      </c>
      <c r="J147" t="s">
        <v>7</v>
      </c>
      <c r="K147" t="s">
        <v>34</v>
      </c>
      <c r="L147" t="s">
        <v>15</v>
      </c>
      <c r="M147" s="3">
        <v>3829</v>
      </c>
      <c r="N147" s="4">
        <v>24</v>
      </c>
    </row>
    <row r="148" spans="3:14">
      <c r="C148" t="s">
        <v>2</v>
      </c>
      <c r="D148" t="s">
        <v>37</v>
      </c>
      <c r="E148" t="s">
        <v>18</v>
      </c>
      <c r="F148" s="3">
        <v>11571</v>
      </c>
      <c r="G148" s="4">
        <v>138</v>
      </c>
      <c r="J148" t="s">
        <v>10</v>
      </c>
      <c r="K148" t="s">
        <v>35</v>
      </c>
      <c r="L148" t="s">
        <v>18</v>
      </c>
      <c r="M148" s="3">
        <v>3808</v>
      </c>
      <c r="N148" s="4">
        <v>279</v>
      </c>
    </row>
    <row r="149" spans="3:14">
      <c r="C149" t="s">
        <v>7</v>
      </c>
      <c r="D149" t="s">
        <v>34</v>
      </c>
      <c r="E149" t="s">
        <v>20</v>
      </c>
      <c r="F149" s="3">
        <v>2205</v>
      </c>
      <c r="G149" s="4">
        <v>138</v>
      </c>
      <c r="J149" t="s">
        <v>40</v>
      </c>
      <c r="K149" t="s">
        <v>34</v>
      </c>
      <c r="L149" t="s">
        <v>33</v>
      </c>
      <c r="M149" s="3">
        <v>3794</v>
      </c>
      <c r="N149" s="4">
        <v>159</v>
      </c>
    </row>
    <row r="150" spans="3:14">
      <c r="C150" t="s">
        <v>40</v>
      </c>
      <c r="D150" t="s">
        <v>34</v>
      </c>
      <c r="E150" t="s">
        <v>27</v>
      </c>
      <c r="F150" s="3">
        <v>2289</v>
      </c>
      <c r="G150" s="4">
        <v>135</v>
      </c>
      <c r="J150" t="s">
        <v>3</v>
      </c>
      <c r="K150" t="s">
        <v>36</v>
      </c>
      <c r="L150" t="s">
        <v>23</v>
      </c>
      <c r="M150" s="3">
        <v>3773</v>
      </c>
      <c r="N150" s="4">
        <v>165</v>
      </c>
    </row>
    <row r="151" spans="3:14">
      <c r="C151" t="s">
        <v>6</v>
      </c>
      <c r="D151" t="s">
        <v>36</v>
      </c>
      <c r="E151" t="s">
        <v>29</v>
      </c>
      <c r="F151" s="3">
        <v>1400</v>
      </c>
      <c r="G151" s="4">
        <v>135</v>
      </c>
      <c r="J151" t="s">
        <v>6</v>
      </c>
      <c r="K151" t="s">
        <v>34</v>
      </c>
      <c r="L151" t="s">
        <v>17</v>
      </c>
      <c r="M151" s="3">
        <v>3759</v>
      </c>
      <c r="N151" s="4">
        <v>150</v>
      </c>
    </row>
    <row r="152" spans="3:14">
      <c r="C152" t="s">
        <v>6</v>
      </c>
      <c r="D152" t="s">
        <v>38</v>
      </c>
      <c r="E152" t="s">
        <v>33</v>
      </c>
      <c r="F152" s="3">
        <v>959</v>
      </c>
      <c r="G152" s="4">
        <v>135</v>
      </c>
      <c r="J152" t="s">
        <v>8</v>
      </c>
      <c r="K152" t="s">
        <v>38</v>
      </c>
      <c r="L152" t="s">
        <v>32</v>
      </c>
      <c r="M152" s="3">
        <v>3752</v>
      </c>
      <c r="N152" s="4">
        <v>213</v>
      </c>
    </row>
    <row r="153" spans="3:14">
      <c r="C153" t="s">
        <v>40</v>
      </c>
      <c r="D153" t="s">
        <v>39</v>
      </c>
      <c r="E153" t="s">
        <v>29</v>
      </c>
      <c r="F153" s="3">
        <v>0</v>
      </c>
      <c r="G153" s="4">
        <v>135</v>
      </c>
      <c r="J153" t="s">
        <v>3</v>
      </c>
      <c r="K153" t="s">
        <v>34</v>
      </c>
      <c r="L153" t="s">
        <v>28</v>
      </c>
      <c r="M153" s="3">
        <v>3689</v>
      </c>
      <c r="N153" s="4">
        <v>312</v>
      </c>
    </row>
    <row r="154" spans="3:14">
      <c r="C154" t="s">
        <v>41</v>
      </c>
      <c r="D154" t="s">
        <v>35</v>
      </c>
      <c r="E154" t="s">
        <v>27</v>
      </c>
      <c r="F154" s="3">
        <v>847</v>
      </c>
      <c r="G154" s="4">
        <v>129</v>
      </c>
      <c r="J154" t="s">
        <v>3</v>
      </c>
      <c r="K154" t="s">
        <v>39</v>
      </c>
      <c r="L154" t="s">
        <v>29</v>
      </c>
      <c r="M154" s="3">
        <v>3640</v>
      </c>
      <c r="N154" s="4">
        <v>51</v>
      </c>
    </row>
    <row r="155" spans="3:14">
      <c r="C155" t="s">
        <v>10</v>
      </c>
      <c r="D155" t="s">
        <v>38</v>
      </c>
      <c r="E155" t="s">
        <v>4</v>
      </c>
      <c r="F155" s="3">
        <v>6860</v>
      </c>
      <c r="G155" s="4">
        <v>126</v>
      </c>
      <c r="J155" t="s">
        <v>8</v>
      </c>
      <c r="K155" t="s">
        <v>35</v>
      </c>
      <c r="L155" t="s">
        <v>30</v>
      </c>
      <c r="M155" s="3">
        <v>3598</v>
      </c>
      <c r="N155" s="4">
        <v>81</v>
      </c>
    </row>
    <row r="156" spans="3:14">
      <c r="C156" t="s">
        <v>41</v>
      </c>
      <c r="D156" t="s">
        <v>34</v>
      </c>
      <c r="E156" t="s">
        <v>23</v>
      </c>
      <c r="F156" s="3">
        <v>4935</v>
      </c>
      <c r="G156" s="4">
        <v>126</v>
      </c>
      <c r="J156" t="s">
        <v>6</v>
      </c>
      <c r="K156" t="s">
        <v>37</v>
      </c>
      <c r="L156" t="s">
        <v>28</v>
      </c>
      <c r="M156" s="3">
        <v>3556</v>
      </c>
      <c r="N156" s="4">
        <v>459</v>
      </c>
    </row>
    <row r="157" spans="3:14">
      <c r="C157" t="s">
        <v>2</v>
      </c>
      <c r="D157" t="s">
        <v>39</v>
      </c>
      <c r="E157" t="s">
        <v>33</v>
      </c>
      <c r="F157" s="3">
        <v>4018</v>
      </c>
      <c r="G157" s="4">
        <v>126</v>
      </c>
      <c r="J157" t="s">
        <v>2</v>
      </c>
      <c r="K157" t="s">
        <v>38</v>
      </c>
      <c r="L157" t="s">
        <v>4</v>
      </c>
      <c r="M157" s="3">
        <v>3549</v>
      </c>
      <c r="N157" s="4">
        <v>3</v>
      </c>
    </row>
    <row r="158" spans="3:14">
      <c r="C158" t="s">
        <v>40</v>
      </c>
      <c r="D158" t="s">
        <v>35</v>
      </c>
      <c r="E158" t="s">
        <v>29</v>
      </c>
      <c r="F158" s="3">
        <v>1617</v>
      </c>
      <c r="G158" s="4">
        <v>126</v>
      </c>
      <c r="J158" t="s">
        <v>8</v>
      </c>
      <c r="K158" t="s">
        <v>34</v>
      </c>
      <c r="L158" t="s">
        <v>31</v>
      </c>
      <c r="M158" s="3">
        <v>3507</v>
      </c>
      <c r="N158" s="4">
        <v>288</v>
      </c>
    </row>
    <row r="159" spans="3:14">
      <c r="C159" t="s">
        <v>8</v>
      </c>
      <c r="D159" t="s">
        <v>35</v>
      </c>
      <c r="E159" t="s">
        <v>33</v>
      </c>
      <c r="F159" s="3">
        <v>357</v>
      </c>
      <c r="G159" s="4">
        <v>126</v>
      </c>
      <c r="J159" t="s">
        <v>10</v>
      </c>
      <c r="K159" t="s">
        <v>35</v>
      </c>
      <c r="L159" t="s">
        <v>14</v>
      </c>
      <c r="M159" s="3">
        <v>3472</v>
      </c>
      <c r="N159" s="4">
        <v>96</v>
      </c>
    </row>
    <row r="160" spans="3:14">
      <c r="C160" t="s">
        <v>6</v>
      </c>
      <c r="D160" t="s">
        <v>34</v>
      </c>
      <c r="E160" t="s">
        <v>32</v>
      </c>
      <c r="F160" s="3">
        <v>6734</v>
      </c>
      <c r="G160" s="4">
        <v>123</v>
      </c>
      <c r="J160" t="s">
        <v>6</v>
      </c>
      <c r="K160" t="s">
        <v>34</v>
      </c>
      <c r="L160" t="s">
        <v>30</v>
      </c>
      <c r="M160" s="3">
        <v>3402</v>
      </c>
      <c r="N160" s="4">
        <v>366</v>
      </c>
    </row>
    <row r="161" spans="3:14">
      <c r="C161" t="s">
        <v>6</v>
      </c>
      <c r="D161" t="s">
        <v>35</v>
      </c>
      <c r="E161" t="s">
        <v>30</v>
      </c>
      <c r="F161" s="3">
        <v>4781</v>
      </c>
      <c r="G161" s="4">
        <v>123</v>
      </c>
      <c r="J161" t="s">
        <v>41</v>
      </c>
      <c r="K161" t="s">
        <v>37</v>
      </c>
      <c r="L161" t="s">
        <v>20</v>
      </c>
      <c r="M161" s="3">
        <v>3388</v>
      </c>
      <c r="N161" s="4">
        <v>123</v>
      </c>
    </row>
    <row r="162" spans="3:14">
      <c r="C162" t="s">
        <v>41</v>
      </c>
      <c r="D162" t="s">
        <v>37</v>
      </c>
      <c r="E162" t="s">
        <v>20</v>
      </c>
      <c r="F162" s="3">
        <v>3388</v>
      </c>
      <c r="G162" s="4">
        <v>123</v>
      </c>
      <c r="J162" t="s">
        <v>6</v>
      </c>
      <c r="K162" t="s">
        <v>34</v>
      </c>
      <c r="L162" t="s">
        <v>29</v>
      </c>
      <c r="M162" s="3">
        <v>3339</v>
      </c>
      <c r="N162" s="4">
        <v>75</v>
      </c>
    </row>
    <row r="163" spans="3:14">
      <c r="C163" t="s">
        <v>6</v>
      </c>
      <c r="D163" t="s">
        <v>38</v>
      </c>
      <c r="E163" t="s">
        <v>13</v>
      </c>
      <c r="F163" s="3">
        <v>2317</v>
      </c>
      <c r="G163" s="4">
        <v>123</v>
      </c>
      <c r="J163" t="s">
        <v>3</v>
      </c>
      <c r="K163" t="s">
        <v>36</v>
      </c>
      <c r="L163" t="s">
        <v>25</v>
      </c>
      <c r="M163" s="3">
        <v>3339</v>
      </c>
      <c r="N163" s="4">
        <v>39</v>
      </c>
    </row>
    <row r="164" spans="3:14">
      <c r="C164" t="s">
        <v>10</v>
      </c>
      <c r="D164" t="s">
        <v>38</v>
      </c>
      <c r="E164" t="s">
        <v>13</v>
      </c>
      <c r="F164" s="3">
        <v>63</v>
      </c>
      <c r="G164" s="4">
        <v>123</v>
      </c>
      <c r="J164" t="s">
        <v>5</v>
      </c>
      <c r="K164" t="s">
        <v>36</v>
      </c>
      <c r="L164" t="s">
        <v>17</v>
      </c>
      <c r="M164" s="3">
        <v>3339</v>
      </c>
      <c r="N164" s="4">
        <v>348</v>
      </c>
    </row>
    <row r="165" spans="3:14">
      <c r="C165" t="s">
        <v>6</v>
      </c>
      <c r="D165" t="s">
        <v>36</v>
      </c>
      <c r="E165" t="s">
        <v>4</v>
      </c>
      <c r="F165" s="3">
        <v>10073</v>
      </c>
      <c r="G165" s="4">
        <v>120</v>
      </c>
      <c r="J165" t="s">
        <v>7</v>
      </c>
      <c r="K165" t="s">
        <v>34</v>
      </c>
      <c r="L165" t="s">
        <v>32</v>
      </c>
      <c r="M165" s="3">
        <v>3262</v>
      </c>
      <c r="N165" s="4">
        <v>75</v>
      </c>
    </row>
    <row r="166" spans="3:14">
      <c r="C166" t="s">
        <v>2</v>
      </c>
      <c r="D166" t="s">
        <v>34</v>
      </c>
      <c r="E166" t="s">
        <v>19</v>
      </c>
      <c r="F166" s="3">
        <v>7511</v>
      </c>
      <c r="G166" s="4">
        <v>120</v>
      </c>
      <c r="J166" t="s">
        <v>9</v>
      </c>
      <c r="K166" t="s">
        <v>39</v>
      </c>
      <c r="L166" t="s">
        <v>25</v>
      </c>
      <c r="M166" s="3">
        <v>3192</v>
      </c>
      <c r="N166" s="4">
        <v>72</v>
      </c>
    </row>
    <row r="167" spans="3:14">
      <c r="C167" t="s">
        <v>9</v>
      </c>
      <c r="D167" t="s">
        <v>38</v>
      </c>
      <c r="E167" t="s">
        <v>16</v>
      </c>
      <c r="F167" s="3">
        <v>2646</v>
      </c>
      <c r="G167" s="4">
        <v>120</v>
      </c>
      <c r="J167" t="s">
        <v>40</v>
      </c>
      <c r="K167" t="s">
        <v>36</v>
      </c>
      <c r="L167" t="s">
        <v>27</v>
      </c>
      <c r="M167" s="3">
        <v>3164</v>
      </c>
      <c r="N167" s="4">
        <v>306</v>
      </c>
    </row>
    <row r="168" spans="3:14">
      <c r="C168" t="s">
        <v>3</v>
      </c>
      <c r="D168" t="s">
        <v>34</v>
      </c>
      <c r="E168" t="s">
        <v>23</v>
      </c>
      <c r="F168" s="3">
        <v>2212</v>
      </c>
      <c r="G168" s="4">
        <v>117</v>
      </c>
      <c r="J168" t="s">
        <v>3</v>
      </c>
      <c r="K168" t="s">
        <v>34</v>
      </c>
      <c r="L168" t="s">
        <v>26</v>
      </c>
      <c r="M168" s="3">
        <v>3108</v>
      </c>
      <c r="N168" s="4">
        <v>54</v>
      </c>
    </row>
    <row r="169" spans="3:14">
      <c r="C169" t="s">
        <v>7</v>
      </c>
      <c r="D169" t="s">
        <v>36</v>
      </c>
      <c r="E169" t="s">
        <v>31</v>
      </c>
      <c r="F169" s="3">
        <v>2149</v>
      </c>
      <c r="G169" s="4">
        <v>117</v>
      </c>
      <c r="J169" t="s">
        <v>40</v>
      </c>
      <c r="K169" t="s">
        <v>39</v>
      </c>
      <c r="L169" t="s">
        <v>28</v>
      </c>
      <c r="M169" s="3">
        <v>3101</v>
      </c>
      <c r="N169" s="4">
        <v>225</v>
      </c>
    </row>
    <row r="170" spans="3:14">
      <c r="C170" t="s">
        <v>2</v>
      </c>
      <c r="D170" t="s">
        <v>39</v>
      </c>
      <c r="E170" t="s">
        <v>16</v>
      </c>
      <c r="F170" s="3">
        <v>2016</v>
      </c>
      <c r="G170" s="4">
        <v>117</v>
      </c>
      <c r="J170" t="s">
        <v>2</v>
      </c>
      <c r="K170" t="s">
        <v>36</v>
      </c>
      <c r="L170" t="s">
        <v>31</v>
      </c>
      <c r="M170" s="3">
        <v>3094</v>
      </c>
      <c r="N170" s="4">
        <v>246</v>
      </c>
    </row>
    <row r="171" spans="3:14">
      <c r="C171" t="s">
        <v>7</v>
      </c>
      <c r="D171" t="s">
        <v>35</v>
      </c>
      <c r="E171" t="s">
        <v>24</v>
      </c>
      <c r="F171" s="3">
        <v>2793</v>
      </c>
      <c r="G171" s="4">
        <v>114</v>
      </c>
      <c r="J171" t="s">
        <v>10</v>
      </c>
      <c r="K171" t="s">
        <v>37</v>
      </c>
      <c r="L171" t="s">
        <v>28</v>
      </c>
      <c r="M171" s="3">
        <v>3059</v>
      </c>
      <c r="N171" s="4">
        <v>27</v>
      </c>
    </row>
    <row r="172" spans="3:14">
      <c r="C172" t="s">
        <v>9</v>
      </c>
      <c r="D172" t="s">
        <v>36</v>
      </c>
      <c r="E172" t="s">
        <v>25</v>
      </c>
      <c r="F172" s="3">
        <v>2142</v>
      </c>
      <c r="G172" s="4">
        <v>114</v>
      </c>
      <c r="J172" t="s">
        <v>6</v>
      </c>
      <c r="K172" t="s">
        <v>39</v>
      </c>
      <c r="L172" t="s">
        <v>29</v>
      </c>
      <c r="M172" s="3">
        <v>3052</v>
      </c>
      <c r="N172" s="4">
        <v>378</v>
      </c>
    </row>
    <row r="173" spans="3:14">
      <c r="C173" t="s">
        <v>40</v>
      </c>
      <c r="D173" t="s">
        <v>37</v>
      </c>
      <c r="E173" t="s">
        <v>30</v>
      </c>
      <c r="F173" s="3">
        <v>1624</v>
      </c>
      <c r="G173" s="4">
        <v>114</v>
      </c>
      <c r="J173" t="s">
        <v>6</v>
      </c>
      <c r="K173" t="s">
        <v>39</v>
      </c>
      <c r="L173" t="s">
        <v>24</v>
      </c>
      <c r="M173" s="3">
        <v>2989</v>
      </c>
      <c r="N173" s="4">
        <v>3</v>
      </c>
    </row>
    <row r="174" spans="3:14">
      <c r="C174" t="s">
        <v>7</v>
      </c>
      <c r="D174" t="s">
        <v>37</v>
      </c>
      <c r="E174" t="s">
        <v>17</v>
      </c>
      <c r="F174" s="3">
        <v>4487</v>
      </c>
      <c r="G174" s="4">
        <v>111</v>
      </c>
      <c r="J174" t="s">
        <v>9</v>
      </c>
      <c r="K174" t="s">
        <v>36</v>
      </c>
      <c r="L174" t="s">
        <v>32</v>
      </c>
      <c r="M174" s="3">
        <v>2954</v>
      </c>
      <c r="N174" s="4">
        <v>189</v>
      </c>
    </row>
    <row r="175" spans="3:14">
      <c r="C175" t="s">
        <v>5</v>
      </c>
      <c r="D175" t="s">
        <v>36</v>
      </c>
      <c r="E175" t="s">
        <v>30</v>
      </c>
      <c r="F175" s="3">
        <v>1526</v>
      </c>
      <c r="G175" s="4">
        <v>105</v>
      </c>
      <c r="J175" t="s">
        <v>41</v>
      </c>
      <c r="K175" t="s">
        <v>37</v>
      </c>
      <c r="L175" t="s">
        <v>21</v>
      </c>
      <c r="M175" s="3">
        <v>2933</v>
      </c>
      <c r="N175" s="4">
        <v>9</v>
      </c>
    </row>
    <row r="176" spans="3:14">
      <c r="C176" t="s">
        <v>41</v>
      </c>
      <c r="D176" t="s">
        <v>37</v>
      </c>
      <c r="E176" t="s">
        <v>24</v>
      </c>
      <c r="F176" s="3">
        <v>6398</v>
      </c>
      <c r="G176" s="4">
        <v>102</v>
      </c>
      <c r="J176" t="s">
        <v>9</v>
      </c>
      <c r="K176" t="s">
        <v>37</v>
      </c>
      <c r="L176" t="s">
        <v>28</v>
      </c>
      <c r="M176" s="3">
        <v>2919</v>
      </c>
      <c r="N176" s="4">
        <v>45</v>
      </c>
    </row>
    <row r="177" spans="3:14">
      <c r="C177" t="s">
        <v>40</v>
      </c>
      <c r="D177" t="s">
        <v>38</v>
      </c>
      <c r="E177" t="s">
        <v>4</v>
      </c>
      <c r="F177" s="3">
        <v>6125</v>
      </c>
      <c r="G177" s="4">
        <v>102</v>
      </c>
      <c r="J177" t="s">
        <v>3</v>
      </c>
      <c r="K177" t="s">
        <v>34</v>
      </c>
      <c r="L177" t="s">
        <v>17</v>
      </c>
      <c r="M177" s="3">
        <v>2919</v>
      </c>
      <c r="N177" s="4">
        <v>93</v>
      </c>
    </row>
    <row r="178" spans="3:14">
      <c r="C178" t="s">
        <v>9</v>
      </c>
      <c r="D178" t="s">
        <v>38</v>
      </c>
      <c r="E178" t="s">
        <v>25</v>
      </c>
      <c r="F178" s="3">
        <v>3850</v>
      </c>
      <c r="G178" s="4">
        <v>102</v>
      </c>
      <c r="J178" t="s">
        <v>5</v>
      </c>
      <c r="K178" t="s">
        <v>34</v>
      </c>
      <c r="L178" t="s">
        <v>29</v>
      </c>
      <c r="M178" s="3">
        <v>2891</v>
      </c>
      <c r="N178" s="4">
        <v>102</v>
      </c>
    </row>
    <row r="179" spans="3:14">
      <c r="C179" t="s">
        <v>5</v>
      </c>
      <c r="D179" t="s">
        <v>34</v>
      </c>
      <c r="E179" t="s">
        <v>29</v>
      </c>
      <c r="F179" s="3">
        <v>2891</v>
      </c>
      <c r="G179" s="4">
        <v>102</v>
      </c>
      <c r="J179" t="s">
        <v>7</v>
      </c>
      <c r="K179" t="s">
        <v>36</v>
      </c>
      <c r="L179" t="s">
        <v>19</v>
      </c>
      <c r="M179" s="3">
        <v>2870</v>
      </c>
      <c r="N179" s="4">
        <v>300</v>
      </c>
    </row>
    <row r="180" spans="3:14">
      <c r="C180" t="s">
        <v>3</v>
      </c>
      <c r="D180" t="s">
        <v>39</v>
      </c>
      <c r="E180" t="s">
        <v>28</v>
      </c>
      <c r="F180" s="3">
        <v>1652</v>
      </c>
      <c r="G180" s="4">
        <v>102</v>
      </c>
      <c r="J180" t="s">
        <v>2</v>
      </c>
      <c r="K180" t="s">
        <v>37</v>
      </c>
      <c r="L180" t="s">
        <v>15</v>
      </c>
      <c r="M180" s="3">
        <v>2863</v>
      </c>
      <c r="N180" s="4">
        <v>42</v>
      </c>
    </row>
    <row r="181" spans="3:14">
      <c r="C181" t="s">
        <v>6</v>
      </c>
      <c r="D181" t="s">
        <v>37</v>
      </c>
      <c r="E181" t="s">
        <v>18</v>
      </c>
      <c r="F181" s="3">
        <v>1505</v>
      </c>
      <c r="G181" s="4">
        <v>102</v>
      </c>
      <c r="J181" t="s">
        <v>9</v>
      </c>
      <c r="K181" t="s">
        <v>37</v>
      </c>
      <c r="L181" t="s">
        <v>26</v>
      </c>
      <c r="M181" s="3">
        <v>2856</v>
      </c>
      <c r="N181" s="4">
        <v>246</v>
      </c>
    </row>
    <row r="182" spans="3:14">
      <c r="C182" t="s">
        <v>9</v>
      </c>
      <c r="D182" t="s">
        <v>38</v>
      </c>
      <c r="E182" t="s">
        <v>26</v>
      </c>
      <c r="F182" s="3">
        <v>2436</v>
      </c>
      <c r="G182" s="4">
        <v>99</v>
      </c>
      <c r="J182" t="s">
        <v>7</v>
      </c>
      <c r="K182" t="s">
        <v>35</v>
      </c>
      <c r="L182" t="s">
        <v>24</v>
      </c>
      <c r="M182" s="3">
        <v>2793</v>
      </c>
      <c r="N182" s="4">
        <v>114</v>
      </c>
    </row>
    <row r="183" spans="3:14">
      <c r="C183" t="s">
        <v>41</v>
      </c>
      <c r="D183" t="s">
        <v>35</v>
      </c>
      <c r="E183" t="s">
        <v>19</v>
      </c>
      <c r="F183" s="3">
        <v>609</v>
      </c>
      <c r="G183" s="4">
        <v>99</v>
      </c>
      <c r="J183" t="s">
        <v>40</v>
      </c>
      <c r="K183" t="s">
        <v>34</v>
      </c>
      <c r="L183" t="s">
        <v>23</v>
      </c>
      <c r="M183" s="3">
        <v>2779</v>
      </c>
      <c r="N183" s="4">
        <v>75</v>
      </c>
    </row>
    <row r="184" spans="3:14">
      <c r="C184" t="s">
        <v>9</v>
      </c>
      <c r="D184" t="s">
        <v>37</v>
      </c>
      <c r="E184" t="s">
        <v>20</v>
      </c>
      <c r="F184" s="3">
        <v>7273</v>
      </c>
      <c r="G184" s="4">
        <v>96</v>
      </c>
      <c r="J184" t="s">
        <v>5</v>
      </c>
      <c r="K184" t="s">
        <v>35</v>
      </c>
      <c r="L184" t="s">
        <v>4</v>
      </c>
      <c r="M184" s="3">
        <v>2744</v>
      </c>
      <c r="N184" s="4">
        <v>9</v>
      </c>
    </row>
    <row r="185" spans="3:14">
      <c r="C185" t="s">
        <v>10</v>
      </c>
      <c r="D185" t="s">
        <v>35</v>
      </c>
      <c r="E185" t="s">
        <v>14</v>
      </c>
      <c r="F185" s="3">
        <v>3472</v>
      </c>
      <c r="G185" s="4">
        <v>96</v>
      </c>
      <c r="J185" t="s">
        <v>9</v>
      </c>
      <c r="K185" t="s">
        <v>37</v>
      </c>
      <c r="L185" t="s">
        <v>23</v>
      </c>
      <c r="M185" s="3">
        <v>2737</v>
      </c>
      <c r="N185" s="4">
        <v>93</v>
      </c>
    </row>
    <row r="186" spans="3:14">
      <c r="C186" t="s">
        <v>7</v>
      </c>
      <c r="D186" t="s">
        <v>34</v>
      </c>
      <c r="E186" t="s">
        <v>25</v>
      </c>
      <c r="F186" s="3">
        <v>1568</v>
      </c>
      <c r="G186" s="4">
        <v>96</v>
      </c>
      <c r="J186" t="s">
        <v>8</v>
      </c>
      <c r="K186" t="s">
        <v>35</v>
      </c>
      <c r="L186" t="s">
        <v>20</v>
      </c>
      <c r="M186" s="3">
        <v>2702</v>
      </c>
      <c r="N186" s="4">
        <v>363</v>
      </c>
    </row>
    <row r="187" spans="3:14">
      <c r="C187" t="s">
        <v>40</v>
      </c>
      <c r="D187" t="s">
        <v>37</v>
      </c>
      <c r="E187" t="s">
        <v>27</v>
      </c>
      <c r="F187" s="3">
        <v>6132</v>
      </c>
      <c r="G187" s="4">
        <v>93</v>
      </c>
      <c r="J187" t="s">
        <v>6</v>
      </c>
      <c r="K187" t="s">
        <v>38</v>
      </c>
      <c r="L187" t="s">
        <v>31</v>
      </c>
      <c r="M187" s="3">
        <v>2681</v>
      </c>
      <c r="N187" s="4">
        <v>54</v>
      </c>
    </row>
    <row r="188" spans="3:14">
      <c r="C188" t="s">
        <v>3</v>
      </c>
      <c r="D188" t="s">
        <v>34</v>
      </c>
      <c r="E188" t="s">
        <v>17</v>
      </c>
      <c r="F188" s="3">
        <v>2919</v>
      </c>
      <c r="G188" s="4">
        <v>93</v>
      </c>
      <c r="J188" t="s">
        <v>9</v>
      </c>
      <c r="K188" t="s">
        <v>38</v>
      </c>
      <c r="L188" t="s">
        <v>16</v>
      </c>
      <c r="M188" s="3">
        <v>2646</v>
      </c>
      <c r="N188" s="4">
        <v>120</v>
      </c>
    </row>
    <row r="189" spans="3:14">
      <c r="C189" t="s">
        <v>9</v>
      </c>
      <c r="D189" t="s">
        <v>37</v>
      </c>
      <c r="E189" t="s">
        <v>23</v>
      </c>
      <c r="F189" s="3">
        <v>2737</v>
      </c>
      <c r="G189" s="4">
        <v>93</v>
      </c>
      <c r="J189" t="s">
        <v>7</v>
      </c>
      <c r="K189" t="s">
        <v>36</v>
      </c>
      <c r="L189" t="s">
        <v>18</v>
      </c>
      <c r="M189" s="3">
        <v>2646</v>
      </c>
      <c r="N189" s="4">
        <v>177</v>
      </c>
    </row>
    <row r="190" spans="3:14">
      <c r="C190" t="s">
        <v>5</v>
      </c>
      <c r="D190" t="s">
        <v>34</v>
      </c>
      <c r="E190" t="s">
        <v>33</v>
      </c>
      <c r="F190" s="3">
        <v>1652</v>
      </c>
      <c r="G190" s="4">
        <v>93</v>
      </c>
      <c r="J190" t="s">
        <v>9</v>
      </c>
      <c r="K190" t="s">
        <v>39</v>
      </c>
      <c r="L190" t="s">
        <v>18</v>
      </c>
      <c r="M190" s="3">
        <v>2639</v>
      </c>
      <c r="N190" s="4">
        <v>204</v>
      </c>
    </row>
    <row r="191" spans="3:14">
      <c r="C191" t="s">
        <v>10</v>
      </c>
      <c r="D191" t="s">
        <v>34</v>
      </c>
      <c r="E191" t="s">
        <v>25</v>
      </c>
      <c r="F191" s="3">
        <v>1428</v>
      </c>
      <c r="G191" s="4">
        <v>93</v>
      </c>
      <c r="J191" t="s">
        <v>3</v>
      </c>
      <c r="K191" t="s">
        <v>34</v>
      </c>
      <c r="L191" t="s">
        <v>20</v>
      </c>
      <c r="M191" s="3">
        <v>2583</v>
      </c>
      <c r="N191" s="4">
        <v>18</v>
      </c>
    </row>
    <row r="192" spans="3:14">
      <c r="C192" t="s">
        <v>40</v>
      </c>
      <c r="D192" t="s">
        <v>36</v>
      </c>
      <c r="E192" t="s">
        <v>33</v>
      </c>
      <c r="F192" s="3">
        <v>9772</v>
      </c>
      <c r="G192" s="4">
        <v>90</v>
      </c>
      <c r="J192" t="s">
        <v>10</v>
      </c>
      <c r="K192" t="s">
        <v>35</v>
      </c>
      <c r="L192" t="s">
        <v>15</v>
      </c>
      <c r="M192" s="3">
        <v>2562</v>
      </c>
      <c r="N192" s="4">
        <v>6</v>
      </c>
    </row>
    <row r="193" spans="3:14">
      <c r="C193" t="s">
        <v>9</v>
      </c>
      <c r="D193" t="s">
        <v>34</v>
      </c>
      <c r="E193" t="s">
        <v>23</v>
      </c>
      <c r="F193" s="3">
        <v>8155</v>
      </c>
      <c r="G193" s="4">
        <v>90</v>
      </c>
      <c r="J193" t="s">
        <v>40</v>
      </c>
      <c r="K193" t="s">
        <v>38</v>
      </c>
      <c r="L193" t="s">
        <v>25</v>
      </c>
      <c r="M193" s="3">
        <v>2541</v>
      </c>
      <c r="N193" s="4">
        <v>90</v>
      </c>
    </row>
    <row r="194" spans="3:14">
      <c r="C194" t="s">
        <v>40</v>
      </c>
      <c r="D194" t="s">
        <v>38</v>
      </c>
      <c r="E194" t="s">
        <v>25</v>
      </c>
      <c r="F194" s="3">
        <v>2541</v>
      </c>
      <c r="G194" s="4">
        <v>90</v>
      </c>
      <c r="J194" t="s">
        <v>40</v>
      </c>
      <c r="K194" t="s">
        <v>38</v>
      </c>
      <c r="L194" t="s">
        <v>29</v>
      </c>
      <c r="M194" s="3">
        <v>2541</v>
      </c>
      <c r="N194" s="4">
        <v>45</v>
      </c>
    </row>
    <row r="195" spans="3:14">
      <c r="C195" t="s">
        <v>9</v>
      </c>
      <c r="D195" t="s">
        <v>38</v>
      </c>
      <c r="E195" t="s">
        <v>33</v>
      </c>
      <c r="F195" s="3">
        <v>9506</v>
      </c>
      <c r="G195" s="4">
        <v>87</v>
      </c>
      <c r="J195" t="s">
        <v>7</v>
      </c>
      <c r="K195" t="s">
        <v>35</v>
      </c>
      <c r="L195" t="s">
        <v>27</v>
      </c>
      <c r="M195" s="3">
        <v>2478</v>
      </c>
      <c r="N195" s="4">
        <v>21</v>
      </c>
    </row>
    <row r="196" spans="3:14">
      <c r="C196" t="s">
        <v>6</v>
      </c>
      <c r="D196" t="s">
        <v>37</v>
      </c>
      <c r="E196" t="s">
        <v>31</v>
      </c>
      <c r="F196" s="3">
        <v>7693</v>
      </c>
      <c r="G196" s="4">
        <v>87</v>
      </c>
      <c r="J196" t="s">
        <v>10</v>
      </c>
      <c r="K196" t="s">
        <v>36</v>
      </c>
      <c r="L196" t="s">
        <v>29</v>
      </c>
      <c r="M196" s="3">
        <v>2471</v>
      </c>
      <c r="N196" s="4">
        <v>342</v>
      </c>
    </row>
    <row r="197" spans="3:14">
      <c r="C197" t="s">
        <v>10</v>
      </c>
      <c r="D197" t="s">
        <v>34</v>
      </c>
      <c r="E197" t="s">
        <v>17</v>
      </c>
      <c r="F197" s="3">
        <v>700</v>
      </c>
      <c r="G197" s="4">
        <v>87</v>
      </c>
      <c r="J197" t="s">
        <v>3</v>
      </c>
      <c r="K197" t="s">
        <v>35</v>
      </c>
      <c r="L197" t="s">
        <v>25</v>
      </c>
      <c r="M197" s="3">
        <v>2464</v>
      </c>
      <c r="N197" s="4">
        <v>234</v>
      </c>
    </row>
    <row r="198" spans="3:14">
      <c r="C198" t="s">
        <v>40</v>
      </c>
      <c r="D198" t="s">
        <v>38</v>
      </c>
      <c r="E198" t="s">
        <v>26</v>
      </c>
      <c r="F198" s="3">
        <v>609</v>
      </c>
      <c r="G198" s="4">
        <v>87</v>
      </c>
      <c r="J198" t="s">
        <v>9</v>
      </c>
      <c r="K198" t="s">
        <v>38</v>
      </c>
      <c r="L198" t="s">
        <v>26</v>
      </c>
      <c r="M198" s="3">
        <v>2436</v>
      </c>
      <c r="N198" s="4">
        <v>99</v>
      </c>
    </row>
    <row r="199" spans="3:14">
      <c r="C199" t="s">
        <v>8</v>
      </c>
      <c r="D199" t="s">
        <v>37</v>
      </c>
      <c r="E199" t="s">
        <v>21</v>
      </c>
      <c r="F199" s="3">
        <v>434</v>
      </c>
      <c r="G199" s="4">
        <v>87</v>
      </c>
      <c r="J199" t="s">
        <v>9</v>
      </c>
      <c r="K199" t="s">
        <v>35</v>
      </c>
      <c r="L199" t="s">
        <v>27</v>
      </c>
      <c r="M199" s="3">
        <v>2429</v>
      </c>
      <c r="N199" s="4">
        <v>144</v>
      </c>
    </row>
    <row r="200" spans="3:14">
      <c r="C200" t="s">
        <v>7</v>
      </c>
      <c r="D200" t="s">
        <v>36</v>
      </c>
      <c r="E200" t="s">
        <v>32</v>
      </c>
      <c r="F200" s="3">
        <v>280</v>
      </c>
      <c r="G200" s="4">
        <v>87</v>
      </c>
      <c r="J200" t="s">
        <v>3</v>
      </c>
      <c r="K200" t="s">
        <v>35</v>
      </c>
      <c r="L200" t="s">
        <v>14</v>
      </c>
      <c r="M200" s="3">
        <v>2415</v>
      </c>
      <c r="N200" s="4">
        <v>255</v>
      </c>
    </row>
    <row r="201" spans="3:14">
      <c r="C201" t="s">
        <v>41</v>
      </c>
      <c r="D201" t="s">
        <v>36</v>
      </c>
      <c r="E201" t="s">
        <v>32</v>
      </c>
      <c r="F201" s="3">
        <v>10304</v>
      </c>
      <c r="G201" s="4">
        <v>84</v>
      </c>
      <c r="J201" t="s">
        <v>5</v>
      </c>
      <c r="K201" t="s">
        <v>35</v>
      </c>
      <c r="L201" t="s">
        <v>18</v>
      </c>
      <c r="M201" s="3">
        <v>2415</v>
      </c>
      <c r="N201" s="4">
        <v>15</v>
      </c>
    </row>
    <row r="202" spans="3:14">
      <c r="C202" t="s">
        <v>5</v>
      </c>
      <c r="D202" t="s">
        <v>35</v>
      </c>
      <c r="E202" t="s">
        <v>22</v>
      </c>
      <c r="F202" s="3">
        <v>490</v>
      </c>
      <c r="G202" s="4">
        <v>84</v>
      </c>
      <c r="J202" t="s">
        <v>9</v>
      </c>
      <c r="K202" t="s">
        <v>38</v>
      </c>
      <c r="L202" t="s">
        <v>17</v>
      </c>
      <c r="M202" s="3">
        <v>2408</v>
      </c>
      <c r="N202" s="4">
        <v>9</v>
      </c>
    </row>
    <row r="203" spans="3:14">
      <c r="C203" t="s">
        <v>8</v>
      </c>
      <c r="D203" t="s">
        <v>38</v>
      </c>
      <c r="E203" t="s">
        <v>22</v>
      </c>
      <c r="F203" s="3">
        <v>168</v>
      </c>
      <c r="G203" s="4">
        <v>84</v>
      </c>
      <c r="J203" t="s">
        <v>41</v>
      </c>
      <c r="K203" t="s">
        <v>37</v>
      </c>
      <c r="L203" t="s">
        <v>26</v>
      </c>
      <c r="M203" s="3">
        <v>2324</v>
      </c>
      <c r="N203" s="4">
        <v>177</v>
      </c>
    </row>
    <row r="204" spans="3:14">
      <c r="C204" t="s">
        <v>2</v>
      </c>
      <c r="D204" t="s">
        <v>39</v>
      </c>
      <c r="E204" t="s">
        <v>27</v>
      </c>
      <c r="F204" s="3">
        <v>7812</v>
      </c>
      <c r="G204" s="4">
        <v>81</v>
      </c>
      <c r="J204" t="s">
        <v>10</v>
      </c>
      <c r="K204" t="s">
        <v>36</v>
      </c>
      <c r="L204" t="s">
        <v>23</v>
      </c>
      <c r="M204" s="3">
        <v>2317</v>
      </c>
      <c r="N204" s="4">
        <v>261</v>
      </c>
    </row>
    <row r="205" spans="3:14">
      <c r="C205" t="s">
        <v>5</v>
      </c>
      <c r="D205" t="s">
        <v>39</v>
      </c>
      <c r="E205" t="s">
        <v>22</v>
      </c>
      <c r="F205" s="3">
        <v>6909</v>
      </c>
      <c r="G205" s="4">
        <v>81</v>
      </c>
      <c r="J205" t="s">
        <v>6</v>
      </c>
      <c r="K205" t="s">
        <v>38</v>
      </c>
      <c r="L205" t="s">
        <v>13</v>
      </c>
      <c r="M205" s="3">
        <v>2317</v>
      </c>
      <c r="N205" s="4">
        <v>123</v>
      </c>
    </row>
    <row r="206" spans="3:14">
      <c r="C206" t="s">
        <v>8</v>
      </c>
      <c r="D206" t="s">
        <v>35</v>
      </c>
      <c r="E206" t="s">
        <v>30</v>
      </c>
      <c r="F206" s="3">
        <v>3598</v>
      </c>
      <c r="G206" s="4">
        <v>81</v>
      </c>
      <c r="J206" t="s">
        <v>40</v>
      </c>
      <c r="K206" t="s">
        <v>34</v>
      </c>
      <c r="L206" t="s">
        <v>27</v>
      </c>
      <c r="M206" s="3">
        <v>2289</v>
      </c>
      <c r="N206" s="4">
        <v>135</v>
      </c>
    </row>
    <row r="207" spans="3:14">
      <c r="C207" t="s">
        <v>6</v>
      </c>
      <c r="D207" t="s">
        <v>37</v>
      </c>
      <c r="E207" t="s">
        <v>30</v>
      </c>
      <c r="F207" s="3">
        <v>560</v>
      </c>
      <c r="G207" s="4">
        <v>81</v>
      </c>
      <c r="J207" t="s">
        <v>40</v>
      </c>
      <c r="K207" t="s">
        <v>35</v>
      </c>
      <c r="L207" t="s">
        <v>30</v>
      </c>
      <c r="M207" s="3">
        <v>2275</v>
      </c>
      <c r="N207" s="4">
        <v>447</v>
      </c>
    </row>
    <row r="208" spans="3:14">
      <c r="C208" t="s">
        <v>8</v>
      </c>
      <c r="D208" t="s">
        <v>38</v>
      </c>
      <c r="E208" t="s">
        <v>21</v>
      </c>
      <c r="F208" s="3">
        <v>6433</v>
      </c>
      <c r="G208" s="4">
        <v>78</v>
      </c>
      <c r="J208" t="s">
        <v>8</v>
      </c>
      <c r="K208" t="s">
        <v>38</v>
      </c>
      <c r="L208" t="s">
        <v>27</v>
      </c>
      <c r="M208" s="3">
        <v>2268</v>
      </c>
      <c r="N208" s="4">
        <v>63</v>
      </c>
    </row>
    <row r="209" spans="3:14">
      <c r="C209" t="s">
        <v>3</v>
      </c>
      <c r="D209" t="s">
        <v>35</v>
      </c>
      <c r="E209" t="s">
        <v>23</v>
      </c>
      <c r="F209" s="3">
        <v>2023</v>
      </c>
      <c r="G209" s="4">
        <v>78</v>
      </c>
      <c r="J209" t="s">
        <v>7</v>
      </c>
      <c r="K209" t="s">
        <v>34</v>
      </c>
      <c r="L209" t="s">
        <v>33</v>
      </c>
      <c r="M209" s="3">
        <v>2226</v>
      </c>
      <c r="N209" s="4">
        <v>48</v>
      </c>
    </row>
    <row r="210" spans="3:14">
      <c r="C210" t="s">
        <v>2</v>
      </c>
      <c r="D210" t="s">
        <v>36</v>
      </c>
      <c r="E210" t="s">
        <v>29</v>
      </c>
      <c r="F210" s="3">
        <v>8211</v>
      </c>
      <c r="G210" s="4">
        <v>75</v>
      </c>
      <c r="J210" t="s">
        <v>6</v>
      </c>
      <c r="K210" t="s">
        <v>34</v>
      </c>
      <c r="L210" t="s">
        <v>16</v>
      </c>
      <c r="M210" s="3">
        <v>2219</v>
      </c>
      <c r="N210" s="4">
        <v>75</v>
      </c>
    </row>
    <row r="211" spans="3:14">
      <c r="C211" t="s">
        <v>6</v>
      </c>
      <c r="D211" t="s">
        <v>34</v>
      </c>
      <c r="E211" t="s">
        <v>29</v>
      </c>
      <c r="F211" s="3">
        <v>3339</v>
      </c>
      <c r="G211" s="4">
        <v>75</v>
      </c>
      <c r="J211" t="s">
        <v>3</v>
      </c>
      <c r="K211" t="s">
        <v>34</v>
      </c>
      <c r="L211" t="s">
        <v>23</v>
      </c>
      <c r="M211" s="3">
        <v>2212</v>
      </c>
      <c r="N211" s="4">
        <v>117</v>
      </c>
    </row>
    <row r="212" spans="3:14">
      <c r="C212" t="s">
        <v>7</v>
      </c>
      <c r="D212" t="s">
        <v>34</v>
      </c>
      <c r="E212" t="s">
        <v>32</v>
      </c>
      <c r="F212" s="3">
        <v>3262</v>
      </c>
      <c r="G212" s="4">
        <v>75</v>
      </c>
      <c r="J212" t="s">
        <v>10</v>
      </c>
      <c r="K212" t="s">
        <v>38</v>
      </c>
      <c r="L212" t="s">
        <v>22</v>
      </c>
      <c r="M212" s="3">
        <v>2205</v>
      </c>
      <c r="N212" s="4">
        <v>141</v>
      </c>
    </row>
    <row r="213" spans="3:14">
      <c r="C213" t="s">
        <v>40</v>
      </c>
      <c r="D213" t="s">
        <v>34</v>
      </c>
      <c r="E213" t="s">
        <v>23</v>
      </c>
      <c r="F213" s="3">
        <v>2779</v>
      </c>
      <c r="G213" s="4">
        <v>75</v>
      </c>
      <c r="J213" t="s">
        <v>7</v>
      </c>
      <c r="K213" t="s">
        <v>34</v>
      </c>
      <c r="L213" t="s">
        <v>20</v>
      </c>
      <c r="M213" s="3">
        <v>2205</v>
      </c>
      <c r="N213" s="4">
        <v>138</v>
      </c>
    </row>
    <row r="214" spans="3:14">
      <c r="C214" t="s">
        <v>6</v>
      </c>
      <c r="D214" t="s">
        <v>34</v>
      </c>
      <c r="E214" t="s">
        <v>16</v>
      </c>
      <c r="F214" s="3">
        <v>2219</v>
      </c>
      <c r="G214" s="4">
        <v>75</v>
      </c>
      <c r="J214" t="s">
        <v>7</v>
      </c>
      <c r="K214" t="s">
        <v>36</v>
      </c>
      <c r="L214" t="s">
        <v>31</v>
      </c>
      <c r="M214" s="3">
        <v>2149</v>
      </c>
      <c r="N214" s="4">
        <v>117</v>
      </c>
    </row>
    <row r="215" spans="3:14">
      <c r="C215" t="s">
        <v>7</v>
      </c>
      <c r="D215" t="s">
        <v>38</v>
      </c>
      <c r="E215" t="s">
        <v>14</v>
      </c>
      <c r="F215" s="3">
        <v>1281</v>
      </c>
      <c r="G215" s="4">
        <v>75</v>
      </c>
      <c r="J215" t="s">
        <v>9</v>
      </c>
      <c r="K215" t="s">
        <v>36</v>
      </c>
      <c r="L215" t="s">
        <v>25</v>
      </c>
      <c r="M215" s="3">
        <v>2142</v>
      </c>
      <c r="N215" s="4">
        <v>114</v>
      </c>
    </row>
    <row r="216" spans="3:14">
      <c r="C216" t="s">
        <v>10</v>
      </c>
      <c r="D216" t="s">
        <v>36</v>
      </c>
      <c r="E216" t="s">
        <v>13</v>
      </c>
      <c r="F216" s="3">
        <v>945</v>
      </c>
      <c r="G216" s="4">
        <v>75</v>
      </c>
      <c r="J216" t="s">
        <v>7</v>
      </c>
      <c r="K216" t="s">
        <v>35</v>
      </c>
      <c r="L216" t="s">
        <v>16</v>
      </c>
      <c r="M216" s="3">
        <v>2135</v>
      </c>
      <c r="N216" s="4">
        <v>27</v>
      </c>
    </row>
    <row r="217" spans="3:14">
      <c r="C217" t="s">
        <v>5</v>
      </c>
      <c r="D217" t="s">
        <v>37</v>
      </c>
      <c r="E217" t="s">
        <v>22</v>
      </c>
      <c r="F217" s="3">
        <v>518</v>
      </c>
      <c r="G217" s="4">
        <v>75</v>
      </c>
      <c r="J217" t="s">
        <v>3</v>
      </c>
      <c r="K217" t="s">
        <v>35</v>
      </c>
      <c r="L217" t="s">
        <v>29</v>
      </c>
      <c r="M217" s="3">
        <v>2114</v>
      </c>
      <c r="N217" s="4">
        <v>66</v>
      </c>
    </row>
    <row r="218" spans="3:14">
      <c r="C218" t="s">
        <v>6</v>
      </c>
      <c r="D218" t="s">
        <v>38</v>
      </c>
      <c r="E218" t="s">
        <v>25</v>
      </c>
      <c r="F218" s="3">
        <v>469</v>
      </c>
      <c r="G218" s="4">
        <v>75</v>
      </c>
      <c r="J218" t="s">
        <v>41</v>
      </c>
      <c r="K218" t="s">
        <v>35</v>
      </c>
      <c r="L218" t="s">
        <v>15</v>
      </c>
      <c r="M218" s="3">
        <v>2114</v>
      </c>
      <c r="N218" s="4">
        <v>186</v>
      </c>
    </row>
    <row r="219" spans="3:14">
      <c r="C219" t="s">
        <v>40</v>
      </c>
      <c r="D219" t="s">
        <v>37</v>
      </c>
      <c r="E219" t="s">
        <v>29</v>
      </c>
      <c r="F219" s="3">
        <v>9002</v>
      </c>
      <c r="G219" s="4">
        <v>72</v>
      </c>
      <c r="J219" t="s">
        <v>6</v>
      </c>
      <c r="K219" t="s">
        <v>39</v>
      </c>
      <c r="L219" t="s">
        <v>25</v>
      </c>
      <c r="M219" s="3">
        <v>2100</v>
      </c>
      <c r="N219" s="4">
        <v>414</v>
      </c>
    </row>
    <row r="220" spans="3:14">
      <c r="C220" t="s">
        <v>41</v>
      </c>
      <c r="D220" t="s">
        <v>39</v>
      </c>
      <c r="E220" t="s">
        <v>14</v>
      </c>
      <c r="F220" s="3">
        <v>3976</v>
      </c>
      <c r="G220" s="4">
        <v>72</v>
      </c>
      <c r="J220" t="s">
        <v>8</v>
      </c>
      <c r="K220" t="s">
        <v>35</v>
      </c>
      <c r="L220" t="s">
        <v>29</v>
      </c>
      <c r="M220" s="3">
        <v>2023</v>
      </c>
      <c r="N220" s="4">
        <v>168</v>
      </c>
    </row>
    <row r="221" spans="3:14">
      <c r="C221" t="s">
        <v>9</v>
      </c>
      <c r="D221" t="s">
        <v>39</v>
      </c>
      <c r="E221" t="s">
        <v>25</v>
      </c>
      <c r="F221" s="3">
        <v>3192</v>
      </c>
      <c r="G221" s="4">
        <v>72</v>
      </c>
      <c r="J221" t="s">
        <v>3</v>
      </c>
      <c r="K221" t="s">
        <v>35</v>
      </c>
      <c r="L221" t="s">
        <v>23</v>
      </c>
      <c r="M221" s="3">
        <v>2023</v>
      </c>
      <c r="N221" s="4">
        <v>78</v>
      </c>
    </row>
    <row r="222" spans="3:14">
      <c r="C222" t="s">
        <v>10</v>
      </c>
      <c r="D222" t="s">
        <v>36</v>
      </c>
      <c r="E222" t="s">
        <v>27</v>
      </c>
      <c r="F222" s="3">
        <v>1407</v>
      </c>
      <c r="G222" s="4">
        <v>72</v>
      </c>
      <c r="J222" t="s">
        <v>2</v>
      </c>
      <c r="K222" t="s">
        <v>39</v>
      </c>
      <c r="L222" t="s">
        <v>16</v>
      </c>
      <c r="M222" s="3">
        <v>2016</v>
      </c>
      <c r="N222" s="4">
        <v>117</v>
      </c>
    </row>
    <row r="223" spans="3:14">
      <c r="C223" t="s">
        <v>41</v>
      </c>
      <c r="D223" t="s">
        <v>35</v>
      </c>
      <c r="E223" t="s">
        <v>13</v>
      </c>
      <c r="F223" s="3">
        <v>4760</v>
      </c>
      <c r="G223" s="4">
        <v>69</v>
      </c>
      <c r="J223" t="s">
        <v>8</v>
      </c>
      <c r="K223" t="s">
        <v>34</v>
      </c>
      <c r="L223" t="s">
        <v>16</v>
      </c>
      <c r="M223" s="3">
        <v>2009</v>
      </c>
      <c r="N223" s="4">
        <v>219</v>
      </c>
    </row>
    <row r="224" spans="3:14">
      <c r="C224" t="s">
        <v>3</v>
      </c>
      <c r="D224" t="s">
        <v>35</v>
      </c>
      <c r="E224" t="s">
        <v>29</v>
      </c>
      <c r="F224" s="3">
        <v>2114</v>
      </c>
      <c r="G224" s="4">
        <v>66</v>
      </c>
      <c r="J224" t="s">
        <v>40</v>
      </c>
      <c r="K224" t="s">
        <v>38</v>
      </c>
      <c r="L224" t="s">
        <v>31</v>
      </c>
      <c r="M224" s="3">
        <v>1988</v>
      </c>
      <c r="N224" s="4">
        <v>39</v>
      </c>
    </row>
    <row r="225" spans="3:14">
      <c r="C225" t="s">
        <v>5</v>
      </c>
      <c r="D225" t="s">
        <v>36</v>
      </c>
      <c r="E225" t="s">
        <v>13</v>
      </c>
      <c r="F225" s="3">
        <v>6146</v>
      </c>
      <c r="G225" s="4">
        <v>63</v>
      </c>
      <c r="J225" t="s">
        <v>10</v>
      </c>
      <c r="K225" t="s">
        <v>35</v>
      </c>
      <c r="L225" t="s">
        <v>20</v>
      </c>
      <c r="M225" s="3">
        <v>1974</v>
      </c>
      <c r="N225" s="4">
        <v>195</v>
      </c>
    </row>
    <row r="226" spans="3:14">
      <c r="C226" t="s">
        <v>7</v>
      </c>
      <c r="D226" t="s">
        <v>35</v>
      </c>
      <c r="E226" t="s">
        <v>14</v>
      </c>
      <c r="F226" s="3">
        <v>4606</v>
      </c>
      <c r="G226" s="4">
        <v>63</v>
      </c>
      <c r="J226" t="s">
        <v>7</v>
      </c>
      <c r="K226" t="s">
        <v>34</v>
      </c>
      <c r="L226" t="s">
        <v>14</v>
      </c>
      <c r="M226" s="3">
        <v>1932</v>
      </c>
      <c r="N226" s="4">
        <v>369</v>
      </c>
    </row>
    <row r="227" spans="3:14">
      <c r="C227" t="s">
        <v>8</v>
      </c>
      <c r="D227" t="s">
        <v>38</v>
      </c>
      <c r="E227" t="s">
        <v>27</v>
      </c>
      <c r="F227" s="3">
        <v>2268</v>
      </c>
      <c r="G227" s="4">
        <v>63</v>
      </c>
      <c r="J227" t="s">
        <v>41</v>
      </c>
      <c r="K227" t="s">
        <v>36</v>
      </c>
      <c r="L227" t="s">
        <v>19</v>
      </c>
      <c r="M227" s="3">
        <v>1925</v>
      </c>
      <c r="N227" s="4">
        <v>192</v>
      </c>
    </row>
    <row r="228" spans="3:14">
      <c r="C228" t="s">
        <v>6</v>
      </c>
      <c r="D228" t="s">
        <v>39</v>
      </c>
      <c r="E228" t="s">
        <v>30</v>
      </c>
      <c r="F228" s="3">
        <v>1638</v>
      </c>
      <c r="G228" s="4">
        <v>63</v>
      </c>
      <c r="J228" t="s">
        <v>6</v>
      </c>
      <c r="K228" t="s">
        <v>37</v>
      </c>
      <c r="L228" t="s">
        <v>16</v>
      </c>
      <c r="M228" s="3">
        <v>1904</v>
      </c>
      <c r="N228" s="4">
        <v>405</v>
      </c>
    </row>
    <row r="229" spans="3:14">
      <c r="C229" t="s">
        <v>6</v>
      </c>
      <c r="D229" t="s">
        <v>36</v>
      </c>
      <c r="E229" t="s">
        <v>21</v>
      </c>
      <c r="F229" s="3">
        <v>497</v>
      </c>
      <c r="G229" s="4">
        <v>63</v>
      </c>
      <c r="J229" t="s">
        <v>8</v>
      </c>
      <c r="K229" t="s">
        <v>37</v>
      </c>
      <c r="L229" t="s">
        <v>22</v>
      </c>
      <c r="M229" s="3">
        <v>1890</v>
      </c>
      <c r="N229" s="4">
        <v>195</v>
      </c>
    </row>
    <row r="230" spans="3:14">
      <c r="C230" t="s">
        <v>9</v>
      </c>
      <c r="D230" t="s">
        <v>38</v>
      </c>
      <c r="E230" t="s">
        <v>24</v>
      </c>
      <c r="F230" s="3">
        <v>4137</v>
      </c>
      <c r="G230" s="4">
        <v>60</v>
      </c>
      <c r="J230" t="s">
        <v>2</v>
      </c>
      <c r="K230" t="s">
        <v>39</v>
      </c>
      <c r="L230" t="s">
        <v>25</v>
      </c>
      <c r="M230" s="3">
        <v>1785</v>
      </c>
      <c r="N230" s="4">
        <v>462</v>
      </c>
    </row>
    <row r="231" spans="3:14">
      <c r="C231" t="s">
        <v>9</v>
      </c>
      <c r="D231" t="s">
        <v>36</v>
      </c>
      <c r="E231" t="s">
        <v>30</v>
      </c>
      <c r="F231" s="3">
        <v>9051</v>
      </c>
      <c r="G231" s="4">
        <v>57</v>
      </c>
      <c r="J231" t="s">
        <v>7</v>
      </c>
      <c r="K231" t="s">
        <v>38</v>
      </c>
      <c r="L231" t="s">
        <v>18</v>
      </c>
      <c r="M231" s="3">
        <v>1778</v>
      </c>
      <c r="N231" s="4">
        <v>270</v>
      </c>
    </row>
    <row r="232" spans="3:14">
      <c r="C232" t="s">
        <v>5</v>
      </c>
      <c r="D232" t="s">
        <v>38</v>
      </c>
      <c r="E232" t="s">
        <v>13</v>
      </c>
      <c r="F232" s="3">
        <v>7189</v>
      </c>
      <c r="G232" s="4">
        <v>54</v>
      </c>
      <c r="J232" t="s">
        <v>8</v>
      </c>
      <c r="K232" t="s">
        <v>37</v>
      </c>
      <c r="L232" t="s">
        <v>19</v>
      </c>
      <c r="M232" s="3">
        <v>1771</v>
      </c>
      <c r="N232" s="4">
        <v>204</v>
      </c>
    </row>
    <row r="233" spans="3:14">
      <c r="C233" t="s">
        <v>7</v>
      </c>
      <c r="D233" t="s">
        <v>37</v>
      </c>
      <c r="E233" t="s">
        <v>30</v>
      </c>
      <c r="F233" s="3">
        <v>6454</v>
      </c>
      <c r="G233" s="4">
        <v>54</v>
      </c>
      <c r="J233" t="s">
        <v>8</v>
      </c>
      <c r="K233" t="s">
        <v>38</v>
      </c>
      <c r="L233" t="s">
        <v>23</v>
      </c>
      <c r="M233" s="3">
        <v>1701</v>
      </c>
      <c r="N233" s="4">
        <v>234</v>
      </c>
    </row>
    <row r="234" spans="3:14">
      <c r="C234" t="s">
        <v>3</v>
      </c>
      <c r="D234" t="s">
        <v>34</v>
      </c>
      <c r="E234" t="s">
        <v>26</v>
      </c>
      <c r="F234" s="3">
        <v>3108</v>
      </c>
      <c r="G234" s="4">
        <v>54</v>
      </c>
      <c r="J234" t="s">
        <v>5</v>
      </c>
      <c r="K234" t="s">
        <v>34</v>
      </c>
      <c r="L234" t="s">
        <v>33</v>
      </c>
      <c r="M234" s="3">
        <v>1652</v>
      </c>
      <c r="N234" s="4">
        <v>93</v>
      </c>
    </row>
    <row r="235" spans="3:14">
      <c r="C235" t="s">
        <v>6</v>
      </c>
      <c r="D235" t="s">
        <v>38</v>
      </c>
      <c r="E235" t="s">
        <v>31</v>
      </c>
      <c r="F235" s="3">
        <v>2681</v>
      </c>
      <c r="G235" s="4">
        <v>54</v>
      </c>
      <c r="J235" t="s">
        <v>3</v>
      </c>
      <c r="K235" t="s">
        <v>39</v>
      </c>
      <c r="L235" t="s">
        <v>28</v>
      </c>
      <c r="M235" s="3">
        <v>1652</v>
      </c>
      <c r="N235" s="4">
        <v>102</v>
      </c>
    </row>
    <row r="236" spans="3:14">
      <c r="C236" t="s">
        <v>2</v>
      </c>
      <c r="D236" t="s">
        <v>37</v>
      </c>
      <c r="E236" t="s">
        <v>14</v>
      </c>
      <c r="F236" s="3">
        <v>1057</v>
      </c>
      <c r="G236" s="4">
        <v>54</v>
      </c>
      <c r="J236" t="s">
        <v>6</v>
      </c>
      <c r="K236" t="s">
        <v>39</v>
      </c>
      <c r="L236" t="s">
        <v>30</v>
      </c>
      <c r="M236" s="3">
        <v>1638</v>
      </c>
      <c r="N236" s="4">
        <v>63</v>
      </c>
    </row>
    <row r="237" spans="3:14">
      <c r="C237" t="s">
        <v>2</v>
      </c>
      <c r="D237" t="s">
        <v>34</v>
      </c>
      <c r="E237" t="s">
        <v>13</v>
      </c>
      <c r="F237" s="3">
        <v>252</v>
      </c>
      <c r="G237" s="4">
        <v>54</v>
      </c>
      <c r="J237" t="s">
        <v>40</v>
      </c>
      <c r="K237" t="s">
        <v>35</v>
      </c>
      <c r="L237" t="s">
        <v>24</v>
      </c>
      <c r="M237" s="3">
        <v>1638</v>
      </c>
      <c r="N237" s="4">
        <v>48</v>
      </c>
    </row>
    <row r="238" spans="3:14">
      <c r="C238" t="s">
        <v>5</v>
      </c>
      <c r="D238" t="s">
        <v>39</v>
      </c>
      <c r="E238" t="s">
        <v>26</v>
      </c>
      <c r="F238" s="3">
        <v>5236</v>
      </c>
      <c r="G238" s="4">
        <v>51</v>
      </c>
      <c r="J238" t="s">
        <v>40</v>
      </c>
      <c r="K238" t="s">
        <v>37</v>
      </c>
      <c r="L238" t="s">
        <v>30</v>
      </c>
      <c r="M238" s="3">
        <v>1624</v>
      </c>
      <c r="N238" s="4">
        <v>114</v>
      </c>
    </row>
    <row r="239" spans="3:14">
      <c r="C239" t="s">
        <v>3</v>
      </c>
      <c r="D239" t="s">
        <v>39</v>
      </c>
      <c r="E239" t="s">
        <v>29</v>
      </c>
      <c r="F239" s="3">
        <v>3640</v>
      </c>
      <c r="G239" s="4">
        <v>51</v>
      </c>
      <c r="J239" t="s">
        <v>40</v>
      </c>
      <c r="K239" t="s">
        <v>35</v>
      </c>
      <c r="L239" t="s">
        <v>29</v>
      </c>
      <c r="M239" s="3">
        <v>1617</v>
      </c>
      <c r="N239" s="4">
        <v>126</v>
      </c>
    </row>
    <row r="240" spans="3:14">
      <c r="C240" t="s">
        <v>40</v>
      </c>
      <c r="D240" t="s">
        <v>38</v>
      </c>
      <c r="E240" t="s">
        <v>24</v>
      </c>
      <c r="F240" s="3">
        <v>623</v>
      </c>
      <c r="G240" s="4">
        <v>51</v>
      </c>
      <c r="J240" t="s">
        <v>2</v>
      </c>
      <c r="K240" t="s">
        <v>35</v>
      </c>
      <c r="L240" t="s">
        <v>17</v>
      </c>
      <c r="M240" s="3">
        <v>1589</v>
      </c>
      <c r="N240" s="4">
        <v>303</v>
      </c>
    </row>
    <row r="241" spans="3:14">
      <c r="C241" t="s">
        <v>2</v>
      </c>
      <c r="D241" t="s">
        <v>38</v>
      </c>
      <c r="E241" t="s">
        <v>13</v>
      </c>
      <c r="F241" s="3">
        <v>56</v>
      </c>
      <c r="G241" s="4">
        <v>51</v>
      </c>
      <c r="J241" t="s">
        <v>7</v>
      </c>
      <c r="K241" t="s">
        <v>34</v>
      </c>
      <c r="L241" t="s">
        <v>25</v>
      </c>
      <c r="M241" s="3">
        <v>1568</v>
      </c>
      <c r="N241" s="4">
        <v>96</v>
      </c>
    </row>
    <row r="242" spans="3:14">
      <c r="C242" t="s">
        <v>40</v>
      </c>
      <c r="D242" t="s">
        <v>34</v>
      </c>
      <c r="E242" t="s">
        <v>26</v>
      </c>
      <c r="F242" s="3">
        <v>6748</v>
      </c>
      <c r="G242" s="4">
        <v>48</v>
      </c>
      <c r="J242" t="s">
        <v>2</v>
      </c>
      <c r="K242" t="s">
        <v>39</v>
      </c>
      <c r="L242" t="s">
        <v>22</v>
      </c>
      <c r="M242" s="3">
        <v>1568</v>
      </c>
      <c r="N242" s="4">
        <v>141</v>
      </c>
    </row>
    <row r="243" spans="3:14">
      <c r="C243" t="s">
        <v>7</v>
      </c>
      <c r="D243" t="s">
        <v>37</v>
      </c>
      <c r="E243" t="s">
        <v>33</v>
      </c>
      <c r="F243" s="3">
        <v>6391</v>
      </c>
      <c r="G243" s="4">
        <v>48</v>
      </c>
      <c r="J243" t="s">
        <v>8</v>
      </c>
      <c r="K243" t="s">
        <v>39</v>
      </c>
      <c r="L243" t="s">
        <v>26</v>
      </c>
      <c r="M243" s="3">
        <v>1561</v>
      </c>
      <c r="N243" s="4">
        <v>27</v>
      </c>
    </row>
    <row r="244" spans="3:14">
      <c r="C244" t="s">
        <v>7</v>
      </c>
      <c r="D244" t="s">
        <v>34</v>
      </c>
      <c r="E244" t="s">
        <v>33</v>
      </c>
      <c r="F244" s="3">
        <v>2226</v>
      </c>
      <c r="G244" s="4">
        <v>48</v>
      </c>
      <c r="J244" t="s">
        <v>41</v>
      </c>
      <c r="K244" t="s">
        <v>37</v>
      </c>
      <c r="L244" t="s">
        <v>30</v>
      </c>
      <c r="M244" s="3">
        <v>1526</v>
      </c>
      <c r="N244" s="4">
        <v>240</v>
      </c>
    </row>
    <row r="245" spans="3:14">
      <c r="C245" t="s">
        <v>40</v>
      </c>
      <c r="D245" t="s">
        <v>35</v>
      </c>
      <c r="E245" t="s">
        <v>24</v>
      </c>
      <c r="F245" s="3">
        <v>1638</v>
      </c>
      <c r="G245" s="4">
        <v>48</v>
      </c>
      <c r="J245" t="s">
        <v>5</v>
      </c>
      <c r="K245" t="s">
        <v>36</v>
      </c>
      <c r="L245" t="s">
        <v>30</v>
      </c>
      <c r="M245" s="3">
        <v>1526</v>
      </c>
      <c r="N245" s="4">
        <v>105</v>
      </c>
    </row>
    <row r="246" spans="3:14">
      <c r="C246" t="s">
        <v>6</v>
      </c>
      <c r="D246" t="s">
        <v>34</v>
      </c>
      <c r="E246" t="s">
        <v>4</v>
      </c>
      <c r="F246" s="3">
        <v>525</v>
      </c>
      <c r="G246" s="4">
        <v>48</v>
      </c>
      <c r="J246" t="s">
        <v>6</v>
      </c>
      <c r="K246" t="s">
        <v>37</v>
      </c>
      <c r="L246" t="s">
        <v>18</v>
      </c>
      <c r="M246" s="3">
        <v>1505</v>
      </c>
      <c r="N246" s="4">
        <v>102</v>
      </c>
    </row>
    <row r="247" spans="3:14">
      <c r="C247" t="s">
        <v>2</v>
      </c>
      <c r="D247" t="s">
        <v>36</v>
      </c>
      <c r="E247" t="s">
        <v>17</v>
      </c>
      <c r="F247" s="3">
        <v>189</v>
      </c>
      <c r="G247" s="4">
        <v>48</v>
      </c>
      <c r="J247" t="s">
        <v>41</v>
      </c>
      <c r="K247" t="s">
        <v>34</v>
      </c>
      <c r="L247" t="s">
        <v>17</v>
      </c>
      <c r="M247" s="3">
        <v>1463</v>
      </c>
      <c r="N247" s="4">
        <v>39</v>
      </c>
    </row>
    <row r="248" spans="3:14">
      <c r="C248" t="s">
        <v>5</v>
      </c>
      <c r="D248" t="s">
        <v>37</v>
      </c>
      <c r="E248" t="s">
        <v>31</v>
      </c>
      <c r="F248" s="3">
        <v>182</v>
      </c>
      <c r="G248" s="4">
        <v>48</v>
      </c>
      <c r="J248" t="s">
        <v>6</v>
      </c>
      <c r="K248" t="s">
        <v>34</v>
      </c>
      <c r="L248" t="s">
        <v>15</v>
      </c>
      <c r="M248" s="3">
        <v>1442</v>
      </c>
      <c r="N248" s="4">
        <v>15</v>
      </c>
    </row>
    <row r="249" spans="3:14">
      <c r="C249" t="s">
        <v>5</v>
      </c>
      <c r="D249" t="s">
        <v>38</v>
      </c>
      <c r="E249" t="s">
        <v>25</v>
      </c>
      <c r="F249" s="3">
        <v>7483</v>
      </c>
      <c r="G249" s="4">
        <v>45</v>
      </c>
      <c r="J249" t="s">
        <v>10</v>
      </c>
      <c r="K249" t="s">
        <v>34</v>
      </c>
      <c r="L249" t="s">
        <v>25</v>
      </c>
      <c r="M249" s="3">
        <v>1428</v>
      </c>
      <c r="N249" s="4">
        <v>93</v>
      </c>
    </row>
    <row r="250" spans="3:14">
      <c r="C250" t="s">
        <v>8</v>
      </c>
      <c r="D250" t="s">
        <v>37</v>
      </c>
      <c r="E250" t="s">
        <v>26</v>
      </c>
      <c r="F250" s="3">
        <v>6279</v>
      </c>
      <c r="G250" s="4">
        <v>45</v>
      </c>
      <c r="J250" t="s">
        <v>10</v>
      </c>
      <c r="K250" t="s">
        <v>36</v>
      </c>
      <c r="L250" t="s">
        <v>27</v>
      </c>
      <c r="M250" s="3">
        <v>1407</v>
      </c>
      <c r="N250" s="4">
        <v>72</v>
      </c>
    </row>
    <row r="251" spans="3:14">
      <c r="C251" t="s">
        <v>9</v>
      </c>
      <c r="D251" t="s">
        <v>37</v>
      </c>
      <c r="E251" t="s">
        <v>28</v>
      </c>
      <c r="F251" s="3">
        <v>2919</v>
      </c>
      <c r="G251" s="4">
        <v>45</v>
      </c>
      <c r="J251" t="s">
        <v>6</v>
      </c>
      <c r="K251" t="s">
        <v>36</v>
      </c>
      <c r="L251" t="s">
        <v>29</v>
      </c>
      <c r="M251" s="3">
        <v>1400</v>
      </c>
      <c r="N251" s="4">
        <v>135</v>
      </c>
    </row>
    <row r="252" spans="3:14">
      <c r="C252" t="s">
        <v>40</v>
      </c>
      <c r="D252" t="s">
        <v>38</v>
      </c>
      <c r="E252" t="s">
        <v>29</v>
      </c>
      <c r="F252" s="3">
        <v>2541</v>
      </c>
      <c r="G252" s="4">
        <v>45</v>
      </c>
      <c r="J252" t="s">
        <v>6</v>
      </c>
      <c r="K252" t="s">
        <v>35</v>
      </c>
      <c r="L252" t="s">
        <v>4</v>
      </c>
      <c r="M252" s="3">
        <v>1302</v>
      </c>
      <c r="N252" s="4">
        <v>402</v>
      </c>
    </row>
    <row r="253" spans="3:14">
      <c r="C253" t="s">
        <v>7</v>
      </c>
      <c r="D253" t="s">
        <v>36</v>
      </c>
      <c r="E253" t="s">
        <v>22</v>
      </c>
      <c r="F253" s="3">
        <v>8435</v>
      </c>
      <c r="G253" s="4">
        <v>42</v>
      </c>
      <c r="J253" t="s">
        <v>7</v>
      </c>
      <c r="K253" t="s">
        <v>38</v>
      </c>
      <c r="L253" t="s">
        <v>14</v>
      </c>
      <c r="M253" s="3">
        <v>1281</v>
      </c>
      <c r="N253" s="4">
        <v>75</v>
      </c>
    </row>
    <row r="254" spans="3:14">
      <c r="C254" t="s">
        <v>3</v>
      </c>
      <c r="D254" t="s">
        <v>34</v>
      </c>
      <c r="E254" t="s">
        <v>25</v>
      </c>
      <c r="F254" s="3">
        <v>6300</v>
      </c>
      <c r="G254" s="4">
        <v>42</v>
      </c>
      <c r="J254" t="s">
        <v>3</v>
      </c>
      <c r="K254" t="s">
        <v>36</v>
      </c>
      <c r="L254" t="s">
        <v>19</v>
      </c>
      <c r="M254" s="3">
        <v>1281</v>
      </c>
      <c r="N254" s="4">
        <v>18</v>
      </c>
    </row>
    <row r="255" spans="3:14">
      <c r="C255" t="s">
        <v>40</v>
      </c>
      <c r="D255" t="s">
        <v>39</v>
      </c>
      <c r="E255" t="s">
        <v>15</v>
      </c>
      <c r="F255" s="3">
        <v>5775</v>
      </c>
      <c r="G255" s="4">
        <v>42</v>
      </c>
      <c r="J255" t="s">
        <v>41</v>
      </c>
      <c r="K255" t="s">
        <v>34</v>
      </c>
      <c r="L255" t="s">
        <v>16</v>
      </c>
      <c r="M255" s="3">
        <v>1274</v>
      </c>
      <c r="N255" s="4">
        <v>225</v>
      </c>
    </row>
    <row r="256" spans="3:14">
      <c r="C256" t="s">
        <v>2</v>
      </c>
      <c r="D256" t="s">
        <v>37</v>
      </c>
      <c r="E256" t="s">
        <v>15</v>
      </c>
      <c r="F256" s="3">
        <v>2863</v>
      </c>
      <c r="G256" s="4">
        <v>42</v>
      </c>
      <c r="J256" t="s">
        <v>6</v>
      </c>
      <c r="K256" t="s">
        <v>38</v>
      </c>
      <c r="L256" t="s">
        <v>27</v>
      </c>
      <c r="M256" s="3">
        <v>1134</v>
      </c>
      <c r="N256" s="4">
        <v>282</v>
      </c>
    </row>
    <row r="257" spans="3:14">
      <c r="C257" t="s">
        <v>5</v>
      </c>
      <c r="D257" t="s">
        <v>36</v>
      </c>
      <c r="E257" t="s">
        <v>16</v>
      </c>
      <c r="F257" s="3">
        <v>16184</v>
      </c>
      <c r="G257" s="4">
        <v>39</v>
      </c>
      <c r="J257" t="s">
        <v>9</v>
      </c>
      <c r="K257" t="s">
        <v>37</v>
      </c>
      <c r="L257" t="s">
        <v>29</v>
      </c>
      <c r="M257" s="3">
        <v>1085</v>
      </c>
      <c r="N257" s="4">
        <v>273</v>
      </c>
    </row>
    <row r="258" spans="3:14">
      <c r="C258" t="s">
        <v>7</v>
      </c>
      <c r="D258" t="s">
        <v>34</v>
      </c>
      <c r="E258" t="s">
        <v>17</v>
      </c>
      <c r="F258" s="3">
        <v>7777</v>
      </c>
      <c r="G258" s="4">
        <v>39</v>
      </c>
      <c r="J258" t="s">
        <v>6</v>
      </c>
      <c r="K258" t="s">
        <v>35</v>
      </c>
      <c r="L258" t="s">
        <v>20</v>
      </c>
      <c r="M258" s="3">
        <v>1071</v>
      </c>
      <c r="N258" s="4">
        <v>270</v>
      </c>
    </row>
    <row r="259" spans="3:14">
      <c r="C259" t="s">
        <v>3</v>
      </c>
      <c r="D259" t="s">
        <v>36</v>
      </c>
      <c r="E259" t="s">
        <v>25</v>
      </c>
      <c r="F259" s="3">
        <v>3339</v>
      </c>
      <c r="G259" s="4">
        <v>39</v>
      </c>
      <c r="J259" t="s">
        <v>2</v>
      </c>
      <c r="K259" t="s">
        <v>37</v>
      </c>
      <c r="L259" t="s">
        <v>14</v>
      </c>
      <c r="M259" s="3">
        <v>1057</v>
      </c>
      <c r="N259" s="4">
        <v>54</v>
      </c>
    </row>
    <row r="260" spans="3:14">
      <c r="C260" t="s">
        <v>40</v>
      </c>
      <c r="D260" t="s">
        <v>38</v>
      </c>
      <c r="E260" t="s">
        <v>31</v>
      </c>
      <c r="F260" s="3">
        <v>1988</v>
      </c>
      <c r="G260" s="4">
        <v>39</v>
      </c>
      <c r="J260" t="s">
        <v>3</v>
      </c>
      <c r="K260" t="s">
        <v>36</v>
      </c>
      <c r="L260" t="s">
        <v>28</v>
      </c>
      <c r="M260" s="3">
        <v>973</v>
      </c>
      <c r="N260" s="4">
        <v>162</v>
      </c>
    </row>
    <row r="261" spans="3:14">
      <c r="C261" t="s">
        <v>41</v>
      </c>
      <c r="D261" t="s">
        <v>34</v>
      </c>
      <c r="E261" t="s">
        <v>17</v>
      </c>
      <c r="F261" s="3">
        <v>1463</v>
      </c>
      <c r="G261" s="4">
        <v>39</v>
      </c>
      <c r="J261" t="s">
        <v>7</v>
      </c>
      <c r="K261" t="s">
        <v>39</v>
      </c>
      <c r="L261" t="s">
        <v>27</v>
      </c>
      <c r="M261" s="3">
        <v>966</v>
      </c>
      <c r="N261" s="4">
        <v>198</v>
      </c>
    </row>
    <row r="262" spans="3:14">
      <c r="C262" t="s">
        <v>3</v>
      </c>
      <c r="D262" t="s">
        <v>36</v>
      </c>
      <c r="E262" t="s">
        <v>16</v>
      </c>
      <c r="F262" s="3">
        <v>9198</v>
      </c>
      <c r="G262" s="4">
        <v>36</v>
      </c>
      <c r="J262" t="s">
        <v>9</v>
      </c>
      <c r="K262" t="s">
        <v>35</v>
      </c>
      <c r="L262" t="s">
        <v>4</v>
      </c>
      <c r="M262" s="3">
        <v>959</v>
      </c>
      <c r="N262" s="4">
        <v>147</v>
      </c>
    </row>
    <row r="263" spans="3:14">
      <c r="C263" t="s">
        <v>6</v>
      </c>
      <c r="D263" t="s">
        <v>38</v>
      </c>
      <c r="E263" t="s">
        <v>21</v>
      </c>
      <c r="F263" s="3">
        <v>7322</v>
      </c>
      <c r="G263" s="4">
        <v>36</v>
      </c>
      <c r="J263" t="s">
        <v>6</v>
      </c>
      <c r="K263" t="s">
        <v>38</v>
      </c>
      <c r="L263" t="s">
        <v>33</v>
      </c>
      <c r="M263" s="3">
        <v>959</v>
      </c>
      <c r="N263" s="4">
        <v>135</v>
      </c>
    </row>
    <row r="264" spans="3:14">
      <c r="C264" t="s">
        <v>2</v>
      </c>
      <c r="D264" t="s">
        <v>39</v>
      </c>
      <c r="E264" t="s">
        <v>15</v>
      </c>
      <c r="F264" s="3">
        <v>4802</v>
      </c>
      <c r="G264" s="4">
        <v>36</v>
      </c>
      <c r="J264" t="s">
        <v>10</v>
      </c>
      <c r="K264" t="s">
        <v>36</v>
      </c>
      <c r="L264" t="s">
        <v>13</v>
      </c>
      <c r="M264" s="3">
        <v>945</v>
      </c>
      <c r="N264" s="4">
        <v>75</v>
      </c>
    </row>
    <row r="265" spans="3:14">
      <c r="C265" t="s">
        <v>2</v>
      </c>
      <c r="D265" t="s">
        <v>39</v>
      </c>
      <c r="E265" t="s">
        <v>23</v>
      </c>
      <c r="F265" s="3">
        <v>630</v>
      </c>
      <c r="G265" s="4">
        <v>36</v>
      </c>
      <c r="J265" t="s">
        <v>6</v>
      </c>
      <c r="K265" t="s">
        <v>38</v>
      </c>
      <c r="L265" t="s">
        <v>16</v>
      </c>
      <c r="M265" s="3">
        <v>938</v>
      </c>
      <c r="N265" s="4">
        <v>6</v>
      </c>
    </row>
    <row r="266" spans="3:14">
      <c r="C266" t="s">
        <v>40</v>
      </c>
      <c r="D266" t="s">
        <v>36</v>
      </c>
      <c r="E266" t="s">
        <v>4</v>
      </c>
      <c r="F266" s="3">
        <v>217</v>
      </c>
      <c r="G266" s="4">
        <v>36</v>
      </c>
      <c r="J266" t="s">
        <v>9</v>
      </c>
      <c r="K266" t="s">
        <v>34</v>
      </c>
      <c r="L266" t="s">
        <v>16</v>
      </c>
      <c r="M266" s="3">
        <v>938</v>
      </c>
      <c r="N266" s="4">
        <v>189</v>
      </c>
    </row>
    <row r="267" spans="3:14">
      <c r="C267" t="s">
        <v>10</v>
      </c>
      <c r="D267" t="s">
        <v>39</v>
      </c>
      <c r="E267" t="s">
        <v>33</v>
      </c>
      <c r="F267" s="3">
        <v>12950</v>
      </c>
      <c r="G267" s="4">
        <v>30</v>
      </c>
      <c r="J267" t="s">
        <v>3</v>
      </c>
      <c r="K267" t="s">
        <v>37</v>
      </c>
      <c r="L267" t="s">
        <v>4</v>
      </c>
      <c r="M267" s="3">
        <v>938</v>
      </c>
      <c r="N267" s="4">
        <v>366</v>
      </c>
    </row>
    <row r="268" spans="3:14">
      <c r="C268" t="s">
        <v>8</v>
      </c>
      <c r="D268" t="s">
        <v>37</v>
      </c>
      <c r="E268" t="s">
        <v>15</v>
      </c>
      <c r="F268" s="3">
        <v>9709</v>
      </c>
      <c r="G268" s="4">
        <v>30</v>
      </c>
      <c r="J268" t="s">
        <v>5</v>
      </c>
      <c r="K268" t="s">
        <v>34</v>
      </c>
      <c r="L268" t="s">
        <v>19</v>
      </c>
      <c r="M268" s="3">
        <v>861</v>
      </c>
      <c r="N268" s="4">
        <v>195</v>
      </c>
    </row>
    <row r="269" spans="3:14">
      <c r="C269" t="s">
        <v>40</v>
      </c>
      <c r="D269" t="s">
        <v>39</v>
      </c>
      <c r="E269" t="s">
        <v>27</v>
      </c>
      <c r="F269" s="3">
        <v>6370</v>
      </c>
      <c r="G269" s="4">
        <v>30</v>
      </c>
      <c r="J269" t="s">
        <v>41</v>
      </c>
      <c r="K269" t="s">
        <v>36</v>
      </c>
      <c r="L269" t="s">
        <v>28</v>
      </c>
      <c r="M269" s="3">
        <v>854</v>
      </c>
      <c r="N269" s="4">
        <v>309</v>
      </c>
    </row>
    <row r="270" spans="3:14">
      <c r="C270" t="s">
        <v>40</v>
      </c>
      <c r="D270" t="s">
        <v>36</v>
      </c>
      <c r="E270" t="s">
        <v>25</v>
      </c>
      <c r="F270" s="3">
        <v>5439</v>
      </c>
      <c r="G270" s="4">
        <v>30</v>
      </c>
      <c r="J270" t="s">
        <v>41</v>
      </c>
      <c r="K270" t="s">
        <v>35</v>
      </c>
      <c r="L270" t="s">
        <v>27</v>
      </c>
      <c r="M270" s="3">
        <v>847</v>
      </c>
      <c r="N270" s="4">
        <v>129</v>
      </c>
    </row>
    <row r="271" spans="3:14">
      <c r="C271" t="s">
        <v>10</v>
      </c>
      <c r="D271" t="s">
        <v>37</v>
      </c>
      <c r="E271" t="s">
        <v>23</v>
      </c>
      <c r="F271" s="3">
        <v>4683</v>
      </c>
      <c r="G271" s="4">
        <v>30</v>
      </c>
      <c r="J271" t="s">
        <v>8</v>
      </c>
      <c r="K271" t="s">
        <v>38</v>
      </c>
      <c r="L271" t="s">
        <v>13</v>
      </c>
      <c r="M271" s="3">
        <v>819</v>
      </c>
      <c r="N271" s="4">
        <v>510</v>
      </c>
    </row>
    <row r="272" spans="3:14">
      <c r="C272" t="s">
        <v>6</v>
      </c>
      <c r="D272" t="s">
        <v>36</v>
      </c>
      <c r="E272" t="s">
        <v>13</v>
      </c>
      <c r="F272" s="3">
        <v>4319</v>
      </c>
      <c r="G272" s="4">
        <v>30</v>
      </c>
      <c r="J272" t="s">
        <v>3</v>
      </c>
      <c r="K272" t="s">
        <v>35</v>
      </c>
      <c r="L272" t="s">
        <v>33</v>
      </c>
      <c r="M272" s="3">
        <v>819</v>
      </c>
      <c r="N272" s="4">
        <v>306</v>
      </c>
    </row>
    <row r="273" spans="3:14">
      <c r="C273" t="s">
        <v>8</v>
      </c>
      <c r="D273" t="s">
        <v>39</v>
      </c>
      <c r="E273" t="s">
        <v>18</v>
      </c>
      <c r="F273" s="3">
        <v>9660</v>
      </c>
      <c r="G273" s="4">
        <v>27</v>
      </c>
      <c r="J273" t="s">
        <v>2</v>
      </c>
      <c r="K273" t="s">
        <v>36</v>
      </c>
      <c r="L273" t="s">
        <v>27</v>
      </c>
      <c r="M273" s="3">
        <v>798</v>
      </c>
      <c r="N273" s="4">
        <v>519</v>
      </c>
    </row>
    <row r="274" spans="3:14">
      <c r="C274" t="s">
        <v>9</v>
      </c>
      <c r="D274" t="s">
        <v>34</v>
      </c>
      <c r="E274" t="s">
        <v>21</v>
      </c>
      <c r="F274" s="3">
        <v>6832</v>
      </c>
      <c r="G274" s="4">
        <v>27</v>
      </c>
      <c r="J274" t="s">
        <v>41</v>
      </c>
      <c r="K274" t="s">
        <v>37</v>
      </c>
      <c r="L274" t="s">
        <v>15</v>
      </c>
      <c r="M274" s="3">
        <v>714</v>
      </c>
      <c r="N274" s="4">
        <v>231</v>
      </c>
    </row>
    <row r="275" spans="3:14">
      <c r="C275" t="s">
        <v>6</v>
      </c>
      <c r="D275" t="s">
        <v>39</v>
      </c>
      <c r="E275" t="s">
        <v>17</v>
      </c>
      <c r="F275" s="3">
        <v>6048</v>
      </c>
      <c r="G275" s="4">
        <v>27</v>
      </c>
      <c r="J275" t="s">
        <v>9</v>
      </c>
      <c r="K275" t="s">
        <v>34</v>
      </c>
      <c r="L275" t="s">
        <v>17</v>
      </c>
      <c r="M275" s="3">
        <v>707</v>
      </c>
      <c r="N275" s="4">
        <v>174</v>
      </c>
    </row>
    <row r="276" spans="3:14">
      <c r="C276" t="s">
        <v>10</v>
      </c>
      <c r="D276" t="s">
        <v>37</v>
      </c>
      <c r="E276" t="s">
        <v>28</v>
      </c>
      <c r="F276" s="3">
        <v>3059</v>
      </c>
      <c r="G276" s="4">
        <v>27</v>
      </c>
      <c r="J276" t="s">
        <v>10</v>
      </c>
      <c r="K276" t="s">
        <v>34</v>
      </c>
      <c r="L276" t="s">
        <v>17</v>
      </c>
      <c r="M276" s="3">
        <v>700</v>
      </c>
      <c r="N276" s="4">
        <v>87</v>
      </c>
    </row>
    <row r="277" spans="3:14">
      <c r="C277" t="s">
        <v>7</v>
      </c>
      <c r="D277" t="s">
        <v>35</v>
      </c>
      <c r="E277" t="s">
        <v>16</v>
      </c>
      <c r="F277" s="3">
        <v>2135</v>
      </c>
      <c r="G277" s="4">
        <v>27</v>
      </c>
      <c r="J277" t="s">
        <v>2</v>
      </c>
      <c r="K277" t="s">
        <v>39</v>
      </c>
      <c r="L277" t="s">
        <v>23</v>
      </c>
      <c r="M277" s="3">
        <v>630</v>
      </c>
      <c r="N277" s="4">
        <v>36</v>
      </c>
    </row>
    <row r="278" spans="3:14">
      <c r="C278" t="s">
        <v>8</v>
      </c>
      <c r="D278" t="s">
        <v>39</v>
      </c>
      <c r="E278" t="s">
        <v>26</v>
      </c>
      <c r="F278" s="3">
        <v>1561</v>
      </c>
      <c r="G278" s="4">
        <v>27</v>
      </c>
      <c r="J278" t="s">
        <v>40</v>
      </c>
      <c r="K278" t="s">
        <v>38</v>
      </c>
      <c r="L278" t="s">
        <v>24</v>
      </c>
      <c r="M278" s="3">
        <v>623</v>
      </c>
      <c r="N278" s="4">
        <v>51</v>
      </c>
    </row>
    <row r="279" spans="3:14">
      <c r="C279" t="s">
        <v>10</v>
      </c>
      <c r="D279" t="s">
        <v>34</v>
      </c>
      <c r="E279" t="s">
        <v>22</v>
      </c>
      <c r="F279" s="3">
        <v>4053</v>
      </c>
      <c r="G279" s="4">
        <v>24</v>
      </c>
      <c r="J279" t="s">
        <v>40</v>
      </c>
      <c r="K279" t="s">
        <v>38</v>
      </c>
      <c r="L279" t="s">
        <v>26</v>
      </c>
      <c r="M279" s="3">
        <v>609</v>
      </c>
      <c r="N279" s="4">
        <v>87</v>
      </c>
    </row>
    <row r="280" spans="3:14">
      <c r="C280" t="s">
        <v>7</v>
      </c>
      <c r="D280" t="s">
        <v>34</v>
      </c>
      <c r="E280" t="s">
        <v>15</v>
      </c>
      <c r="F280" s="3">
        <v>3829</v>
      </c>
      <c r="G280" s="4">
        <v>24</v>
      </c>
      <c r="J280" t="s">
        <v>41</v>
      </c>
      <c r="K280" t="s">
        <v>35</v>
      </c>
      <c r="L280" t="s">
        <v>19</v>
      </c>
      <c r="M280" s="3">
        <v>609</v>
      </c>
      <c r="N280" s="4">
        <v>99</v>
      </c>
    </row>
    <row r="281" spans="3:14">
      <c r="C281" t="s">
        <v>2</v>
      </c>
      <c r="D281" t="s">
        <v>36</v>
      </c>
      <c r="E281" t="s">
        <v>16</v>
      </c>
      <c r="F281" s="3">
        <v>11417</v>
      </c>
      <c r="G281" s="4">
        <v>21</v>
      </c>
      <c r="J281" t="s">
        <v>10</v>
      </c>
      <c r="K281" t="s">
        <v>35</v>
      </c>
      <c r="L281" t="s">
        <v>21</v>
      </c>
      <c r="M281" s="3">
        <v>567</v>
      </c>
      <c r="N281" s="4">
        <v>228</v>
      </c>
    </row>
    <row r="282" spans="3:14">
      <c r="C282" t="s">
        <v>5</v>
      </c>
      <c r="D282" t="s">
        <v>37</v>
      </c>
      <c r="E282" t="s">
        <v>25</v>
      </c>
      <c r="F282" s="3">
        <v>8813</v>
      </c>
      <c r="G282" s="4">
        <v>21</v>
      </c>
      <c r="J282" t="s">
        <v>6</v>
      </c>
      <c r="K282" t="s">
        <v>37</v>
      </c>
      <c r="L282" t="s">
        <v>30</v>
      </c>
      <c r="M282" s="3">
        <v>560</v>
      </c>
      <c r="N282" s="4">
        <v>81</v>
      </c>
    </row>
    <row r="283" spans="3:14">
      <c r="C283" t="s">
        <v>40</v>
      </c>
      <c r="D283" t="s">
        <v>37</v>
      </c>
      <c r="E283" t="s">
        <v>19</v>
      </c>
      <c r="F283" s="3">
        <v>7693</v>
      </c>
      <c r="G283" s="4">
        <v>21</v>
      </c>
      <c r="J283" t="s">
        <v>2</v>
      </c>
      <c r="K283" t="s">
        <v>35</v>
      </c>
      <c r="L283" t="s">
        <v>19</v>
      </c>
      <c r="M283" s="3">
        <v>553</v>
      </c>
      <c r="N283" s="4">
        <v>15</v>
      </c>
    </row>
    <row r="284" spans="3:14">
      <c r="C284" t="s">
        <v>5</v>
      </c>
      <c r="D284" t="s">
        <v>34</v>
      </c>
      <c r="E284" t="s">
        <v>27</v>
      </c>
      <c r="F284" s="3">
        <v>6986</v>
      </c>
      <c r="G284" s="4">
        <v>21</v>
      </c>
      <c r="J284" t="s">
        <v>6</v>
      </c>
      <c r="K284" t="s">
        <v>34</v>
      </c>
      <c r="L284" t="s">
        <v>4</v>
      </c>
      <c r="M284" s="3">
        <v>525</v>
      </c>
      <c r="N284" s="4">
        <v>48</v>
      </c>
    </row>
    <row r="285" spans="3:14">
      <c r="C285" t="s">
        <v>5</v>
      </c>
      <c r="D285" t="s">
        <v>38</v>
      </c>
      <c r="E285" t="s">
        <v>32</v>
      </c>
      <c r="F285" s="3">
        <v>5075</v>
      </c>
      <c r="G285" s="4">
        <v>21</v>
      </c>
      <c r="J285" t="s">
        <v>5</v>
      </c>
      <c r="K285" t="s">
        <v>37</v>
      </c>
      <c r="L285" t="s">
        <v>22</v>
      </c>
      <c r="M285" s="3">
        <v>518</v>
      </c>
      <c r="N285" s="4">
        <v>75</v>
      </c>
    </row>
    <row r="286" spans="3:14">
      <c r="C286" t="s">
        <v>7</v>
      </c>
      <c r="D286" t="s">
        <v>35</v>
      </c>
      <c r="E286" t="s">
        <v>27</v>
      </c>
      <c r="F286" s="3">
        <v>2478</v>
      </c>
      <c r="G286" s="4">
        <v>21</v>
      </c>
      <c r="J286" t="s">
        <v>6</v>
      </c>
      <c r="K286" t="s">
        <v>36</v>
      </c>
      <c r="L286" t="s">
        <v>21</v>
      </c>
      <c r="M286" s="3">
        <v>497</v>
      </c>
      <c r="N286" s="4">
        <v>63</v>
      </c>
    </row>
    <row r="287" spans="3:14">
      <c r="C287" t="s">
        <v>41</v>
      </c>
      <c r="D287" t="s">
        <v>38</v>
      </c>
      <c r="E287" t="s">
        <v>25</v>
      </c>
      <c r="F287" s="3">
        <v>154</v>
      </c>
      <c r="G287" s="4">
        <v>21</v>
      </c>
      <c r="J287" t="s">
        <v>5</v>
      </c>
      <c r="K287" t="s">
        <v>35</v>
      </c>
      <c r="L287" t="s">
        <v>22</v>
      </c>
      <c r="M287" s="3">
        <v>490</v>
      </c>
      <c r="N287" s="4">
        <v>84</v>
      </c>
    </row>
    <row r="288" spans="3:14">
      <c r="C288" t="s">
        <v>3</v>
      </c>
      <c r="D288" t="s">
        <v>34</v>
      </c>
      <c r="E288" t="s">
        <v>20</v>
      </c>
      <c r="F288" s="3">
        <v>2583</v>
      </c>
      <c r="G288" s="4">
        <v>18</v>
      </c>
      <c r="J288" t="s">
        <v>6</v>
      </c>
      <c r="K288" t="s">
        <v>38</v>
      </c>
      <c r="L288" t="s">
        <v>25</v>
      </c>
      <c r="M288" s="3">
        <v>469</v>
      </c>
      <c r="N288" s="4">
        <v>75</v>
      </c>
    </row>
    <row r="289" spans="3:14">
      <c r="C289" t="s">
        <v>3</v>
      </c>
      <c r="D289" t="s">
        <v>36</v>
      </c>
      <c r="E289" t="s">
        <v>19</v>
      </c>
      <c r="F289" s="3">
        <v>1281</v>
      </c>
      <c r="G289" s="4">
        <v>18</v>
      </c>
      <c r="J289" t="s">
        <v>8</v>
      </c>
      <c r="K289" t="s">
        <v>37</v>
      </c>
      <c r="L289" t="s">
        <v>21</v>
      </c>
      <c r="M289" s="3">
        <v>434</v>
      </c>
      <c r="N289" s="4">
        <v>87</v>
      </c>
    </row>
    <row r="290" spans="3:14">
      <c r="C290" t="s">
        <v>2</v>
      </c>
      <c r="D290" t="s">
        <v>37</v>
      </c>
      <c r="E290" t="s">
        <v>19</v>
      </c>
      <c r="F290" s="3">
        <v>238</v>
      </c>
      <c r="G290" s="4">
        <v>18</v>
      </c>
      <c r="J290" t="s">
        <v>5</v>
      </c>
      <c r="K290" t="s">
        <v>39</v>
      </c>
      <c r="L290" t="s">
        <v>18</v>
      </c>
      <c r="M290" s="3">
        <v>385</v>
      </c>
      <c r="N290" s="4">
        <v>249</v>
      </c>
    </row>
    <row r="291" spans="3:14">
      <c r="C291" t="s">
        <v>5</v>
      </c>
      <c r="D291" t="s">
        <v>36</v>
      </c>
      <c r="E291" t="s">
        <v>23</v>
      </c>
      <c r="F291" s="3">
        <v>6314</v>
      </c>
      <c r="G291" s="4">
        <v>15</v>
      </c>
      <c r="J291" t="s">
        <v>8</v>
      </c>
      <c r="K291" t="s">
        <v>35</v>
      </c>
      <c r="L291" t="s">
        <v>33</v>
      </c>
      <c r="M291" s="3">
        <v>357</v>
      </c>
      <c r="N291" s="4">
        <v>126</v>
      </c>
    </row>
    <row r="292" spans="3:14">
      <c r="C292" t="s">
        <v>5</v>
      </c>
      <c r="D292" t="s">
        <v>35</v>
      </c>
      <c r="E292" t="s">
        <v>18</v>
      </c>
      <c r="F292" s="3">
        <v>2415</v>
      </c>
      <c r="G292" s="4">
        <v>15</v>
      </c>
      <c r="J292" t="s">
        <v>41</v>
      </c>
      <c r="K292" t="s">
        <v>34</v>
      </c>
      <c r="L292" t="s">
        <v>22</v>
      </c>
      <c r="M292" s="3">
        <v>336</v>
      </c>
      <c r="N292" s="4">
        <v>144</v>
      </c>
    </row>
    <row r="293" spans="3:14">
      <c r="C293" t="s">
        <v>6</v>
      </c>
      <c r="D293" t="s">
        <v>34</v>
      </c>
      <c r="E293" t="s">
        <v>15</v>
      </c>
      <c r="F293" s="3">
        <v>1442</v>
      </c>
      <c r="G293" s="4">
        <v>15</v>
      </c>
      <c r="J293" t="s">
        <v>7</v>
      </c>
      <c r="K293" t="s">
        <v>36</v>
      </c>
      <c r="L293" t="s">
        <v>32</v>
      </c>
      <c r="M293" s="3">
        <v>280</v>
      </c>
      <c r="N293" s="4">
        <v>87</v>
      </c>
    </row>
    <row r="294" spans="3:14">
      <c r="C294" t="s">
        <v>2</v>
      </c>
      <c r="D294" t="s">
        <v>35</v>
      </c>
      <c r="E294" t="s">
        <v>19</v>
      </c>
      <c r="F294" s="3">
        <v>553</v>
      </c>
      <c r="G294" s="4">
        <v>15</v>
      </c>
      <c r="J294" t="s">
        <v>9</v>
      </c>
      <c r="K294" t="s">
        <v>37</v>
      </c>
      <c r="L294" t="s">
        <v>4</v>
      </c>
      <c r="M294" s="3">
        <v>259</v>
      </c>
      <c r="N294" s="4">
        <v>207</v>
      </c>
    </row>
    <row r="295" spans="3:14">
      <c r="C295" t="s">
        <v>40</v>
      </c>
      <c r="D295" t="s">
        <v>39</v>
      </c>
      <c r="E295" t="s">
        <v>22</v>
      </c>
      <c r="F295" s="3">
        <v>5817</v>
      </c>
      <c r="G295" s="4">
        <v>12</v>
      </c>
      <c r="J295" t="s">
        <v>2</v>
      </c>
      <c r="K295" t="s">
        <v>34</v>
      </c>
      <c r="L295" t="s">
        <v>13</v>
      </c>
      <c r="M295" s="3">
        <v>252</v>
      </c>
      <c r="N295" s="4">
        <v>54</v>
      </c>
    </row>
    <row r="296" spans="3:14">
      <c r="C296" t="s">
        <v>5</v>
      </c>
      <c r="D296" t="s">
        <v>37</v>
      </c>
      <c r="E296" t="s">
        <v>14</v>
      </c>
      <c r="F296" s="3">
        <v>4991</v>
      </c>
      <c r="G296" s="4">
        <v>12</v>
      </c>
      <c r="J296" t="s">
        <v>10</v>
      </c>
      <c r="K296" t="s">
        <v>37</v>
      </c>
      <c r="L296" t="s">
        <v>21</v>
      </c>
      <c r="M296" s="3">
        <v>245</v>
      </c>
      <c r="N296" s="4">
        <v>288</v>
      </c>
    </row>
    <row r="297" spans="3:14">
      <c r="C297" t="s">
        <v>6</v>
      </c>
      <c r="D297" t="s">
        <v>36</v>
      </c>
      <c r="E297" t="s">
        <v>32</v>
      </c>
      <c r="F297" s="3">
        <v>6118</v>
      </c>
      <c r="G297" s="4">
        <v>9</v>
      </c>
      <c r="J297" t="s">
        <v>2</v>
      </c>
      <c r="K297" t="s">
        <v>37</v>
      </c>
      <c r="L297" t="s">
        <v>19</v>
      </c>
      <c r="M297" s="3">
        <v>238</v>
      </c>
      <c r="N297" s="4">
        <v>18</v>
      </c>
    </row>
    <row r="298" spans="3:14">
      <c r="C298" t="s">
        <v>10</v>
      </c>
      <c r="D298" t="s">
        <v>34</v>
      </c>
      <c r="E298" t="s">
        <v>26</v>
      </c>
      <c r="F298" s="3">
        <v>4991</v>
      </c>
      <c r="G298" s="4">
        <v>9</v>
      </c>
      <c r="J298" t="s">
        <v>40</v>
      </c>
      <c r="K298" t="s">
        <v>36</v>
      </c>
      <c r="L298" t="s">
        <v>4</v>
      </c>
      <c r="M298" s="3">
        <v>217</v>
      </c>
      <c r="N298" s="4">
        <v>36</v>
      </c>
    </row>
    <row r="299" spans="3:14">
      <c r="C299" t="s">
        <v>41</v>
      </c>
      <c r="D299" t="s">
        <v>37</v>
      </c>
      <c r="E299" t="s">
        <v>21</v>
      </c>
      <c r="F299" s="3">
        <v>2933</v>
      </c>
      <c r="G299" s="4">
        <v>9</v>
      </c>
      <c r="J299" t="s">
        <v>2</v>
      </c>
      <c r="K299" t="s">
        <v>36</v>
      </c>
      <c r="L299" t="s">
        <v>17</v>
      </c>
      <c r="M299" s="3">
        <v>189</v>
      </c>
      <c r="N299" s="4">
        <v>48</v>
      </c>
    </row>
    <row r="300" spans="3:14">
      <c r="C300" t="s">
        <v>5</v>
      </c>
      <c r="D300" t="s">
        <v>35</v>
      </c>
      <c r="E300" t="s">
        <v>4</v>
      </c>
      <c r="F300" s="3">
        <v>2744</v>
      </c>
      <c r="G300" s="4">
        <v>9</v>
      </c>
      <c r="J300" t="s">
        <v>5</v>
      </c>
      <c r="K300" t="s">
        <v>37</v>
      </c>
      <c r="L300" t="s">
        <v>31</v>
      </c>
      <c r="M300" s="3">
        <v>182</v>
      </c>
      <c r="N300" s="4">
        <v>48</v>
      </c>
    </row>
    <row r="301" spans="3:14">
      <c r="C301" t="s">
        <v>9</v>
      </c>
      <c r="D301" t="s">
        <v>38</v>
      </c>
      <c r="E301" t="s">
        <v>17</v>
      </c>
      <c r="F301" s="3">
        <v>2408</v>
      </c>
      <c r="G301" s="4">
        <v>9</v>
      </c>
      <c r="J301" t="s">
        <v>8</v>
      </c>
      <c r="K301" t="s">
        <v>38</v>
      </c>
      <c r="L301" t="s">
        <v>22</v>
      </c>
      <c r="M301" s="3">
        <v>168</v>
      </c>
      <c r="N301" s="4">
        <v>84</v>
      </c>
    </row>
    <row r="302" spans="3:14">
      <c r="C302" t="s">
        <v>6</v>
      </c>
      <c r="D302" t="s">
        <v>37</v>
      </c>
      <c r="E302" t="s">
        <v>26</v>
      </c>
      <c r="F302" s="3">
        <v>6818</v>
      </c>
      <c r="G302" s="4">
        <v>6</v>
      </c>
      <c r="J302" t="s">
        <v>41</v>
      </c>
      <c r="K302" t="s">
        <v>38</v>
      </c>
      <c r="L302" t="s">
        <v>25</v>
      </c>
      <c r="M302" s="3">
        <v>154</v>
      </c>
      <c r="N302" s="4">
        <v>21</v>
      </c>
    </row>
    <row r="303" spans="3:14">
      <c r="C303" t="s">
        <v>10</v>
      </c>
      <c r="D303" t="s">
        <v>35</v>
      </c>
      <c r="E303" t="s">
        <v>15</v>
      </c>
      <c r="F303" s="3">
        <v>2562</v>
      </c>
      <c r="G303" s="4">
        <v>6</v>
      </c>
      <c r="J303" t="s">
        <v>9</v>
      </c>
      <c r="K303" t="s">
        <v>35</v>
      </c>
      <c r="L303" t="s">
        <v>26</v>
      </c>
      <c r="M303" s="3">
        <v>98</v>
      </c>
      <c r="N303" s="4">
        <v>159</v>
      </c>
    </row>
    <row r="304" spans="3:14">
      <c r="C304" t="s">
        <v>6</v>
      </c>
      <c r="D304" t="s">
        <v>38</v>
      </c>
      <c r="E304" t="s">
        <v>16</v>
      </c>
      <c r="F304" s="3">
        <v>938</v>
      </c>
      <c r="G304" s="4">
        <v>6</v>
      </c>
      <c r="J304" t="s">
        <v>41</v>
      </c>
      <c r="K304" t="s">
        <v>36</v>
      </c>
      <c r="L304" t="s">
        <v>26</v>
      </c>
      <c r="M304" s="3">
        <v>98</v>
      </c>
      <c r="N304" s="4">
        <v>204</v>
      </c>
    </row>
    <row r="305" spans="3:14">
      <c r="C305" t="s">
        <v>5</v>
      </c>
      <c r="D305" t="s">
        <v>36</v>
      </c>
      <c r="E305" t="s">
        <v>18</v>
      </c>
      <c r="F305" s="3">
        <v>6111</v>
      </c>
      <c r="G305" s="4">
        <v>3</v>
      </c>
      <c r="J305" t="s">
        <v>10</v>
      </c>
      <c r="K305" t="s">
        <v>38</v>
      </c>
      <c r="L305" t="s">
        <v>13</v>
      </c>
      <c r="M305" s="3">
        <v>63</v>
      </c>
      <c r="N305" s="4">
        <v>123</v>
      </c>
    </row>
    <row r="306" spans="3:14">
      <c r="C306" t="s">
        <v>41</v>
      </c>
      <c r="D306" t="s">
        <v>38</v>
      </c>
      <c r="E306" t="s">
        <v>22</v>
      </c>
      <c r="F306" s="3">
        <v>5915</v>
      </c>
      <c r="G306" s="4">
        <v>3</v>
      </c>
      <c r="J306" t="s">
        <v>2</v>
      </c>
      <c r="K306" t="s">
        <v>38</v>
      </c>
      <c r="L306" t="s">
        <v>13</v>
      </c>
      <c r="M306" s="3">
        <v>56</v>
      </c>
      <c r="N306" s="4">
        <v>51</v>
      </c>
    </row>
    <row r="307" spans="3:14">
      <c r="C307" t="s">
        <v>2</v>
      </c>
      <c r="D307" t="s">
        <v>38</v>
      </c>
      <c r="E307" t="s">
        <v>4</v>
      </c>
      <c r="F307" s="3">
        <v>3549</v>
      </c>
      <c r="G307" s="4">
        <v>3</v>
      </c>
      <c r="J307" t="s">
        <v>8</v>
      </c>
      <c r="K307" t="s">
        <v>37</v>
      </c>
      <c r="L307" t="s">
        <v>30</v>
      </c>
      <c r="M307" s="3">
        <v>42</v>
      </c>
      <c r="N307" s="4">
        <v>150</v>
      </c>
    </row>
    <row r="308" spans="3:14">
      <c r="C308" t="s">
        <v>6</v>
      </c>
      <c r="D308" t="s">
        <v>39</v>
      </c>
      <c r="E308" t="s">
        <v>24</v>
      </c>
      <c r="F308" s="3">
        <v>2989</v>
      </c>
      <c r="G308" s="4">
        <v>3</v>
      </c>
      <c r="J308" t="s">
        <v>3</v>
      </c>
      <c r="K308" t="s">
        <v>39</v>
      </c>
      <c r="L308" t="s">
        <v>16</v>
      </c>
      <c r="M308" s="3">
        <v>21</v>
      </c>
      <c r="N308" s="4">
        <v>168</v>
      </c>
    </row>
    <row r="309" spans="3:14">
      <c r="C309" t="s">
        <v>7</v>
      </c>
      <c r="D309" t="s">
        <v>37</v>
      </c>
      <c r="E309" t="s">
        <v>26</v>
      </c>
      <c r="F309" s="3">
        <v>5306</v>
      </c>
      <c r="G309" s="4">
        <v>0</v>
      </c>
      <c r="J309" t="s">
        <v>40</v>
      </c>
      <c r="K309" t="s">
        <v>39</v>
      </c>
      <c r="L309" t="s">
        <v>29</v>
      </c>
      <c r="M309" s="3">
        <v>0</v>
      </c>
      <c r="N309" s="4">
        <v>135</v>
      </c>
    </row>
  </sheetData>
  <conditionalFormatting sqref="F1:F1048576">
    <cfRule type="colorScale" priority="9">
      <colorScale>
        <cfvo type="min"/>
        <cfvo type="percentile" val="50"/>
        <cfvo type="max"/>
        <color rgb="FF63BE7B"/>
        <color rgb="FFFFEB84"/>
        <color rgb="FFF8696B"/>
      </colorScale>
    </cfRule>
  </conditionalFormatting>
  <conditionalFormatting sqref="G1:G1048576">
    <cfRule type="dataBar" priority="3">
      <dataBar>
        <cfvo type="min"/>
        <cfvo type="max"/>
        <color rgb="FF638EC6"/>
      </dataBar>
      <extLst>
        <ext xmlns:x14="http://schemas.microsoft.com/office/spreadsheetml/2009/9/main" uri="{B025F937-C7B1-47D3-B67F-A62EFF666E3E}">
          <x14:id>{78CDA77C-04B5-43CE-B782-08CAF4CDEF93}</x14:id>
        </ext>
      </extLst>
    </cfRule>
  </conditionalFormatting>
  <conditionalFormatting sqref="K17">
    <cfRule type="dataBar" priority="6">
      <dataBar>
        <cfvo type="min"/>
        <cfvo type="max"/>
        <color rgb="FF008AEF"/>
      </dataBar>
      <extLst>
        <ext xmlns:x14="http://schemas.microsoft.com/office/spreadsheetml/2009/9/main" uri="{B025F937-C7B1-47D3-B67F-A62EFF666E3E}">
          <x14:id>{D3615DAE-0696-4AB4-9953-524E20165215}</x14:id>
        </ext>
      </extLst>
    </cfRule>
  </conditionalFormatting>
  <conditionalFormatting sqref="K11">
    <cfRule type="dataBar" priority="5">
      <dataBar>
        <cfvo type="min"/>
        <cfvo type="max"/>
        <color rgb="FFFFB628"/>
      </dataBar>
      <extLst>
        <ext xmlns:x14="http://schemas.microsoft.com/office/spreadsheetml/2009/9/main" uri="{B025F937-C7B1-47D3-B67F-A62EFF666E3E}">
          <x14:id>{4345DB34-7011-4D3E-BFE4-3462554F22C0}</x14:id>
        </ext>
      </extLst>
    </cfRule>
  </conditionalFormatting>
  <conditionalFormatting sqref="M10:M309">
    <cfRule type="aboveAverage" dxfId="1" priority="2"/>
  </conditionalFormatting>
  <conditionalFormatting sqref="M1:M1048576">
    <cfRule type="top10" dxfId="0" priority="1" rank="10"/>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78CDA77C-04B5-43CE-B782-08CAF4CDEF93}">
            <x14:dataBar minLength="0" maxLength="100" gradient="0">
              <x14:cfvo type="autoMin"/>
              <x14:cfvo type="autoMax"/>
              <x14:negativeFillColor rgb="FFFF0000"/>
              <x14:axisColor rgb="FF000000"/>
            </x14:dataBar>
          </x14:cfRule>
          <xm:sqref>G1:G1048576</xm:sqref>
        </x14:conditionalFormatting>
        <x14:conditionalFormatting xmlns:xm="http://schemas.microsoft.com/office/excel/2006/main">
          <x14:cfRule type="dataBar" id="{D3615DAE-0696-4AB4-9953-524E20165215}">
            <x14:dataBar minLength="0" maxLength="100" gradient="0">
              <x14:cfvo type="autoMin"/>
              <x14:cfvo type="autoMax"/>
              <x14:negativeFillColor rgb="FFFF0000"/>
              <x14:axisColor rgb="FF000000"/>
            </x14:dataBar>
          </x14:cfRule>
          <xm:sqref>K17</xm:sqref>
        </x14:conditionalFormatting>
        <x14:conditionalFormatting xmlns:xm="http://schemas.microsoft.com/office/excel/2006/main">
          <x14:cfRule type="dataBar" id="{4345DB34-7011-4D3E-BFE4-3462554F22C0}">
            <x14:dataBar minLength="0" maxLength="100" border="1" negativeBarBorderColorSameAsPositive="0">
              <x14:cfvo type="autoMin"/>
              <x14:cfvo type="autoMax"/>
              <x14:borderColor rgb="FFFFB628"/>
              <x14:negativeFillColor rgb="FFFF0000"/>
              <x14:negativeBorderColor rgb="FFFF0000"/>
              <x14:axisColor rgb="FF000000"/>
            </x14:dataBar>
          </x14:cfRule>
          <xm:sqref>K11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5F47-D67B-4679-B94D-6795B74F4B5C}">
  <dimension ref="A1:E15"/>
  <sheetViews>
    <sheetView workbookViewId="0">
      <selection activeCell="H7" sqref="H7"/>
    </sheetView>
  </sheetViews>
  <sheetFormatPr defaultRowHeight="14.5"/>
  <cols>
    <col min="3" max="3" width="13.26953125" style="20" customWidth="1"/>
    <col min="4" max="4" width="22.26953125" style="19" customWidth="1"/>
  </cols>
  <sheetData>
    <row r="1" spans="1:5" s="10" customFormat="1" ht="44" customHeight="1">
      <c r="A1" s="28" t="s">
        <v>63</v>
      </c>
      <c r="B1" s="29"/>
      <c r="C1" s="29"/>
      <c r="D1" s="22"/>
    </row>
    <row r="2" spans="1:5" s="1" customFormat="1">
      <c r="C2" s="26"/>
      <c r="D2" s="27"/>
    </row>
    <row r="9" spans="1:5">
      <c r="C9" s="36" t="s">
        <v>62</v>
      </c>
      <c r="D9" s="37" t="s">
        <v>1</v>
      </c>
      <c r="E9" s="38" t="s">
        <v>48</v>
      </c>
    </row>
    <row r="10" spans="1:5">
      <c r="C10" s="14" t="s">
        <v>37</v>
      </c>
      <c r="D10" s="18">
        <f>SUMIFS(Data[Amount],Data[Geography],'3'!C10)</f>
        <v>218813</v>
      </c>
      <c r="E10" s="39">
        <f>SUMIFS(Data[Units],Data[Geography],C10)</f>
        <v>7431</v>
      </c>
    </row>
    <row r="11" spans="1:5">
      <c r="C11" s="16" t="s">
        <v>35</v>
      </c>
      <c r="D11" s="18">
        <f>SUMIFS(Data[Amount],Data[Geography],'3'!C11)</f>
        <v>189434</v>
      </c>
      <c r="E11" s="21">
        <f>SUMIFS(Data[Units],Data[Geography],C11)</f>
        <v>10158</v>
      </c>
    </row>
    <row r="12" spans="1:5">
      <c r="C12" s="16" t="s">
        <v>36</v>
      </c>
      <c r="D12" s="18">
        <f>SUMIFS(Data[Amount],Data[Geography],'3'!C12)</f>
        <v>237944</v>
      </c>
      <c r="E12" s="39">
        <f>SUMIFS(Data[Units],Data[Geography],C12)</f>
        <v>7302</v>
      </c>
    </row>
    <row r="13" spans="1:5">
      <c r="C13" s="17" t="s">
        <v>39</v>
      </c>
      <c r="D13" s="18">
        <f>SUMIFS(Data[Amount],Data[Geography],'3'!C13)</f>
        <v>173530</v>
      </c>
      <c r="E13" s="21">
        <f>SUMIFS(Data[Units],Data[Geography],C13)</f>
        <v>5745</v>
      </c>
    </row>
    <row r="14" spans="1:5">
      <c r="C14" s="14" t="s">
        <v>38</v>
      </c>
      <c r="D14" s="18">
        <f>SUMIFS(Data[Amount],Data[Geography],'3'!C14)</f>
        <v>168679</v>
      </c>
      <c r="E14" s="39">
        <f>SUMIFS(Data[Units],Data[Geography],C14)</f>
        <v>6264</v>
      </c>
    </row>
    <row r="15" spans="1:5">
      <c r="C15" s="16" t="s">
        <v>34</v>
      </c>
      <c r="D15" s="18">
        <f>SUMIFS(Data[Amount],Data[Geography],'3'!C15)</f>
        <v>252469</v>
      </c>
      <c r="E15" s="21">
        <f>SUMIFS(Data[Units],Data[Geography],C15)</f>
        <v>8760</v>
      </c>
    </row>
  </sheetData>
  <conditionalFormatting sqref="D1:D1048576">
    <cfRule type="dataBar" priority="1">
      <dataBar>
        <cfvo type="min"/>
        <cfvo type="max"/>
        <color rgb="FFFF555A"/>
      </dataBar>
      <extLst>
        <ext xmlns:x14="http://schemas.microsoft.com/office/spreadsheetml/2009/9/main" uri="{B025F937-C7B1-47D3-B67F-A62EFF666E3E}">
          <x14:id>{6250C0DA-DFE4-4401-88B5-805468AD437C}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250C0DA-DFE4-4401-88B5-805468AD437C}">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1384-2050-4281-B93E-E4D81A681CF6}">
  <dimension ref="A1:F15"/>
  <sheetViews>
    <sheetView workbookViewId="0">
      <selection activeCell="B4" sqref="B4"/>
    </sheetView>
  </sheetViews>
  <sheetFormatPr defaultRowHeight="14.5"/>
  <cols>
    <col min="3" max="3" width="12.36328125" bestFit="1" customWidth="1"/>
    <col min="4" max="4" width="14" bestFit="1" customWidth="1"/>
    <col min="5" max="5" width="10.81640625" bestFit="1" customWidth="1"/>
    <col min="6" max="6" width="11.453125" bestFit="1" customWidth="1"/>
  </cols>
  <sheetData>
    <row r="1" spans="1:6" s="10" customFormat="1" ht="46" customHeight="1">
      <c r="A1" s="34" t="s">
        <v>69</v>
      </c>
    </row>
    <row r="2" spans="1:6" s="1" customFormat="1"/>
    <row r="9" spans="1:6">
      <c r="C9" s="30" t="s">
        <v>64</v>
      </c>
      <c r="D9" t="s">
        <v>66</v>
      </c>
      <c r="E9" t="s">
        <v>68</v>
      </c>
      <c r="F9" t="s">
        <v>67</v>
      </c>
    </row>
    <row r="10" spans="1:6">
      <c r="C10" s="31" t="s">
        <v>34</v>
      </c>
      <c r="D10" s="13">
        <v>252469</v>
      </c>
      <c r="E10" s="32">
        <v>252469</v>
      </c>
      <c r="F10" s="4">
        <v>8760</v>
      </c>
    </row>
    <row r="11" spans="1:6">
      <c r="C11" s="31" t="s">
        <v>36</v>
      </c>
      <c r="D11" s="13">
        <v>237944</v>
      </c>
      <c r="E11" s="32">
        <v>237944</v>
      </c>
      <c r="F11" s="4">
        <v>7302</v>
      </c>
    </row>
    <row r="12" spans="1:6">
      <c r="C12" s="31" t="s">
        <v>37</v>
      </c>
      <c r="D12" s="13">
        <v>218813</v>
      </c>
      <c r="E12" s="32">
        <v>218813</v>
      </c>
      <c r="F12" s="4">
        <v>7431</v>
      </c>
    </row>
    <row r="13" spans="1:6">
      <c r="C13" s="31" t="s">
        <v>35</v>
      </c>
      <c r="D13" s="13">
        <v>189434</v>
      </c>
      <c r="E13" s="32">
        <v>189434</v>
      </c>
      <c r="F13" s="4">
        <v>10158</v>
      </c>
    </row>
    <row r="14" spans="1:6">
      <c r="C14" s="31" t="s">
        <v>39</v>
      </c>
      <c r="D14" s="13">
        <v>173530</v>
      </c>
      <c r="E14" s="32">
        <v>173530</v>
      </c>
      <c r="F14" s="4">
        <v>5745</v>
      </c>
    </row>
    <row r="15" spans="1:6">
      <c r="C15" s="31" t="s">
        <v>38</v>
      </c>
      <c r="D15" s="13">
        <v>168679</v>
      </c>
      <c r="E15" s="32">
        <v>168679</v>
      </c>
      <c r="F15" s="4">
        <v>6264</v>
      </c>
    </row>
  </sheetData>
  <conditionalFormatting pivot="1" sqref="E10:E15">
    <cfRule type="dataBar" priority="1">
      <dataBar showValue="0">
        <cfvo type="min"/>
        <cfvo type="max"/>
        <color theme="5" tint="-0.499984740745262"/>
      </dataBar>
      <extLst>
        <ext xmlns:x14="http://schemas.microsoft.com/office/spreadsheetml/2009/9/main" uri="{B025F937-C7B1-47D3-B67F-A62EFF666E3E}">
          <x14:id>{AB11E3FC-6FC6-427D-8C69-364ED337D19C}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B11E3FC-6FC6-427D-8C69-364ED337D19C}">
            <x14:dataBar minLength="0" maxLength="100" gradient="0">
              <x14:cfvo type="autoMin"/>
              <x14:cfvo type="autoMax"/>
              <x14:negativeFillColor rgb="FFFF0000"/>
              <x14:axisColor rgb="FF000000"/>
            </x14:dataBar>
          </x14:cfRule>
          <xm:sqref>E10:E15</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ECDBE-FE01-41EA-B36D-2DE70A7F5DE6}">
  <dimension ref="A1:D15"/>
  <sheetViews>
    <sheetView workbookViewId="0">
      <selection activeCell="F9" sqref="F9"/>
    </sheetView>
  </sheetViews>
  <sheetFormatPr defaultRowHeight="14.5"/>
  <cols>
    <col min="3" max="3" width="18" bestFit="1" customWidth="1"/>
    <col min="4" max="6" width="12.26953125" bestFit="1" customWidth="1"/>
  </cols>
  <sheetData>
    <row r="1" spans="1:4" s="10" customFormat="1" ht="42" customHeight="1">
      <c r="A1" s="28" t="s">
        <v>71</v>
      </c>
    </row>
    <row r="2" spans="1:4" s="1" customFormat="1"/>
    <row r="9" spans="1:4">
      <c r="C9" s="30" t="s">
        <v>64</v>
      </c>
      <c r="D9" t="s">
        <v>70</v>
      </c>
    </row>
    <row r="10" spans="1:4">
      <c r="C10" s="31" t="s">
        <v>15</v>
      </c>
      <c r="D10" s="35">
        <v>44.990867579908674</v>
      </c>
    </row>
    <row r="11" spans="1:4">
      <c r="C11" s="31" t="s">
        <v>33</v>
      </c>
      <c r="D11" s="35">
        <v>37.303128371089535</v>
      </c>
    </row>
    <row r="12" spans="1:4">
      <c r="C12" s="31" t="s">
        <v>24</v>
      </c>
      <c r="D12" s="35">
        <v>33.88697318007663</v>
      </c>
    </row>
    <row r="13" spans="1:4">
      <c r="C13" s="31" t="s">
        <v>26</v>
      </c>
      <c r="D13" s="35">
        <v>32.807189542483663</v>
      </c>
    </row>
    <row r="14" spans="1:4">
      <c r="C14" s="31" t="s">
        <v>22</v>
      </c>
      <c r="D14" s="35">
        <v>32.301656920077974</v>
      </c>
    </row>
    <row r="15" spans="1:4">
      <c r="C15" s="31" t="s">
        <v>65</v>
      </c>
      <c r="D15" s="3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A809-125C-4F5C-8CB1-4CD85DF52CD7}">
  <dimension ref="A1:R309"/>
  <sheetViews>
    <sheetView workbookViewId="0">
      <selection activeCell="F6" sqref="F6"/>
    </sheetView>
  </sheetViews>
  <sheetFormatPr defaultRowHeight="14.5"/>
  <sheetData>
    <row r="1" spans="1:18" s="10" customFormat="1" ht="42.5" customHeight="1">
      <c r="A1" s="40" t="s">
        <v>72</v>
      </c>
    </row>
    <row r="2" spans="1:18" s="1" customFormat="1"/>
    <row r="9" spans="1:18">
      <c r="N9" s="5" t="s">
        <v>11</v>
      </c>
      <c r="O9" s="5" t="s">
        <v>12</v>
      </c>
      <c r="P9" s="5" t="s">
        <v>0</v>
      </c>
      <c r="Q9" s="9" t="s">
        <v>1</v>
      </c>
      <c r="R9" s="9" t="s">
        <v>48</v>
      </c>
    </row>
    <row r="10" spans="1:18">
      <c r="N10" t="s">
        <v>40</v>
      </c>
      <c r="O10" t="s">
        <v>37</v>
      </c>
      <c r="P10" t="s">
        <v>30</v>
      </c>
      <c r="Q10" s="3">
        <v>1624</v>
      </c>
      <c r="R10" s="4">
        <v>114</v>
      </c>
    </row>
    <row r="11" spans="1:18">
      <c r="N11" t="s">
        <v>8</v>
      </c>
      <c r="O11" t="s">
        <v>35</v>
      </c>
      <c r="P11" t="s">
        <v>32</v>
      </c>
      <c r="Q11" s="3">
        <v>6706</v>
      </c>
      <c r="R11" s="4">
        <v>459</v>
      </c>
    </row>
    <row r="12" spans="1:18">
      <c r="N12" t="s">
        <v>9</v>
      </c>
      <c r="O12" t="s">
        <v>35</v>
      </c>
      <c r="P12" t="s">
        <v>4</v>
      </c>
      <c r="Q12" s="3">
        <v>959</v>
      </c>
      <c r="R12" s="4">
        <v>147</v>
      </c>
    </row>
    <row r="13" spans="1:18">
      <c r="N13" t="s">
        <v>41</v>
      </c>
      <c r="O13" t="s">
        <v>36</v>
      </c>
      <c r="P13" t="s">
        <v>18</v>
      </c>
      <c r="Q13" s="3">
        <v>9632</v>
      </c>
      <c r="R13" s="4">
        <v>288</v>
      </c>
    </row>
    <row r="14" spans="1:18">
      <c r="N14" t="s">
        <v>6</v>
      </c>
      <c r="O14" t="s">
        <v>39</v>
      </c>
      <c r="P14" t="s">
        <v>25</v>
      </c>
      <c r="Q14" s="3">
        <v>2100</v>
      </c>
      <c r="R14" s="4">
        <v>414</v>
      </c>
    </row>
    <row r="15" spans="1:18">
      <c r="N15" t="s">
        <v>40</v>
      </c>
      <c r="O15" t="s">
        <v>35</v>
      </c>
      <c r="P15" t="s">
        <v>33</v>
      </c>
      <c r="Q15" s="3">
        <v>8869</v>
      </c>
      <c r="R15" s="4">
        <v>432</v>
      </c>
    </row>
    <row r="16" spans="1:18">
      <c r="N16" t="s">
        <v>6</v>
      </c>
      <c r="O16" t="s">
        <v>38</v>
      </c>
      <c r="P16" t="s">
        <v>31</v>
      </c>
      <c r="Q16" s="3">
        <v>2681</v>
      </c>
      <c r="R16" s="4">
        <v>54</v>
      </c>
    </row>
    <row r="17" spans="14:18">
      <c r="N17" t="s">
        <v>8</v>
      </c>
      <c r="O17" t="s">
        <v>35</v>
      </c>
      <c r="P17" t="s">
        <v>22</v>
      </c>
      <c r="Q17" s="3">
        <v>5012</v>
      </c>
      <c r="R17" s="4">
        <v>210</v>
      </c>
    </row>
    <row r="18" spans="14:18">
      <c r="N18" t="s">
        <v>7</v>
      </c>
      <c r="O18" t="s">
        <v>38</v>
      </c>
      <c r="P18" t="s">
        <v>14</v>
      </c>
      <c r="Q18" s="3">
        <v>1281</v>
      </c>
      <c r="R18" s="4">
        <v>75</v>
      </c>
    </row>
    <row r="19" spans="14:18">
      <c r="N19" t="s">
        <v>5</v>
      </c>
      <c r="O19" t="s">
        <v>37</v>
      </c>
      <c r="P19" t="s">
        <v>14</v>
      </c>
      <c r="Q19" s="3">
        <v>4991</v>
      </c>
      <c r="R19" s="4">
        <v>12</v>
      </c>
    </row>
    <row r="20" spans="14:18">
      <c r="N20" t="s">
        <v>2</v>
      </c>
      <c r="O20" t="s">
        <v>39</v>
      </c>
      <c r="P20" t="s">
        <v>25</v>
      </c>
      <c r="Q20" s="3">
        <v>1785</v>
      </c>
      <c r="R20" s="4">
        <v>462</v>
      </c>
    </row>
    <row r="21" spans="14:18">
      <c r="N21" t="s">
        <v>3</v>
      </c>
      <c r="O21" t="s">
        <v>37</v>
      </c>
      <c r="P21" t="s">
        <v>17</v>
      </c>
      <c r="Q21" s="3">
        <v>3983</v>
      </c>
      <c r="R21" s="4">
        <v>144</v>
      </c>
    </row>
    <row r="22" spans="14:18">
      <c r="N22" t="s">
        <v>9</v>
      </c>
      <c r="O22" t="s">
        <v>38</v>
      </c>
      <c r="P22" t="s">
        <v>16</v>
      </c>
      <c r="Q22" s="3">
        <v>2646</v>
      </c>
      <c r="R22" s="4">
        <v>120</v>
      </c>
    </row>
    <row r="23" spans="14:18">
      <c r="N23" t="s">
        <v>2</v>
      </c>
      <c r="O23" t="s">
        <v>34</v>
      </c>
      <c r="P23" t="s">
        <v>13</v>
      </c>
      <c r="Q23" s="3">
        <v>252</v>
      </c>
      <c r="R23" s="4">
        <v>54</v>
      </c>
    </row>
    <row r="24" spans="14:18">
      <c r="N24" t="s">
        <v>3</v>
      </c>
      <c r="O24" t="s">
        <v>35</v>
      </c>
      <c r="P24" t="s">
        <v>25</v>
      </c>
      <c r="Q24" s="3">
        <v>2464</v>
      </c>
      <c r="R24" s="4">
        <v>234</v>
      </c>
    </row>
    <row r="25" spans="14:18">
      <c r="N25" t="s">
        <v>3</v>
      </c>
      <c r="O25" t="s">
        <v>35</v>
      </c>
      <c r="P25" t="s">
        <v>29</v>
      </c>
      <c r="Q25" s="3">
        <v>2114</v>
      </c>
      <c r="R25" s="4">
        <v>66</v>
      </c>
    </row>
    <row r="26" spans="14:18">
      <c r="N26" t="s">
        <v>6</v>
      </c>
      <c r="O26" t="s">
        <v>37</v>
      </c>
      <c r="P26" t="s">
        <v>31</v>
      </c>
      <c r="Q26" s="3">
        <v>7693</v>
      </c>
      <c r="R26" s="4">
        <v>87</v>
      </c>
    </row>
    <row r="27" spans="14:18">
      <c r="N27" t="s">
        <v>5</v>
      </c>
      <c r="O27" t="s">
        <v>34</v>
      </c>
      <c r="P27" t="s">
        <v>20</v>
      </c>
      <c r="Q27" s="3">
        <v>15610</v>
      </c>
      <c r="R27" s="4">
        <v>339</v>
      </c>
    </row>
    <row r="28" spans="14:18">
      <c r="N28" t="s">
        <v>41</v>
      </c>
      <c r="O28" t="s">
        <v>34</v>
      </c>
      <c r="P28" t="s">
        <v>22</v>
      </c>
      <c r="Q28" s="3">
        <v>336</v>
      </c>
      <c r="R28" s="4">
        <v>144</v>
      </c>
    </row>
    <row r="29" spans="14:18">
      <c r="N29" t="s">
        <v>2</v>
      </c>
      <c r="O29" t="s">
        <v>39</v>
      </c>
      <c r="P29" t="s">
        <v>20</v>
      </c>
      <c r="Q29" s="3">
        <v>9443</v>
      </c>
      <c r="R29" s="4">
        <v>162</v>
      </c>
    </row>
    <row r="30" spans="14:18">
      <c r="N30" t="s">
        <v>9</v>
      </c>
      <c r="O30" t="s">
        <v>34</v>
      </c>
      <c r="P30" t="s">
        <v>23</v>
      </c>
      <c r="Q30" s="3">
        <v>8155</v>
      </c>
      <c r="R30" s="4">
        <v>90</v>
      </c>
    </row>
    <row r="31" spans="14:18">
      <c r="N31" t="s">
        <v>8</v>
      </c>
      <c r="O31" t="s">
        <v>38</v>
      </c>
      <c r="P31" t="s">
        <v>23</v>
      </c>
      <c r="Q31" s="3">
        <v>1701</v>
      </c>
      <c r="R31" s="4">
        <v>234</v>
      </c>
    </row>
    <row r="32" spans="14:18">
      <c r="N32" t="s">
        <v>10</v>
      </c>
      <c r="O32" t="s">
        <v>38</v>
      </c>
      <c r="P32" t="s">
        <v>22</v>
      </c>
      <c r="Q32" s="3">
        <v>2205</v>
      </c>
      <c r="R32" s="4">
        <v>141</v>
      </c>
    </row>
    <row r="33" spans="14:18">
      <c r="N33" t="s">
        <v>8</v>
      </c>
      <c r="O33" t="s">
        <v>37</v>
      </c>
      <c r="P33" t="s">
        <v>19</v>
      </c>
      <c r="Q33" s="3">
        <v>1771</v>
      </c>
      <c r="R33" s="4">
        <v>204</v>
      </c>
    </row>
    <row r="34" spans="14:18">
      <c r="N34" t="s">
        <v>41</v>
      </c>
      <c r="O34" t="s">
        <v>35</v>
      </c>
      <c r="P34" t="s">
        <v>15</v>
      </c>
      <c r="Q34" s="3">
        <v>2114</v>
      </c>
      <c r="R34" s="4">
        <v>186</v>
      </c>
    </row>
    <row r="35" spans="14:18">
      <c r="N35" t="s">
        <v>41</v>
      </c>
      <c r="O35" t="s">
        <v>36</v>
      </c>
      <c r="P35" t="s">
        <v>13</v>
      </c>
      <c r="Q35" s="3">
        <v>10311</v>
      </c>
      <c r="R35" s="4">
        <v>231</v>
      </c>
    </row>
    <row r="36" spans="14:18">
      <c r="N36" t="s">
        <v>3</v>
      </c>
      <c r="O36" t="s">
        <v>39</v>
      </c>
      <c r="P36" t="s">
        <v>16</v>
      </c>
      <c r="Q36" s="3">
        <v>21</v>
      </c>
      <c r="R36" s="4">
        <v>168</v>
      </c>
    </row>
    <row r="37" spans="14:18">
      <c r="N37" t="s">
        <v>10</v>
      </c>
      <c r="O37" t="s">
        <v>35</v>
      </c>
      <c r="P37" t="s">
        <v>20</v>
      </c>
      <c r="Q37" s="3">
        <v>1974</v>
      </c>
      <c r="R37" s="4">
        <v>195</v>
      </c>
    </row>
    <row r="38" spans="14:18">
      <c r="N38" t="s">
        <v>5</v>
      </c>
      <c r="O38" t="s">
        <v>36</v>
      </c>
      <c r="P38" t="s">
        <v>23</v>
      </c>
      <c r="Q38" s="3">
        <v>6314</v>
      </c>
      <c r="R38" s="4">
        <v>15</v>
      </c>
    </row>
    <row r="39" spans="14:18">
      <c r="N39" t="s">
        <v>10</v>
      </c>
      <c r="O39" t="s">
        <v>37</v>
      </c>
      <c r="P39" t="s">
        <v>23</v>
      </c>
      <c r="Q39" s="3">
        <v>4683</v>
      </c>
      <c r="R39" s="4">
        <v>30</v>
      </c>
    </row>
    <row r="40" spans="14:18">
      <c r="N40" t="s">
        <v>41</v>
      </c>
      <c r="O40" t="s">
        <v>37</v>
      </c>
      <c r="P40" t="s">
        <v>24</v>
      </c>
      <c r="Q40" s="3">
        <v>6398</v>
      </c>
      <c r="R40" s="4">
        <v>102</v>
      </c>
    </row>
    <row r="41" spans="14:18">
      <c r="N41" t="s">
        <v>2</v>
      </c>
      <c r="O41" t="s">
        <v>35</v>
      </c>
      <c r="P41" t="s">
        <v>19</v>
      </c>
      <c r="Q41" s="3">
        <v>553</v>
      </c>
      <c r="R41" s="4">
        <v>15</v>
      </c>
    </row>
    <row r="42" spans="14:18">
      <c r="N42" t="s">
        <v>8</v>
      </c>
      <c r="O42" t="s">
        <v>39</v>
      </c>
      <c r="P42" t="s">
        <v>30</v>
      </c>
      <c r="Q42" s="3">
        <v>7021</v>
      </c>
      <c r="R42" s="4">
        <v>183</v>
      </c>
    </row>
    <row r="43" spans="14:18">
      <c r="N43" t="s">
        <v>40</v>
      </c>
      <c r="O43" t="s">
        <v>39</v>
      </c>
      <c r="P43" t="s">
        <v>22</v>
      </c>
      <c r="Q43" s="3">
        <v>5817</v>
      </c>
      <c r="R43" s="4">
        <v>12</v>
      </c>
    </row>
    <row r="44" spans="14:18">
      <c r="N44" t="s">
        <v>41</v>
      </c>
      <c r="O44" t="s">
        <v>39</v>
      </c>
      <c r="P44" t="s">
        <v>14</v>
      </c>
      <c r="Q44" s="3">
        <v>3976</v>
      </c>
      <c r="R44" s="4">
        <v>72</v>
      </c>
    </row>
    <row r="45" spans="14:18">
      <c r="N45" t="s">
        <v>6</v>
      </c>
      <c r="O45" t="s">
        <v>38</v>
      </c>
      <c r="P45" t="s">
        <v>27</v>
      </c>
      <c r="Q45" s="3">
        <v>1134</v>
      </c>
      <c r="R45" s="4">
        <v>282</v>
      </c>
    </row>
    <row r="46" spans="14:18">
      <c r="N46" t="s">
        <v>2</v>
      </c>
      <c r="O46" t="s">
        <v>39</v>
      </c>
      <c r="P46" t="s">
        <v>28</v>
      </c>
      <c r="Q46" s="3">
        <v>6027</v>
      </c>
      <c r="R46" s="4">
        <v>144</v>
      </c>
    </row>
    <row r="47" spans="14:18">
      <c r="N47" t="s">
        <v>6</v>
      </c>
      <c r="O47" t="s">
        <v>37</v>
      </c>
      <c r="P47" t="s">
        <v>16</v>
      </c>
      <c r="Q47" s="3">
        <v>1904</v>
      </c>
      <c r="R47" s="4">
        <v>405</v>
      </c>
    </row>
    <row r="48" spans="14:18">
      <c r="N48" t="s">
        <v>7</v>
      </c>
      <c r="O48" t="s">
        <v>34</v>
      </c>
      <c r="P48" t="s">
        <v>32</v>
      </c>
      <c r="Q48" s="3">
        <v>3262</v>
      </c>
      <c r="R48" s="4">
        <v>75</v>
      </c>
    </row>
    <row r="49" spans="14:18">
      <c r="N49" t="s">
        <v>40</v>
      </c>
      <c r="O49" t="s">
        <v>34</v>
      </c>
      <c r="P49" t="s">
        <v>27</v>
      </c>
      <c r="Q49" s="3">
        <v>2289</v>
      </c>
      <c r="R49" s="4">
        <v>135</v>
      </c>
    </row>
    <row r="50" spans="14:18">
      <c r="N50" t="s">
        <v>5</v>
      </c>
      <c r="O50" t="s">
        <v>34</v>
      </c>
      <c r="P50" t="s">
        <v>27</v>
      </c>
      <c r="Q50" s="3">
        <v>6986</v>
      </c>
      <c r="R50" s="4">
        <v>21</v>
      </c>
    </row>
    <row r="51" spans="14:18">
      <c r="N51" t="s">
        <v>2</v>
      </c>
      <c r="O51" t="s">
        <v>38</v>
      </c>
      <c r="P51" t="s">
        <v>23</v>
      </c>
      <c r="Q51" s="3">
        <v>4417</v>
      </c>
      <c r="R51" s="4">
        <v>153</v>
      </c>
    </row>
    <row r="52" spans="14:18">
      <c r="N52" t="s">
        <v>6</v>
      </c>
      <c r="O52" t="s">
        <v>34</v>
      </c>
      <c r="P52" t="s">
        <v>15</v>
      </c>
      <c r="Q52" s="3">
        <v>1442</v>
      </c>
      <c r="R52" s="4">
        <v>15</v>
      </c>
    </row>
    <row r="53" spans="14:18">
      <c r="N53" t="s">
        <v>3</v>
      </c>
      <c r="O53" t="s">
        <v>35</v>
      </c>
      <c r="P53" t="s">
        <v>14</v>
      </c>
      <c r="Q53" s="3">
        <v>2415</v>
      </c>
      <c r="R53" s="4">
        <v>255</v>
      </c>
    </row>
    <row r="54" spans="14:18">
      <c r="N54" t="s">
        <v>2</v>
      </c>
      <c r="O54" t="s">
        <v>37</v>
      </c>
      <c r="P54" t="s">
        <v>19</v>
      </c>
      <c r="Q54" s="3">
        <v>238</v>
      </c>
      <c r="R54" s="4">
        <v>18</v>
      </c>
    </row>
    <row r="55" spans="14:18">
      <c r="N55" t="s">
        <v>6</v>
      </c>
      <c r="O55" t="s">
        <v>37</v>
      </c>
      <c r="P55" t="s">
        <v>23</v>
      </c>
      <c r="Q55" s="3">
        <v>4949</v>
      </c>
      <c r="R55" s="4">
        <v>189</v>
      </c>
    </row>
    <row r="56" spans="14:18">
      <c r="N56" t="s">
        <v>5</v>
      </c>
      <c r="O56" t="s">
        <v>38</v>
      </c>
      <c r="P56" t="s">
        <v>32</v>
      </c>
      <c r="Q56" s="3">
        <v>5075</v>
      </c>
      <c r="R56" s="4">
        <v>21</v>
      </c>
    </row>
    <row r="57" spans="14:18">
      <c r="N57" t="s">
        <v>3</v>
      </c>
      <c r="O57" t="s">
        <v>36</v>
      </c>
      <c r="P57" t="s">
        <v>16</v>
      </c>
      <c r="Q57" s="3">
        <v>9198</v>
      </c>
      <c r="R57" s="4">
        <v>36</v>
      </c>
    </row>
    <row r="58" spans="14:18">
      <c r="N58" t="s">
        <v>6</v>
      </c>
      <c r="O58" t="s">
        <v>34</v>
      </c>
      <c r="P58" t="s">
        <v>29</v>
      </c>
      <c r="Q58" s="3">
        <v>3339</v>
      </c>
      <c r="R58" s="4">
        <v>75</v>
      </c>
    </row>
    <row r="59" spans="14:18">
      <c r="N59" t="s">
        <v>40</v>
      </c>
      <c r="O59" t="s">
        <v>34</v>
      </c>
      <c r="P59" t="s">
        <v>17</v>
      </c>
      <c r="Q59" s="3">
        <v>5019</v>
      </c>
      <c r="R59" s="4">
        <v>156</v>
      </c>
    </row>
    <row r="60" spans="14:18">
      <c r="N60" t="s">
        <v>5</v>
      </c>
      <c r="O60" t="s">
        <v>36</v>
      </c>
      <c r="P60" t="s">
        <v>16</v>
      </c>
      <c r="Q60" s="3">
        <v>16184</v>
      </c>
      <c r="R60" s="4">
        <v>39</v>
      </c>
    </row>
    <row r="61" spans="14:18">
      <c r="N61" t="s">
        <v>6</v>
      </c>
      <c r="O61" t="s">
        <v>36</v>
      </c>
      <c r="P61" t="s">
        <v>21</v>
      </c>
      <c r="Q61" s="3">
        <v>497</v>
      </c>
      <c r="R61" s="4">
        <v>63</v>
      </c>
    </row>
    <row r="62" spans="14:18">
      <c r="N62" t="s">
        <v>2</v>
      </c>
      <c r="O62" t="s">
        <v>36</v>
      </c>
      <c r="P62" t="s">
        <v>29</v>
      </c>
      <c r="Q62" s="3">
        <v>8211</v>
      </c>
      <c r="R62" s="4">
        <v>75</v>
      </c>
    </row>
    <row r="63" spans="14:18">
      <c r="N63" t="s">
        <v>2</v>
      </c>
      <c r="O63" t="s">
        <v>38</v>
      </c>
      <c r="P63" t="s">
        <v>28</v>
      </c>
      <c r="Q63" s="3">
        <v>6580</v>
      </c>
      <c r="R63" s="4">
        <v>183</v>
      </c>
    </row>
    <row r="64" spans="14:18">
      <c r="N64" t="s">
        <v>41</v>
      </c>
      <c r="O64" t="s">
        <v>35</v>
      </c>
      <c r="P64" t="s">
        <v>13</v>
      </c>
      <c r="Q64" s="3">
        <v>4760</v>
      </c>
      <c r="R64" s="4">
        <v>69</v>
      </c>
    </row>
    <row r="65" spans="14:18">
      <c r="N65" t="s">
        <v>40</v>
      </c>
      <c r="O65" t="s">
        <v>36</v>
      </c>
      <c r="P65" t="s">
        <v>25</v>
      </c>
      <c r="Q65" s="3">
        <v>5439</v>
      </c>
      <c r="R65" s="4">
        <v>30</v>
      </c>
    </row>
    <row r="66" spans="14:18">
      <c r="N66" t="s">
        <v>41</v>
      </c>
      <c r="O66" t="s">
        <v>34</v>
      </c>
      <c r="P66" t="s">
        <v>17</v>
      </c>
      <c r="Q66" s="3">
        <v>1463</v>
      </c>
      <c r="R66" s="4">
        <v>39</v>
      </c>
    </row>
    <row r="67" spans="14:18">
      <c r="N67" t="s">
        <v>3</v>
      </c>
      <c r="O67" t="s">
        <v>34</v>
      </c>
      <c r="P67" t="s">
        <v>32</v>
      </c>
      <c r="Q67" s="3">
        <v>7777</v>
      </c>
      <c r="R67" s="4">
        <v>504</v>
      </c>
    </row>
    <row r="68" spans="14:18">
      <c r="N68" t="s">
        <v>9</v>
      </c>
      <c r="O68" t="s">
        <v>37</v>
      </c>
      <c r="P68" t="s">
        <v>29</v>
      </c>
      <c r="Q68" s="3">
        <v>1085</v>
      </c>
      <c r="R68" s="4">
        <v>273</v>
      </c>
    </row>
    <row r="69" spans="14:18">
      <c r="N69" t="s">
        <v>5</v>
      </c>
      <c r="O69" t="s">
        <v>37</v>
      </c>
      <c r="P69" t="s">
        <v>31</v>
      </c>
      <c r="Q69" s="3">
        <v>182</v>
      </c>
      <c r="R69" s="4">
        <v>48</v>
      </c>
    </row>
    <row r="70" spans="14:18">
      <c r="N70" t="s">
        <v>6</v>
      </c>
      <c r="O70" t="s">
        <v>34</v>
      </c>
      <c r="P70" t="s">
        <v>27</v>
      </c>
      <c r="Q70" s="3">
        <v>4242</v>
      </c>
      <c r="R70" s="4">
        <v>207</v>
      </c>
    </row>
    <row r="71" spans="14:18">
      <c r="N71" t="s">
        <v>6</v>
      </c>
      <c r="O71" t="s">
        <v>36</v>
      </c>
      <c r="P71" t="s">
        <v>32</v>
      </c>
      <c r="Q71" s="3">
        <v>6118</v>
      </c>
      <c r="R71" s="4">
        <v>9</v>
      </c>
    </row>
    <row r="72" spans="14:18">
      <c r="N72" t="s">
        <v>10</v>
      </c>
      <c r="O72" t="s">
        <v>36</v>
      </c>
      <c r="P72" t="s">
        <v>23</v>
      </c>
      <c r="Q72" s="3">
        <v>2317</v>
      </c>
      <c r="R72" s="4">
        <v>261</v>
      </c>
    </row>
    <row r="73" spans="14:18">
      <c r="N73" t="s">
        <v>6</v>
      </c>
      <c r="O73" t="s">
        <v>38</v>
      </c>
      <c r="P73" t="s">
        <v>16</v>
      </c>
      <c r="Q73" s="3">
        <v>938</v>
      </c>
      <c r="R73" s="4">
        <v>6</v>
      </c>
    </row>
    <row r="74" spans="14:18">
      <c r="N74" t="s">
        <v>8</v>
      </c>
      <c r="O74" t="s">
        <v>37</v>
      </c>
      <c r="P74" t="s">
        <v>15</v>
      </c>
      <c r="Q74" s="3">
        <v>9709</v>
      </c>
      <c r="R74" s="4">
        <v>30</v>
      </c>
    </row>
    <row r="75" spans="14:18">
      <c r="N75" t="s">
        <v>7</v>
      </c>
      <c r="O75" t="s">
        <v>34</v>
      </c>
      <c r="P75" t="s">
        <v>20</v>
      </c>
      <c r="Q75" s="3">
        <v>2205</v>
      </c>
      <c r="R75" s="4">
        <v>138</v>
      </c>
    </row>
    <row r="76" spans="14:18">
      <c r="N76" t="s">
        <v>7</v>
      </c>
      <c r="O76" t="s">
        <v>37</v>
      </c>
      <c r="P76" t="s">
        <v>17</v>
      </c>
      <c r="Q76" s="3">
        <v>4487</v>
      </c>
      <c r="R76" s="4">
        <v>111</v>
      </c>
    </row>
    <row r="77" spans="14:18">
      <c r="N77" t="s">
        <v>5</v>
      </c>
      <c r="O77" t="s">
        <v>35</v>
      </c>
      <c r="P77" t="s">
        <v>18</v>
      </c>
      <c r="Q77" s="3">
        <v>2415</v>
      </c>
      <c r="R77" s="4">
        <v>15</v>
      </c>
    </row>
    <row r="78" spans="14:18">
      <c r="N78" t="s">
        <v>40</v>
      </c>
      <c r="O78" t="s">
        <v>34</v>
      </c>
      <c r="P78" t="s">
        <v>19</v>
      </c>
      <c r="Q78" s="3">
        <v>4018</v>
      </c>
      <c r="R78" s="4">
        <v>162</v>
      </c>
    </row>
    <row r="79" spans="14:18">
      <c r="N79" t="s">
        <v>5</v>
      </c>
      <c r="O79" t="s">
        <v>34</v>
      </c>
      <c r="P79" t="s">
        <v>19</v>
      </c>
      <c r="Q79" s="3">
        <v>861</v>
      </c>
      <c r="R79" s="4">
        <v>195</v>
      </c>
    </row>
    <row r="80" spans="14:18">
      <c r="N80" t="s">
        <v>10</v>
      </c>
      <c r="O80" t="s">
        <v>38</v>
      </c>
      <c r="P80" t="s">
        <v>14</v>
      </c>
      <c r="Q80" s="3">
        <v>5586</v>
      </c>
      <c r="R80" s="4">
        <v>525</v>
      </c>
    </row>
    <row r="81" spans="14:18">
      <c r="N81" t="s">
        <v>7</v>
      </c>
      <c r="O81" t="s">
        <v>34</v>
      </c>
      <c r="P81" t="s">
        <v>33</v>
      </c>
      <c r="Q81" s="3">
        <v>2226</v>
      </c>
      <c r="R81" s="4">
        <v>48</v>
      </c>
    </row>
    <row r="82" spans="14:18">
      <c r="N82" t="s">
        <v>9</v>
      </c>
      <c r="O82" t="s">
        <v>34</v>
      </c>
      <c r="P82" t="s">
        <v>28</v>
      </c>
      <c r="Q82" s="3">
        <v>14329</v>
      </c>
      <c r="R82" s="4">
        <v>150</v>
      </c>
    </row>
    <row r="83" spans="14:18">
      <c r="N83" t="s">
        <v>9</v>
      </c>
      <c r="O83" t="s">
        <v>34</v>
      </c>
      <c r="P83" t="s">
        <v>20</v>
      </c>
      <c r="Q83" s="3">
        <v>8463</v>
      </c>
      <c r="R83" s="4">
        <v>492</v>
      </c>
    </row>
    <row r="84" spans="14:18">
      <c r="N84" t="s">
        <v>5</v>
      </c>
      <c r="O84" t="s">
        <v>34</v>
      </c>
      <c r="P84" t="s">
        <v>29</v>
      </c>
      <c r="Q84" s="3">
        <v>2891</v>
      </c>
      <c r="R84" s="4">
        <v>102</v>
      </c>
    </row>
    <row r="85" spans="14:18">
      <c r="N85" t="s">
        <v>3</v>
      </c>
      <c r="O85" t="s">
        <v>36</v>
      </c>
      <c r="P85" t="s">
        <v>23</v>
      </c>
      <c r="Q85" s="3">
        <v>3773</v>
      </c>
      <c r="R85" s="4">
        <v>165</v>
      </c>
    </row>
    <row r="86" spans="14:18">
      <c r="N86" t="s">
        <v>41</v>
      </c>
      <c r="O86" t="s">
        <v>36</v>
      </c>
      <c r="P86" t="s">
        <v>28</v>
      </c>
      <c r="Q86" s="3">
        <v>854</v>
      </c>
      <c r="R86" s="4">
        <v>309</v>
      </c>
    </row>
    <row r="87" spans="14:18">
      <c r="N87" t="s">
        <v>6</v>
      </c>
      <c r="O87" t="s">
        <v>36</v>
      </c>
      <c r="P87" t="s">
        <v>17</v>
      </c>
      <c r="Q87" s="3">
        <v>4970</v>
      </c>
      <c r="R87" s="4">
        <v>156</v>
      </c>
    </row>
    <row r="88" spans="14:18">
      <c r="N88" t="s">
        <v>9</v>
      </c>
      <c r="O88" t="s">
        <v>35</v>
      </c>
      <c r="P88" t="s">
        <v>26</v>
      </c>
      <c r="Q88" s="3">
        <v>98</v>
      </c>
      <c r="R88" s="4">
        <v>159</v>
      </c>
    </row>
    <row r="89" spans="14:18">
      <c r="N89" t="s">
        <v>5</v>
      </c>
      <c r="O89" t="s">
        <v>35</v>
      </c>
      <c r="P89" t="s">
        <v>15</v>
      </c>
      <c r="Q89" s="3">
        <v>13391</v>
      </c>
      <c r="R89" s="4">
        <v>201</v>
      </c>
    </row>
    <row r="90" spans="14:18">
      <c r="N90" t="s">
        <v>8</v>
      </c>
      <c r="O90" t="s">
        <v>39</v>
      </c>
      <c r="P90" t="s">
        <v>31</v>
      </c>
      <c r="Q90" s="3">
        <v>8890</v>
      </c>
      <c r="R90" s="4">
        <v>210</v>
      </c>
    </row>
    <row r="91" spans="14:18">
      <c r="N91" t="s">
        <v>2</v>
      </c>
      <c r="O91" t="s">
        <v>38</v>
      </c>
      <c r="P91" t="s">
        <v>13</v>
      </c>
      <c r="Q91" s="3">
        <v>56</v>
      </c>
      <c r="R91" s="4">
        <v>51</v>
      </c>
    </row>
    <row r="92" spans="14:18">
      <c r="N92" t="s">
        <v>3</v>
      </c>
      <c r="O92" t="s">
        <v>36</v>
      </c>
      <c r="P92" t="s">
        <v>25</v>
      </c>
      <c r="Q92" s="3">
        <v>3339</v>
      </c>
      <c r="R92" s="4">
        <v>39</v>
      </c>
    </row>
    <row r="93" spans="14:18">
      <c r="N93" t="s">
        <v>10</v>
      </c>
      <c r="O93" t="s">
        <v>35</v>
      </c>
      <c r="P93" t="s">
        <v>18</v>
      </c>
      <c r="Q93" s="3">
        <v>3808</v>
      </c>
      <c r="R93" s="4">
        <v>279</v>
      </c>
    </row>
    <row r="94" spans="14:18">
      <c r="N94" t="s">
        <v>10</v>
      </c>
      <c r="O94" t="s">
        <v>38</v>
      </c>
      <c r="P94" t="s">
        <v>13</v>
      </c>
      <c r="Q94" s="3">
        <v>63</v>
      </c>
      <c r="R94" s="4">
        <v>123</v>
      </c>
    </row>
    <row r="95" spans="14:18">
      <c r="N95" t="s">
        <v>2</v>
      </c>
      <c r="O95" t="s">
        <v>39</v>
      </c>
      <c r="P95" t="s">
        <v>27</v>
      </c>
      <c r="Q95" s="3">
        <v>7812</v>
      </c>
      <c r="R95" s="4">
        <v>81</v>
      </c>
    </row>
    <row r="96" spans="14:18">
      <c r="N96" t="s">
        <v>40</v>
      </c>
      <c r="O96" t="s">
        <v>37</v>
      </c>
      <c r="P96" t="s">
        <v>19</v>
      </c>
      <c r="Q96" s="3">
        <v>7693</v>
      </c>
      <c r="R96" s="4">
        <v>21</v>
      </c>
    </row>
    <row r="97" spans="14:18">
      <c r="N97" t="s">
        <v>3</v>
      </c>
      <c r="O97" t="s">
        <v>36</v>
      </c>
      <c r="P97" t="s">
        <v>28</v>
      </c>
      <c r="Q97" s="3">
        <v>973</v>
      </c>
      <c r="R97" s="4">
        <v>162</v>
      </c>
    </row>
    <row r="98" spans="14:18">
      <c r="N98" t="s">
        <v>10</v>
      </c>
      <c r="O98" t="s">
        <v>35</v>
      </c>
      <c r="P98" t="s">
        <v>21</v>
      </c>
      <c r="Q98" s="3">
        <v>567</v>
      </c>
      <c r="R98" s="4">
        <v>228</v>
      </c>
    </row>
    <row r="99" spans="14:18">
      <c r="N99" t="s">
        <v>10</v>
      </c>
      <c r="O99" t="s">
        <v>36</v>
      </c>
      <c r="P99" t="s">
        <v>29</v>
      </c>
      <c r="Q99" s="3">
        <v>2471</v>
      </c>
      <c r="R99" s="4">
        <v>342</v>
      </c>
    </row>
    <row r="100" spans="14:18">
      <c r="N100" t="s">
        <v>5</v>
      </c>
      <c r="O100" t="s">
        <v>38</v>
      </c>
      <c r="P100" t="s">
        <v>13</v>
      </c>
      <c r="Q100" s="3">
        <v>7189</v>
      </c>
      <c r="R100" s="4">
        <v>54</v>
      </c>
    </row>
    <row r="101" spans="14:18">
      <c r="N101" t="s">
        <v>41</v>
      </c>
      <c r="O101" t="s">
        <v>35</v>
      </c>
      <c r="P101" t="s">
        <v>28</v>
      </c>
      <c r="Q101" s="3">
        <v>7455</v>
      </c>
      <c r="R101" s="4">
        <v>216</v>
      </c>
    </row>
    <row r="102" spans="14:18">
      <c r="N102" t="s">
        <v>3</v>
      </c>
      <c r="O102" t="s">
        <v>34</v>
      </c>
      <c r="P102" t="s">
        <v>26</v>
      </c>
      <c r="Q102" s="3">
        <v>3108</v>
      </c>
      <c r="R102" s="4">
        <v>54</v>
      </c>
    </row>
    <row r="103" spans="14:18">
      <c r="N103" t="s">
        <v>6</v>
      </c>
      <c r="O103" t="s">
        <v>38</v>
      </c>
      <c r="P103" t="s">
        <v>25</v>
      </c>
      <c r="Q103" s="3">
        <v>469</v>
      </c>
      <c r="R103" s="4">
        <v>75</v>
      </c>
    </row>
    <row r="104" spans="14:18">
      <c r="N104" t="s">
        <v>9</v>
      </c>
      <c r="O104" t="s">
        <v>37</v>
      </c>
      <c r="P104" t="s">
        <v>23</v>
      </c>
      <c r="Q104" s="3">
        <v>2737</v>
      </c>
      <c r="R104" s="4">
        <v>93</v>
      </c>
    </row>
    <row r="105" spans="14:18">
      <c r="N105" t="s">
        <v>9</v>
      </c>
      <c r="O105" t="s">
        <v>37</v>
      </c>
      <c r="P105" t="s">
        <v>25</v>
      </c>
      <c r="Q105" s="3">
        <v>4305</v>
      </c>
      <c r="R105" s="4">
        <v>156</v>
      </c>
    </row>
    <row r="106" spans="14:18">
      <c r="N106" t="s">
        <v>9</v>
      </c>
      <c r="O106" t="s">
        <v>38</v>
      </c>
      <c r="P106" t="s">
        <v>17</v>
      </c>
      <c r="Q106" s="3">
        <v>2408</v>
      </c>
      <c r="R106" s="4">
        <v>9</v>
      </c>
    </row>
    <row r="107" spans="14:18">
      <c r="N107" t="s">
        <v>3</v>
      </c>
      <c r="O107" t="s">
        <v>36</v>
      </c>
      <c r="P107" t="s">
        <v>19</v>
      </c>
      <c r="Q107" s="3">
        <v>1281</v>
      </c>
      <c r="R107" s="4">
        <v>18</v>
      </c>
    </row>
    <row r="108" spans="14:18">
      <c r="N108" t="s">
        <v>40</v>
      </c>
      <c r="O108" t="s">
        <v>35</v>
      </c>
      <c r="P108" t="s">
        <v>32</v>
      </c>
      <c r="Q108" s="3">
        <v>12348</v>
      </c>
      <c r="R108" s="4">
        <v>234</v>
      </c>
    </row>
    <row r="109" spans="14:18">
      <c r="N109" t="s">
        <v>3</v>
      </c>
      <c r="O109" t="s">
        <v>34</v>
      </c>
      <c r="P109" t="s">
        <v>28</v>
      </c>
      <c r="Q109" s="3">
        <v>3689</v>
      </c>
      <c r="R109" s="4">
        <v>312</v>
      </c>
    </row>
    <row r="110" spans="14:18">
      <c r="N110" t="s">
        <v>7</v>
      </c>
      <c r="O110" t="s">
        <v>36</v>
      </c>
      <c r="P110" t="s">
        <v>19</v>
      </c>
      <c r="Q110" s="3">
        <v>2870</v>
      </c>
      <c r="R110" s="4">
        <v>300</v>
      </c>
    </row>
    <row r="111" spans="14:18">
      <c r="N111" t="s">
        <v>2</v>
      </c>
      <c r="O111" t="s">
        <v>36</v>
      </c>
      <c r="P111" t="s">
        <v>27</v>
      </c>
      <c r="Q111" s="3">
        <v>798</v>
      </c>
      <c r="R111" s="4">
        <v>519</v>
      </c>
    </row>
    <row r="112" spans="14:18">
      <c r="N112" t="s">
        <v>41</v>
      </c>
      <c r="O112" t="s">
        <v>37</v>
      </c>
      <c r="P112" t="s">
        <v>21</v>
      </c>
      <c r="Q112" s="3">
        <v>2933</v>
      </c>
      <c r="R112" s="4">
        <v>9</v>
      </c>
    </row>
    <row r="113" spans="14:18">
      <c r="N113" t="s">
        <v>5</v>
      </c>
      <c r="O113" t="s">
        <v>35</v>
      </c>
      <c r="P113" t="s">
        <v>4</v>
      </c>
      <c r="Q113" s="3">
        <v>2744</v>
      </c>
      <c r="R113" s="4">
        <v>9</v>
      </c>
    </row>
    <row r="114" spans="14:18">
      <c r="N114" t="s">
        <v>40</v>
      </c>
      <c r="O114" t="s">
        <v>36</v>
      </c>
      <c r="P114" t="s">
        <v>33</v>
      </c>
      <c r="Q114" s="3">
        <v>9772</v>
      </c>
      <c r="R114" s="4">
        <v>90</v>
      </c>
    </row>
    <row r="115" spans="14:18">
      <c r="N115" t="s">
        <v>7</v>
      </c>
      <c r="O115" t="s">
        <v>34</v>
      </c>
      <c r="P115" t="s">
        <v>25</v>
      </c>
      <c r="Q115" s="3">
        <v>1568</v>
      </c>
      <c r="R115" s="4">
        <v>96</v>
      </c>
    </row>
    <row r="116" spans="14:18">
      <c r="N116" t="s">
        <v>2</v>
      </c>
      <c r="O116" t="s">
        <v>36</v>
      </c>
      <c r="P116" t="s">
        <v>16</v>
      </c>
      <c r="Q116" s="3">
        <v>11417</v>
      </c>
      <c r="R116" s="4">
        <v>21</v>
      </c>
    </row>
    <row r="117" spans="14:18">
      <c r="N117" t="s">
        <v>40</v>
      </c>
      <c r="O117" t="s">
        <v>34</v>
      </c>
      <c r="P117" t="s">
        <v>26</v>
      </c>
      <c r="Q117" s="3">
        <v>6748</v>
      </c>
      <c r="R117" s="4">
        <v>48</v>
      </c>
    </row>
    <row r="118" spans="14:18">
      <c r="N118" t="s">
        <v>10</v>
      </c>
      <c r="O118" t="s">
        <v>36</v>
      </c>
      <c r="P118" t="s">
        <v>27</v>
      </c>
      <c r="Q118" s="3">
        <v>1407</v>
      </c>
      <c r="R118" s="4">
        <v>72</v>
      </c>
    </row>
    <row r="119" spans="14:18">
      <c r="N119" t="s">
        <v>8</v>
      </c>
      <c r="O119" t="s">
        <v>35</v>
      </c>
      <c r="P119" t="s">
        <v>29</v>
      </c>
      <c r="Q119" s="3">
        <v>2023</v>
      </c>
      <c r="R119" s="4">
        <v>168</v>
      </c>
    </row>
    <row r="120" spans="14:18">
      <c r="N120" t="s">
        <v>5</v>
      </c>
      <c r="O120" t="s">
        <v>39</v>
      </c>
      <c r="P120" t="s">
        <v>26</v>
      </c>
      <c r="Q120" s="3">
        <v>5236</v>
      </c>
      <c r="R120" s="4">
        <v>51</v>
      </c>
    </row>
    <row r="121" spans="14:18">
      <c r="N121" t="s">
        <v>41</v>
      </c>
      <c r="O121" t="s">
        <v>36</v>
      </c>
      <c r="P121" t="s">
        <v>19</v>
      </c>
      <c r="Q121" s="3">
        <v>1925</v>
      </c>
      <c r="R121" s="4">
        <v>192</v>
      </c>
    </row>
    <row r="122" spans="14:18">
      <c r="N122" t="s">
        <v>7</v>
      </c>
      <c r="O122" t="s">
        <v>37</v>
      </c>
      <c r="P122" t="s">
        <v>14</v>
      </c>
      <c r="Q122" s="3">
        <v>6608</v>
      </c>
      <c r="R122" s="4">
        <v>225</v>
      </c>
    </row>
    <row r="123" spans="14:18">
      <c r="N123" t="s">
        <v>6</v>
      </c>
      <c r="O123" t="s">
        <v>34</v>
      </c>
      <c r="P123" t="s">
        <v>26</v>
      </c>
      <c r="Q123" s="3">
        <v>8008</v>
      </c>
      <c r="R123" s="4">
        <v>456</v>
      </c>
    </row>
    <row r="124" spans="14:18">
      <c r="N124" t="s">
        <v>10</v>
      </c>
      <c r="O124" t="s">
        <v>34</v>
      </c>
      <c r="P124" t="s">
        <v>25</v>
      </c>
      <c r="Q124" s="3">
        <v>1428</v>
      </c>
      <c r="R124" s="4">
        <v>93</v>
      </c>
    </row>
    <row r="125" spans="14:18">
      <c r="N125" t="s">
        <v>6</v>
      </c>
      <c r="O125" t="s">
        <v>34</v>
      </c>
      <c r="P125" t="s">
        <v>4</v>
      </c>
      <c r="Q125" s="3">
        <v>525</v>
      </c>
      <c r="R125" s="4">
        <v>48</v>
      </c>
    </row>
    <row r="126" spans="14:18">
      <c r="N126" t="s">
        <v>6</v>
      </c>
      <c r="O126" t="s">
        <v>37</v>
      </c>
      <c r="P126" t="s">
        <v>18</v>
      </c>
      <c r="Q126" s="3">
        <v>1505</v>
      </c>
      <c r="R126" s="4">
        <v>102</v>
      </c>
    </row>
    <row r="127" spans="14:18">
      <c r="N127" t="s">
        <v>7</v>
      </c>
      <c r="O127" t="s">
        <v>35</v>
      </c>
      <c r="P127" t="s">
        <v>30</v>
      </c>
      <c r="Q127" s="3">
        <v>6755</v>
      </c>
      <c r="R127" s="4">
        <v>252</v>
      </c>
    </row>
    <row r="128" spans="14:18">
      <c r="N128" t="s">
        <v>2</v>
      </c>
      <c r="O128" t="s">
        <v>37</v>
      </c>
      <c r="P128" t="s">
        <v>18</v>
      </c>
      <c r="Q128" s="3">
        <v>11571</v>
      </c>
      <c r="R128" s="4">
        <v>138</v>
      </c>
    </row>
    <row r="129" spans="14:18">
      <c r="N129" t="s">
        <v>40</v>
      </c>
      <c r="O129" t="s">
        <v>38</v>
      </c>
      <c r="P129" t="s">
        <v>25</v>
      </c>
      <c r="Q129" s="3">
        <v>2541</v>
      </c>
      <c r="R129" s="4">
        <v>90</v>
      </c>
    </row>
    <row r="130" spans="14:18">
      <c r="N130" t="s">
        <v>41</v>
      </c>
      <c r="O130" t="s">
        <v>37</v>
      </c>
      <c r="P130" t="s">
        <v>30</v>
      </c>
      <c r="Q130" s="3">
        <v>1526</v>
      </c>
      <c r="R130" s="4">
        <v>240</v>
      </c>
    </row>
    <row r="131" spans="14:18">
      <c r="N131" t="s">
        <v>40</v>
      </c>
      <c r="O131" t="s">
        <v>38</v>
      </c>
      <c r="P131" t="s">
        <v>4</v>
      </c>
      <c r="Q131" s="3">
        <v>6125</v>
      </c>
      <c r="R131" s="4">
        <v>102</v>
      </c>
    </row>
    <row r="132" spans="14:18">
      <c r="N132" t="s">
        <v>41</v>
      </c>
      <c r="O132" t="s">
        <v>35</v>
      </c>
      <c r="P132" t="s">
        <v>27</v>
      </c>
      <c r="Q132" s="3">
        <v>847</v>
      </c>
      <c r="R132" s="4">
        <v>129</v>
      </c>
    </row>
    <row r="133" spans="14:18">
      <c r="N133" t="s">
        <v>8</v>
      </c>
      <c r="O133" t="s">
        <v>35</v>
      </c>
      <c r="P133" t="s">
        <v>27</v>
      </c>
      <c r="Q133" s="3">
        <v>4753</v>
      </c>
      <c r="R133" s="4">
        <v>300</v>
      </c>
    </row>
    <row r="134" spans="14:18">
      <c r="N134" t="s">
        <v>6</v>
      </c>
      <c r="O134" t="s">
        <v>38</v>
      </c>
      <c r="P134" t="s">
        <v>33</v>
      </c>
      <c r="Q134" s="3">
        <v>959</v>
      </c>
      <c r="R134" s="4">
        <v>135</v>
      </c>
    </row>
    <row r="135" spans="14:18">
      <c r="N135" t="s">
        <v>7</v>
      </c>
      <c r="O135" t="s">
        <v>35</v>
      </c>
      <c r="P135" t="s">
        <v>24</v>
      </c>
      <c r="Q135" s="3">
        <v>2793</v>
      </c>
      <c r="R135" s="4">
        <v>114</v>
      </c>
    </row>
    <row r="136" spans="14:18">
      <c r="N136" t="s">
        <v>7</v>
      </c>
      <c r="O136" t="s">
        <v>35</v>
      </c>
      <c r="P136" t="s">
        <v>14</v>
      </c>
      <c r="Q136" s="3">
        <v>4606</v>
      </c>
      <c r="R136" s="4">
        <v>63</v>
      </c>
    </row>
    <row r="137" spans="14:18">
      <c r="N137" t="s">
        <v>7</v>
      </c>
      <c r="O137" t="s">
        <v>36</v>
      </c>
      <c r="P137" t="s">
        <v>29</v>
      </c>
      <c r="Q137" s="3">
        <v>5551</v>
      </c>
      <c r="R137" s="4">
        <v>252</v>
      </c>
    </row>
    <row r="138" spans="14:18">
      <c r="N138" t="s">
        <v>10</v>
      </c>
      <c r="O138" t="s">
        <v>36</v>
      </c>
      <c r="P138" t="s">
        <v>32</v>
      </c>
      <c r="Q138" s="3">
        <v>6657</v>
      </c>
      <c r="R138" s="4">
        <v>303</v>
      </c>
    </row>
    <row r="139" spans="14:18">
      <c r="N139" t="s">
        <v>7</v>
      </c>
      <c r="O139" t="s">
        <v>39</v>
      </c>
      <c r="P139" t="s">
        <v>17</v>
      </c>
      <c r="Q139" s="3">
        <v>4438</v>
      </c>
      <c r="R139" s="4">
        <v>246</v>
      </c>
    </row>
    <row r="140" spans="14:18">
      <c r="N140" t="s">
        <v>8</v>
      </c>
      <c r="O140" t="s">
        <v>38</v>
      </c>
      <c r="P140" t="s">
        <v>22</v>
      </c>
      <c r="Q140" s="3">
        <v>168</v>
      </c>
      <c r="R140" s="4">
        <v>84</v>
      </c>
    </row>
    <row r="141" spans="14:18">
      <c r="N141" t="s">
        <v>7</v>
      </c>
      <c r="O141" t="s">
        <v>34</v>
      </c>
      <c r="P141" t="s">
        <v>17</v>
      </c>
      <c r="Q141" s="3">
        <v>7777</v>
      </c>
      <c r="R141" s="4">
        <v>39</v>
      </c>
    </row>
    <row r="142" spans="14:18">
      <c r="N142" t="s">
        <v>5</v>
      </c>
      <c r="O142" t="s">
        <v>36</v>
      </c>
      <c r="P142" t="s">
        <v>17</v>
      </c>
      <c r="Q142" s="3">
        <v>3339</v>
      </c>
      <c r="R142" s="4">
        <v>348</v>
      </c>
    </row>
    <row r="143" spans="14:18">
      <c r="N143" t="s">
        <v>7</v>
      </c>
      <c r="O143" t="s">
        <v>37</v>
      </c>
      <c r="P143" t="s">
        <v>33</v>
      </c>
      <c r="Q143" s="3">
        <v>6391</v>
      </c>
      <c r="R143" s="4">
        <v>48</v>
      </c>
    </row>
    <row r="144" spans="14:18">
      <c r="N144" t="s">
        <v>5</v>
      </c>
      <c r="O144" t="s">
        <v>37</v>
      </c>
      <c r="P144" t="s">
        <v>22</v>
      </c>
      <c r="Q144" s="3">
        <v>518</v>
      </c>
      <c r="R144" s="4">
        <v>75</v>
      </c>
    </row>
    <row r="145" spans="14:18">
      <c r="N145" t="s">
        <v>7</v>
      </c>
      <c r="O145" t="s">
        <v>38</v>
      </c>
      <c r="P145" t="s">
        <v>28</v>
      </c>
      <c r="Q145" s="3">
        <v>5677</v>
      </c>
      <c r="R145" s="4">
        <v>258</v>
      </c>
    </row>
    <row r="146" spans="14:18">
      <c r="N146" t="s">
        <v>6</v>
      </c>
      <c r="O146" t="s">
        <v>39</v>
      </c>
      <c r="P146" t="s">
        <v>17</v>
      </c>
      <c r="Q146" s="3">
        <v>6048</v>
      </c>
      <c r="R146" s="4">
        <v>27</v>
      </c>
    </row>
    <row r="147" spans="14:18">
      <c r="N147" t="s">
        <v>8</v>
      </c>
      <c r="O147" t="s">
        <v>38</v>
      </c>
      <c r="P147" t="s">
        <v>32</v>
      </c>
      <c r="Q147" s="3">
        <v>3752</v>
      </c>
      <c r="R147" s="4">
        <v>213</v>
      </c>
    </row>
    <row r="148" spans="14:18">
      <c r="N148" t="s">
        <v>5</v>
      </c>
      <c r="O148" t="s">
        <v>35</v>
      </c>
      <c r="P148" t="s">
        <v>29</v>
      </c>
      <c r="Q148" s="3">
        <v>4480</v>
      </c>
      <c r="R148" s="4">
        <v>357</v>
      </c>
    </row>
    <row r="149" spans="14:18">
      <c r="N149" t="s">
        <v>9</v>
      </c>
      <c r="O149" t="s">
        <v>37</v>
      </c>
      <c r="P149" t="s">
        <v>4</v>
      </c>
      <c r="Q149" s="3">
        <v>259</v>
      </c>
      <c r="R149" s="4">
        <v>207</v>
      </c>
    </row>
    <row r="150" spans="14:18">
      <c r="N150" t="s">
        <v>8</v>
      </c>
      <c r="O150" t="s">
        <v>37</v>
      </c>
      <c r="P150" t="s">
        <v>30</v>
      </c>
      <c r="Q150" s="3">
        <v>42</v>
      </c>
      <c r="R150" s="4">
        <v>150</v>
      </c>
    </row>
    <row r="151" spans="14:18">
      <c r="N151" t="s">
        <v>41</v>
      </c>
      <c r="O151" t="s">
        <v>36</v>
      </c>
      <c r="P151" t="s">
        <v>26</v>
      </c>
      <c r="Q151" s="3">
        <v>98</v>
      </c>
      <c r="R151" s="4">
        <v>204</v>
      </c>
    </row>
    <row r="152" spans="14:18">
      <c r="N152" t="s">
        <v>7</v>
      </c>
      <c r="O152" t="s">
        <v>35</v>
      </c>
      <c r="P152" t="s">
        <v>27</v>
      </c>
      <c r="Q152" s="3">
        <v>2478</v>
      </c>
      <c r="R152" s="4">
        <v>21</v>
      </c>
    </row>
    <row r="153" spans="14:18">
      <c r="N153" t="s">
        <v>41</v>
      </c>
      <c r="O153" t="s">
        <v>34</v>
      </c>
      <c r="P153" t="s">
        <v>33</v>
      </c>
      <c r="Q153" s="3">
        <v>7847</v>
      </c>
      <c r="R153" s="4">
        <v>174</v>
      </c>
    </row>
    <row r="154" spans="14:18">
      <c r="N154" t="s">
        <v>2</v>
      </c>
      <c r="O154" t="s">
        <v>37</v>
      </c>
      <c r="P154" t="s">
        <v>17</v>
      </c>
      <c r="Q154" s="3">
        <v>9926</v>
      </c>
      <c r="R154" s="4">
        <v>201</v>
      </c>
    </row>
    <row r="155" spans="14:18">
      <c r="N155" t="s">
        <v>8</v>
      </c>
      <c r="O155" t="s">
        <v>38</v>
      </c>
      <c r="P155" t="s">
        <v>13</v>
      </c>
      <c r="Q155" s="3">
        <v>819</v>
      </c>
      <c r="R155" s="4">
        <v>510</v>
      </c>
    </row>
    <row r="156" spans="14:18">
      <c r="N156" t="s">
        <v>6</v>
      </c>
      <c r="O156" t="s">
        <v>39</v>
      </c>
      <c r="P156" t="s">
        <v>29</v>
      </c>
      <c r="Q156" s="3">
        <v>3052</v>
      </c>
      <c r="R156" s="4">
        <v>378</v>
      </c>
    </row>
    <row r="157" spans="14:18">
      <c r="N157" t="s">
        <v>9</v>
      </c>
      <c r="O157" t="s">
        <v>34</v>
      </c>
      <c r="P157" t="s">
        <v>21</v>
      </c>
      <c r="Q157" s="3">
        <v>6832</v>
      </c>
      <c r="R157" s="4">
        <v>27</v>
      </c>
    </row>
    <row r="158" spans="14:18">
      <c r="N158" t="s">
        <v>2</v>
      </c>
      <c r="O158" t="s">
        <v>39</v>
      </c>
      <c r="P158" t="s">
        <v>16</v>
      </c>
      <c r="Q158" s="3">
        <v>2016</v>
      </c>
      <c r="R158" s="4">
        <v>117</v>
      </c>
    </row>
    <row r="159" spans="14:18">
      <c r="N159" t="s">
        <v>6</v>
      </c>
      <c r="O159" t="s">
        <v>38</v>
      </c>
      <c r="P159" t="s">
        <v>21</v>
      </c>
      <c r="Q159" s="3">
        <v>7322</v>
      </c>
      <c r="R159" s="4">
        <v>36</v>
      </c>
    </row>
    <row r="160" spans="14:18">
      <c r="N160" t="s">
        <v>8</v>
      </c>
      <c r="O160" t="s">
        <v>35</v>
      </c>
      <c r="P160" t="s">
        <v>33</v>
      </c>
      <c r="Q160" s="3">
        <v>357</v>
      </c>
      <c r="R160" s="4">
        <v>126</v>
      </c>
    </row>
    <row r="161" spans="14:18">
      <c r="N161" t="s">
        <v>9</v>
      </c>
      <c r="O161" t="s">
        <v>39</v>
      </c>
      <c r="P161" t="s">
        <v>25</v>
      </c>
      <c r="Q161" s="3">
        <v>3192</v>
      </c>
      <c r="R161" s="4">
        <v>72</v>
      </c>
    </row>
    <row r="162" spans="14:18">
      <c r="N162" t="s">
        <v>7</v>
      </c>
      <c r="O162" t="s">
        <v>36</v>
      </c>
      <c r="P162" t="s">
        <v>22</v>
      </c>
      <c r="Q162" s="3">
        <v>8435</v>
      </c>
      <c r="R162" s="4">
        <v>42</v>
      </c>
    </row>
    <row r="163" spans="14:18">
      <c r="N163" t="s">
        <v>40</v>
      </c>
      <c r="O163" t="s">
        <v>39</v>
      </c>
      <c r="P163" t="s">
        <v>29</v>
      </c>
      <c r="Q163" s="3">
        <v>0</v>
      </c>
      <c r="R163" s="4">
        <v>135</v>
      </c>
    </row>
    <row r="164" spans="14:18">
      <c r="N164" t="s">
        <v>7</v>
      </c>
      <c r="O164" t="s">
        <v>34</v>
      </c>
      <c r="P164" t="s">
        <v>24</v>
      </c>
      <c r="Q164" s="3">
        <v>8862</v>
      </c>
      <c r="R164" s="4">
        <v>189</v>
      </c>
    </row>
    <row r="165" spans="14:18">
      <c r="N165" t="s">
        <v>6</v>
      </c>
      <c r="O165" t="s">
        <v>37</v>
      </c>
      <c r="P165" t="s">
        <v>28</v>
      </c>
      <c r="Q165" s="3">
        <v>3556</v>
      </c>
      <c r="R165" s="4">
        <v>459</v>
      </c>
    </row>
    <row r="166" spans="14:18">
      <c r="N166" t="s">
        <v>5</v>
      </c>
      <c r="O166" t="s">
        <v>34</v>
      </c>
      <c r="P166" t="s">
        <v>15</v>
      </c>
      <c r="Q166" s="3">
        <v>7280</v>
      </c>
      <c r="R166" s="4">
        <v>201</v>
      </c>
    </row>
    <row r="167" spans="14:18">
      <c r="N167" t="s">
        <v>6</v>
      </c>
      <c r="O167" t="s">
        <v>34</v>
      </c>
      <c r="P167" t="s">
        <v>30</v>
      </c>
      <c r="Q167" s="3">
        <v>3402</v>
      </c>
      <c r="R167" s="4">
        <v>366</v>
      </c>
    </row>
    <row r="168" spans="14:18">
      <c r="N168" t="s">
        <v>3</v>
      </c>
      <c r="O168" t="s">
        <v>37</v>
      </c>
      <c r="P168" t="s">
        <v>29</v>
      </c>
      <c r="Q168" s="3">
        <v>4592</v>
      </c>
      <c r="R168" s="4">
        <v>324</v>
      </c>
    </row>
    <row r="169" spans="14:18">
      <c r="N169" t="s">
        <v>9</v>
      </c>
      <c r="O169" t="s">
        <v>35</v>
      </c>
      <c r="P169" t="s">
        <v>15</v>
      </c>
      <c r="Q169" s="3">
        <v>7833</v>
      </c>
      <c r="R169" s="4">
        <v>243</v>
      </c>
    </row>
    <row r="170" spans="14:18">
      <c r="N170" t="s">
        <v>2</v>
      </c>
      <c r="O170" t="s">
        <v>39</v>
      </c>
      <c r="P170" t="s">
        <v>21</v>
      </c>
      <c r="Q170" s="3">
        <v>7651</v>
      </c>
      <c r="R170" s="4">
        <v>213</v>
      </c>
    </row>
    <row r="171" spans="14:18">
      <c r="N171" t="s">
        <v>40</v>
      </c>
      <c r="O171" t="s">
        <v>35</v>
      </c>
      <c r="P171" t="s">
        <v>30</v>
      </c>
      <c r="Q171" s="3">
        <v>2275</v>
      </c>
      <c r="R171" s="4">
        <v>447</v>
      </c>
    </row>
    <row r="172" spans="14:18">
      <c r="N172" t="s">
        <v>40</v>
      </c>
      <c r="O172" t="s">
        <v>38</v>
      </c>
      <c r="P172" t="s">
        <v>13</v>
      </c>
      <c r="Q172" s="3">
        <v>5670</v>
      </c>
      <c r="R172" s="4">
        <v>297</v>
      </c>
    </row>
    <row r="173" spans="14:18">
      <c r="N173" t="s">
        <v>7</v>
      </c>
      <c r="O173" t="s">
        <v>35</v>
      </c>
      <c r="P173" t="s">
        <v>16</v>
      </c>
      <c r="Q173" s="3">
        <v>2135</v>
      </c>
      <c r="R173" s="4">
        <v>27</v>
      </c>
    </row>
    <row r="174" spans="14:18">
      <c r="N174" t="s">
        <v>40</v>
      </c>
      <c r="O174" t="s">
        <v>34</v>
      </c>
      <c r="P174" t="s">
        <v>23</v>
      </c>
      <c r="Q174" s="3">
        <v>2779</v>
      </c>
      <c r="R174" s="4">
        <v>75</v>
      </c>
    </row>
    <row r="175" spans="14:18">
      <c r="N175" t="s">
        <v>10</v>
      </c>
      <c r="O175" t="s">
        <v>39</v>
      </c>
      <c r="P175" t="s">
        <v>33</v>
      </c>
      <c r="Q175" s="3">
        <v>12950</v>
      </c>
      <c r="R175" s="4">
        <v>30</v>
      </c>
    </row>
    <row r="176" spans="14:18">
      <c r="N176" t="s">
        <v>7</v>
      </c>
      <c r="O176" t="s">
        <v>36</v>
      </c>
      <c r="P176" t="s">
        <v>18</v>
      </c>
      <c r="Q176" s="3">
        <v>2646</v>
      </c>
      <c r="R176" s="4">
        <v>177</v>
      </c>
    </row>
    <row r="177" spans="14:18">
      <c r="N177" t="s">
        <v>40</v>
      </c>
      <c r="O177" t="s">
        <v>34</v>
      </c>
      <c r="P177" t="s">
        <v>33</v>
      </c>
      <c r="Q177" s="3">
        <v>3794</v>
      </c>
      <c r="R177" s="4">
        <v>159</v>
      </c>
    </row>
    <row r="178" spans="14:18">
      <c r="N178" t="s">
        <v>3</v>
      </c>
      <c r="O178" t="s">
        <v>35</v>
      </c>
      <c r="P178" t="s">
        <v>33</v>
      </c>
      <c r="Q178" s="3">
        <v>819</v>
      </c>
      <c r="R178" s="4">
        <v>306</v>
      </c>
    </row>
    <row r="179" spans="14:18">
      <c r="N179" t="s">
        <v>3</v>
      </c>
      <c r="O179" t="s">
        <v>34</v>
      </c>
      <c r="P179" t="s">
        <v>20</v>
      </c>
      <c r="Q179" s="3">
        <v>2583</v>
      </c>
      <c r="R179" s="4">
        <v>18</v>
      </c>
    </row>
    <row r="180" spans="14:18">
      <c r="N180" t="s">
        <v>7</v>
      </c>
      <c r="O180" t="s">
        <v>35</v>
      </c>
      <c r="P180" t="s">
        <v>19</v>
      </c>
      <c r="Q180" s="3">
        <v>4585</v>
      </c>
      <c r="R180" s="4">
        <v>240</v>
      </c>
    </row>
    <row r="181" spans="14:18">
      <c r="N181" t="s">
        <v>5</v>
      </c>
      <c r="O181" t="s">
        <v>34</v>
      </c>
      <c r="P181" t="s">
        <v>33</v>
      </c>
      <c r="Q181" s="3">
        <v>1652</v>
      </c>
      <c r="R181" s="4">
        <v>93</v>
      </c>
    </row>
    <row r="182" spans="14:18">
      <c r="N182" t="s">
        <v>10</v>
      </c>
      <c r="O182" t="s">
        <v>34</v>
      </c>
      <c r="P182" t="s">
        <v>26</v>
      </c>
      <c r="Q182" s="3">
        <v>4991</v>
      </c>
      <c r="R182" s="4">
        <v>9</v>
      </c>
    </row>
    <row r="183" spans="14:18">
      <c r="N183" t="s">
        <v>8</v>
      </c>
      <c r="O183" t="s">
        <v>34</v>
      </c>
      <c r="P183" t="s">
        <v>16</v>
      </c>
      <c r="Q183" s="3">
        <v>2009</v>
      </c>
      <c r="R183" s="4">
        <v>219</v>
      </c>
    </row>
    <row r="184" spans="14:18">
      <c r="N184" t="s">
        <v>2</v>
      </c>
      <c r="O184" t="s">
        <v>39</v>
      </c>
      <c r="P184" t="s">
        <v>22</v>
      </c>
      <c r="Q184" s="3">
        <v>1568</v>
      </c>
      <c r="R184" s="4">
        <v>141</v>
      </c>
    </row>
    <row r="185" spans="14:18">
      <c r="N185" t="s">
        <v>41</v>
      </c>
      <c r="O185" t="s">
        <v>37</v>
      </c>
      <c r="P185" t="s">
        <v>20</v>
      </c>
      <c r="Q185" s="3">
        <v>3388</v>
      </c>
      <c r="R185" s="4">
        <v>123</v>
      </c>
    </row>
    <row r="186" spans="14:18">
      <c r="N186" t="s">
        <v>40</v>
      </c>
      <c r="O186" t="s">
        <v>38</v>
      </c>
      <c r="P186" t="s">
        <v>24</v>
      </c>
      <c r="Q186" s="3">
        <v>623</v>
      </c>
      <c r="R186" s="4">
        <v>51</v>
      </c>
    </row>
    <row r="187" spans="14:18">
      <c r="N187" t="s">
        <v>6</v>
      </c>
      <c r="O187" t="s">
        <v>36</v>
      </c>
      <c r="P187" t="s">
        <v>4</v>
      </c>
      <c r="Q187" s="3">
        <v>10073</v>
      </c>
      <c r="R187" s="4">
        <v>120</v>
      </c>
    </row>
    <row r="188" spans="14:18">
      <c r="N188" t="s">
        <v>8</v>
      </c>
      <c r="O188" t="s">
        <v>39</v>
      </c>
      <c r="P188" t="s">
        <v>26</v>
      </c>
      <c r="Q188" s="3">
        <v>1561</v>
      </c>
      <c r="R188" s="4">
        <v>27</v>
      </c>
    </row>
    <row r="189" spans="14:18">
      <c r="N189" t="s">
        <v>9</v>
      </c>
      <c r="O189" t="s">
        <v>36</v>
      </c>
      <c r="P189" t="s">
        <v>27</v>
      </c>
      <c r="Q189" s="3">
        <v>11522</v>
      </c>
      <c r="R189" s="4">
        <v>204</v>
      </c>
    </row>
    <row r="190" spans="14:18">
      <c r="N190" t="s">
        <v>6</v>
      </c>
      <c r="O190" t="s">
        <v>38</v>
      </c>
      <c r="P190" t="s">
        <v>13</v>
      </c>
      <c r="Q190" s="3">
        <v>2317</v>
      </c>
      <c r="R190" s="4">
        <v>123</v>
      </c>
    </row>
    <row r="191" spans="14:18">
      <c r="N191" t="s">
        <v>10</v>
      </c>
      <c r="O191" t="s">
        <v>37</v>
      </c>
      <c r="P191" t="s">
        <v>28</v>
      </c>
      <c r="Q191" s="3">
        <v>3059</v>
      </c>
      <c r="R191" s="4">
        <v>27</v>
      </c>
    </row>
    <row r="192" spans="14:18">
      <c r="N192" t="s">
        <v>41</v>
      </c>
      <c r="O192" t="s">
        <v>37</v>
      </c>
      <c r="P192" t="s">
        <v>26</v>
      </c>
      <c r="Q192" s="3">
        <v>2324</v>
      </c>
      <c r="R192" s="4">
        <v>177</v>
      </c>
    </row>
    <row r="193" spans="14:18">
      <c r="N193" t="s">
        <v>3</v>
      </c>
      <c r="O193" t="s">
        <v>39</v>
      </c>
      <c r="P193" t="s">
        <v>26</v>
      </c>
      <c r="Q193" s="3">
        <v>4956</v>
      </c>
      <c r="R193" s="4">
        <v>171</v>
      </c>
    </row>
    <row r="194" spans="14:18">
      <c r="N194" t="s">
        <v>10</v>
      </c>
      <c r="O194" t="s">
        <v>34</v>
      </c>
      <c r="P194" t="s">
        <v>19</v>
      </c>
      <c r="Q194" s="3">
        <v>5355</v>
      </c>
      <c r="R194" s="4">
        <v>204</v>
      </c>
    </row>
    <row r="195" spans="14:18">
      <c r="N195" t="s">
        <v>3</v>
      </c>
      <c r="O195" t="s">
        <v>34</v>
      </c>
      <c r="P195" t="s">
        <v>14</v>
      </c>
      <c r="Q195" s="3">
        <v>7259</v>
      </c>
      <c r="R195" s="4">
        <v>276</v>
      </c>
    </row>
    <row r="196" spans="14:18">
      <c r="N196" t="s">
        <v>8</v>
      </c>
      <c r="O196" t="s">
        <v>37</v>
      </c>
      <c r="P196" t="s">
        <v>26</v>
      </c>
      <c r="Q196" s="3">
        <v>6279</v>
      </c>
      <c r="R196" s="4">
        <v>45</v>
      </c>
    </row>
    <row r="197" spans="14:18">
      <c r="N197" t="s">
        <v>40</v>
      </c>
      <c r="O197" t="s">
        <v>38</v>
      </c>
      <c r="P197" t="s">
        <v>29</v>
      </c>
      <c r="Q197" s="3">
        <v>2541</v>
      </c>
      <c r="R197" s="4">
        <v>45</v>
      </c>
    </row>
    <row r="198" spans="14:18">
      <c r="N198" t="s">
        <v>6</v>
      </c>
      <c r="O198" t="s">
        <v>35</v>
      </c>
      <c r="P198" t="s">
        <v>27</v>
      </c>
      <c r="Q198" s="3">
        <v>3864</v>
      </c>
      <c r="R198" s="4">
        <v>177</v>
      </c>
    </row>
    <row r="199" spans="14:18">
      <c r="N199" t="s">
        <v>5</v>
      </c>
      <c r="O199" t="s">
        <v>36</v>
      </c>
      <c r="P199" t="s">
        <v>13</v>
      </c>
      <c r="Q199" s="3">
        <v>6146</v>
      </c>
      <c r="R199" s="4">
        <v>63</v>
      </c>
    </row>
    <row r="200" spans="14:18">
      <c r="N200" t="s">
        <v>9</v>
      </c>
      <c r="O200" t="s">
        <v>39</v>
      </c>
      <c r="P200" t="s">
        <v>18</v>
      </c>
      <c r="Q200" s="3">
        <v>2639</v>
      </c>
      <c r="R200" s="4">
        <v>204</v>
      </c>
    </row>
    <row r="201" spans="14:18">
      <c r="N201" t="s">
        <v>8</v>
      </c>
      <c r="O201" t="s">
        <v>37</v>
      </c>
      <c r="P201" t="s">
        <v>22</v>
      </c>
      <c r="Q201" s="3">
        <v>1890</v>
      </c>
      <c r="R201" s="4">
        <v>195</v>
      </c>
    </row>
    <row r="202" spans="14:18">
      <c r="N202" t="s">
        <v>7</v>
      </c>
      <c r="O202" t="s">
        <v>34</v>
      </c>
      <c r="P202" t="s">
        <v>14</v>
      </c>
      <c r="Q202" s="3">
        <v>1932</v>
      </c>
      <c r="R202" s="4">
        <v>369</v>
      </c>
    </row>
    <row r="203" spans="14:18">
      <c r="N203" t="s">
        <v>3</v>
      </c>
      <c r="O203" t="s">
        <v>34</v>
      </c>
      <c r="P203" t="s">
        <v>25</v>
      </c>
      <c r="Q203" s="3">
        <v>6300</v>
      </c>
      <c r="R203" s="4">
        <v>42</v>
      </c>
    </row>
    <row r="204" spans="14:18">
      <c r="N204" t="s">
        <v>6</v>
      </c>
      <c r="O204" t="s">
        <v>37</v>
      </c>
      <c r="P204" t="s">
        <v>30</v>
      </c>
      <c r="Q204" s="3">
        <v>560</v>
      </c>
      <c r="R204" s="4">
        <v>81</v>
      </c>
    </row>
    <row r="205" spans="14:18">
      <c r="N205" t="s">
        <v>9</v>
      </c>
      <c r="O205" t="s">
        <v>37</v>
      </c>
      <c r="P205" t="s">
        <v>26</v>
      </c>
      <c r="Q205" s="3">
        <v>2856</v>
      </c>
      <c r="R205" s="4">
        <v>246</v>
      </c>
    </row>
    <row r="206" spans="14:18">
      <c r="N206" t="s">
        <v>9</v>
      </c>
      <c r="O206" t="s">
        <v>34</v>
      </c>
      <c r="P206" t="s">
        <v>17</v>
      </c>
      <c r="Q206" s="3">
        <v>707</v>
      </c>
      <c r="R206" s="4">
        <v>174</v>
      </c>
    </row>
    <row r="207" spans="14:18">
      <c r="N207" t="s">
        <v>8</v>
      </c>
      <c r="O207" t="s">
        <v>35</v>
      </c>
      <c r="P207" t="s">
        <v>30</v>
      </c>
      <c r="Q207" s="3">
        <v>3598</v>
      </c>
      <c r="R207" s="4">
        <v>81</v>
      </c>
    </row>
    <row r="208" spans="14:18">
      <c r="N208" t="s">
        <v>40</v>
      </c>
      <c r="O208" t="s">
        <v>35</v>
      </c>
      <c r="P208" t="s">
        <v>22</v>
      </c>
      <c r="Q208" s="3">
        <v>6853</v>
      </c>
      <c r="R208" s="4">
        <v>372</v>
      </c>
    </row>
    <row r="209" spans="14:18">
      <c r="N209" t="s">
        <v>40</v>
      </c>
      <c r="O209" t="s">
        <v>35</v>
      </c>
      <c r="P209" t="s">
        <v>16</v>
      </c>
      <c r="Q209" s="3">
        <v>4725</v>
      </c>
      <c r="R209" s="4">
        <v>174</v>
      </c>
    </row>
    <row r="210" spans="14:18">
      <c r="N210" t="s">
        <v>41</v>
      </c>
      <c r="O210" t="s">
        <v>36</v>
      </c>
      <c r="P210" t="s">
        <v>32</v>
      </c>
      <c r="Q210" s="3">
        <v>10304</v>
      </c>
      <c r="R210" s="4">
        <v>84</v>
      </c>
    </row>
    <row r="211" spans="14:18">
      <c r="N211" t="s">
        <v>41</v>
      </c>
      <c r="O211" t="s">
        <v>34</v>
      </c>
      <c r="P211" t="s">
        <v>16</v>
      </c>
      <c r="Q211" s="3">
        <v>1274</v>
      </c>
      <c r="R211" s="4">
        <v>225</v>
      </c>
    </row>
    <row r="212" spans="14:18">
      <c r="N212" t="s">
        <v>5</v>
      </c>
      <c r="O212" t="s">
        <v>36</v>
      </c>
      <c r="P212" t="s">
        <v>30</v>
      </c>
      <c r="Q212" s="3">
        <v>1526</v>
      </c>
      <c r="R212" s="4">
        <v>105</v>
      </c>
    </row>
    <row r="213" spans="14:18">
      <c r="N213" t="s">
        <v>40</v>
      </c>
      <c r="O213" t="s">
        <v>39</v>
      </c>
      <c r="P213" t="s">
        <v>28</v>
      </c>
      <c r="Q213" s="3">
        <v>3101</v>
      </c>
      <c r="R213" s="4">
        <v>225</v>
      </c>
    </row>
    <row r="214" spans="14:18">
      <c r="N214" t="s">
        <v>2</v>
      </c>
      <c r="O214" t="s">
        <v>37</v>
      </c>
      <c r="P214" t="s">
        <v>14</v>
      </c>
      <c r="Q214" s="3">
        <v>1057</v>
      </c>
      <c r="R214" s="4">
        <v>54</v>
      </c>
    </row>
    <row r="215" spans="14:18">
      <c r="N215" t="s">
        <v>7</v>
      </c>
      <c r="O215" t="s">
        <v>37</v>
      </c>
      <c r="P215" t="s">
        <v>26</v>
      </c>
      <c r="Q215" s="3">
        <v>5306</v>
      </c>
      <c r="R215" s="4">
        <v>0</v>
      </c>
    </row>
    <row r="216" spans="14:18">
      <c r="N216" t="s">
        <v>5</v>
      </c>
      <c r="O216" t="s">
        <v>39</v>
      </c>
      <c r="P216" t="s">
        <v>24</v>
      </c>
      <c r="Q216" s="3">
        <v>4018</v>
      </c>
      <c r="R216" s="4">
        <v>171</v>
      </c>
    </row>
    <row r="217" spans="14:18">
      <c r="N217" t="s">
        <v>9</v>
      </c>
      <c r="O217" t="s">
        <v>34</v>
      </c>
      <c r="P217" t="s">
        <v>16</v>
      </c>
      <c r="Q217" s="3">
        <v>938</v>
      </c>
      <c r="R217" s="4">
        <v>189</v>
      </c>
    </row>
    <row r="218" spans="14:18">
      <c r="N218" t="s">
        <v>7</v>
      </c>
      <c r="O218" t="s">
        <v>38</v>
      </c>
      <c r="P218" t="s">
        <v>18</v>
      </c>
      <c r="Q218" s="3">
        <v>1778</v>
      </c>
      <c r="R218" s="4">
        <v>270</v>
      </c>
    </row>
    <row r="219" spans="14:18">
      <c r="N219" t="s">
        <v>6</v>
      </c>
      <c r="O219" t="s">
        <v>39</v>
      </c>
      <c r="P219" t="s">
        <v>30</v>
      </c>
      <c r="Q219" s="3">
        <v>1638</v>
      </c>
      <c r="R219" s="4">
        <v>63</v>
      </c>
    </row>
    <row r="220" spans="14:18">
      <c r="N220" t="s">
        <v>41</v>
      </c>
      <c r="O220" t="s">
        <v>38</v>
      </c>
      <c r="P220" t="s">
        <v>25</v>
      </c>
      <c r="Q220" s="3">
        <v>154</v>
      </c>
      <c r="R220" s="4">
        <v>21</v>
      </c>
    </row>
    <row r="221" spans="14:18">
      <c r="N221" t="s">
        <v>7</v>
      </c>
      <c r="O221" t="s">
        <v>37</v>
      </c>
      <c r="P221" t="s">
        <v>22</v>
      </c>
      <c r="Q221" s="3">
        <v>9835</v>
      </c>
      <c r="R221" s="4">
        <v>207</v>
      </c>
    </row>
    <row r="222" spans="14:18">
      <c r="N222" t="s">
        <v>9</v>
      </c>
      <c r="O222" t="s">
        <v>37</v>
      </c>
      <c r="P222" t="s">
        <v>20</v>
      </c>
      <c r="Q222" s="3">
        <v>7273</v>
      </c>
      <c r="R222" s="4">
        <v>96</v>
      </c>
    </row>
    <row r="223" spans="14:18">
      <c r="N223" t="s">
        <v>5</v>
      </c>
      <c r="O223" t="s">
        <v>39</v>
      </c>
      <c r="P223" t="s">
        <v>22</v>
      </c>
      <c r="Q223" s="3">
        <v>6909</v>
      </c>
      <c r="R223" s="4">
        <v>81</v>
      </c>
    </row>
    <row r="224" spans="14:18">
      <c r="N224" t="s">
        <v>9</v>
      </c>
      <c r="O224" t="s">
        <v>39</v>
      </c>
      <c r="P224" t="s">
        <v>24</v>
      </c>
      <c r="Q224" s="3">
        <v>3920</v>
      </c>
      <c r="R224" s="4">
        <v>306</v>
      </c>
    </row>
    <row r="225" spans="14:18">
      <c r="N225" t="s">
        <v>10</v>
      </c>
      <c r="O225" t="s">
        <v>39</v>
      </c>
      <c r="P225" t="s">
        <v>21</v>
      </c>
      <c r="Q225" s="3">
        <v>4858</v>
      </c>
      <c r="R225" s="4">
        <v>279</v>
      </c>
    </row>
    <row r="226" spans="14:18">
      <c r="N226" t="s">
        <v>2</v>
      </c>
      <c r="O226" t="s">
        <v>38</v>
      </c>
      <c r="P226" t="s">
        <v>4</v>
      </c>
      <c r="Q226" s="3">
        <v>3549</v>
      </c>
      <c r="R226" s="4">
        <v>3</v>
      </c>
    </row>
    <row r="227" spans="14:18">
      <c r="N227" t="s">
        <v>7</v>
      </c>
      <c r="O227" t="s">
        <v>39</v>
      </c>
      <c r="P227" t="s">
        <v>27</v>
      </c>
      <c r="Q227" s="3">
        <v>966</v>
      </c>
      <c r="R227" s="4">
        <v>198</v>
      </c>
    </row>
    <row r="228" spans="14:18">
      <c r="N228" t="s">
        <v>5</v>
      </c>
      <c r="O228" t="s">
        <v>39</v>
      </c>
      <c r="P228" t="s">
        <v>18</v>
      </c>
      <c r="Q228" s="3">
        <v>385</v>
      </c>
      <c r="R228" s="4">
        <v>249</v>
      </c>
    </row>
    <row r="229" spans="14:18">
      <c r="N229" t="s">
        <v>6</v>
      </c>
      <c r="O229" t="s">
        <v>34</v>
      </c>
      <c r="P229" t="s">
        <v>16</v>
      </c>
      <c r="Q229" s="3">
        <v>2219</v>
      </c>
      <c r="R229" s="4">
        <v>75</v>
      </c>
    </row>
    <row r="230" spans="14:18">
      <c r="N230" t="s">
        <v>9</v>
      </c>
      <c r="O230" t="s">
        <v>36</v>
      </c>
      <c r="P230" t="s">
        <v>32</v>
      </c>
      <c r="Q230" s="3">
        <v>2954</v>
      </c>
      <c r="R230" s="4">
        <v>189</v>
      </c>
    </row>
    <row r="231" spans="14:18">
      <c r="N231" t="s">
        <v>7</v>
      </c>
      <c r="O231" t="s">
        <v>36</v>
      </c>
      <c r="P231" t="s">
        <v>32</v>
      </c>
      <c r="Q231" s="3">
        <v>280</v>
      </c>
      <c r="R231" s="4">
        <v>87</v>
      </c>
    </row>
    <row r="232" spans="14:18">
      <c r="N232" t="s">
        <v>41</v>
      </c>
      <c r="O232" t="s">
        <v>36</v>
      </c>
      <c r="P232" t="s">
        <v>30</v>
      </c>
      <c r="Q232" s="3">
        <v>6118</v>
      </c>
      <c r="R232" s="4">
        <v>174</v>
      </c>
    </row>
    <row r="233" spans="14:18">
      <c r="N233" t="s">
        <v>2</v>
      </c>
      <c r="O233" t="s">
        <v>39</v>
      </c>
      <c r="P233" t="s">
        <v>15</v>
      </c>
      <c r="Q233" s="3">
        <v>4802</v>
      </c>
      <c r="R233" s="4">
        <v>36</v>
      </c>
    </row>
    <row r="234" spans="14:18">
      <c r="N234" t="s">
        <v>9</v>
      </c>
      <c r="O234" t="s">
        <v>38</v>
      </c>
      <c r="P234" t="s">
        <v>24</v>
      </c>
      <c r="Q234" s="3">
        <v>4137</v>
      </c>
      <c r="R234" s="4">
        <v>60</v>
      </c>
    </row>
    <row r="235" spans="14:18">
      <c r="N235" t="s">
        <v>3</v>
      </c>
      <c r="O235" t="s">
        <v>35</v>
      </c>
      <c r="P235" t="s">
        <v>23</v>
      </c>
      <c r="Q235" s="3">
        <v>2023</v>
      </c>
      <c r="R235" s="4">
        <v>78</v>
      </c>
    </row>
    <row r="236" spans="14:18">
      <c r="N236" t="s">
        <v>9</v>
      </c>
      <c r="O236" t="s">
        <v>36</v>
      </c>
      <c r="P236" t="s">
        <v>30</v>
      </c>
      <c r="Q236" s="3">
        <v>9051</v>
      </c>
      <c r="R236" s="4">
        <v>57</v>
      </c>
    </row>
    <row r="237" spans="14:18">
      <c r="N237" t="s">
        <v>9</v>
      </c>
      <c r="O237" t="s">
        <v>37</v>
      </c>
      <c r="P237" t="s">
        <v>28</v>
      </c>
      <c r="Q237" s="3">
        <v>2919</v>
      </c>
      <c r="R237" s="4">
        <v>45</v>
      </c>
    </row>
    <row r="238" spans="14:18">
      <c r="N238" t="s">
        <v>41</v>
      </c>
      <c r="O238" t="s">
        <v>38</v>
      </c>
      <c r="P238" t="s">
        <v>22</v>
      </c>
      <c r="Q238" s="3">
        <v>5915</v>
      </c>
      <c r="R238" s="4">
        <v>3</v>
      </c>
    </row>
    <row r="239" spans="14:18">
      <c r="N239" t="s">
        <v>10</v>
      </c>
      <c r="O239" t="s">
        <v>35</v>
      </c>
      <c r="P239" t="s">
        <v>15</v>
      </c>
      <c r="Q239" s="3">
        <v>2562</v>
      </c>
      <c r="R239" s="4">
        <v>6</v>
      </c>
    </row>
    <row r="240" spans="14:18">
      <c r="N240" t="s">
        <v>5</v>
      </c>
      <c r="O240" t="s">
        <v>37</v>
      </c>
      <c r="P240" t="s">
        <v>25</v>
      </c>
      <c r="Q240" s="3">
        <v>8813</v>
      </c>
      <c r="R240" s="4">
        <v>21</v>
      </c>
    </row>
    <row r="241" spans="14:18">
      <c r="N241" t="s">
        <v>5</v>
      </c>
      <c r="O241" t="s">
        <v>36</v>
      </c>
      <c r="P241" t="s">
        <v>18</v>
      </c>
      <c r="Q241" s="3">
        <v>6111</v>
      </c>
      <c r="R241" s="4">
        <v>3</v>
      </c>
    </row>
    <row r="242" spans="14:18">
      <c r="N242" t="s">
        <v>8</v>
      </c>
      <c r="O242" t="s">
        <v>34</v>
      </c>
      <c r="P242" t="s">
        <v>31</v>
      </c>
      <c r="Q242" s="3">
        <v>3507</v>
      </c>
      <c r="R242" s="4">
        <v>288</v>
      </c>
    </row>
    <row r="243" spans="14:18">
      <c r="N243" t="s">
        <v>6</v>
      </c>
      <c r="O243" t="s">
        <v>36</v>
      </c>
      <c r="P243" t="s">
        <v>13</v>
      </c>
      <c r="Q243" s="3">
        <v>4319</v>
      </c>
      <c r="R243" s="4">
        <v>30</v>
      </c>
    </row>
    <row r="244" spans="14:18">
      <c r="N244" t="s">
        <v>40</v>
      </c>
      <c r="O244" t="s">
        <v>38</v>
      </c>
      <c r="P244" t="s">
        <v>26</v>
      </c>
      <c r="Q244" s="3">
        <v>609</v>
      </c>
      <c r="R244" s="4">
        <v>87</v>
      </c>
    </row>
    <row r="245" spans="14:18">
      <c r="N245" t="s">
        <v>40</v>
      </c>
      <c r="O245" t="s">
        <v>39</v>
      </c>
      <c r="P245" t="s">
        <v>27</v>
      </c>
      <c r="Q245" s="3">
        <v>6370</v>
      </c>
      <c r="R245" s="4">
        <v>30</v>
      </c>
    </row>
    <row r="246" spans="14:18">
      <c r="N246" t="s">
        <v>5</v>
      </c>
      <c r="O246" t="s">
        <v>38</v>
      </c>
      <c r="P246" t="s">
        <v>19</v>
      </c>
      <c r="Q246" s="3">
        <v>5474</v>
      </c>
      <c r="R246" s="4">
        <v>168</v>
      </c>
    </row>
    <row r="247" spans="14:18">
      <c r="N247" t="s">
        <v>40</v>
      </c>
      <c r="O247" t="s">
        <v>36</v>
      </c>
      <c r="P247" t="s">
        <v>27</v>
      </c>
      <c r="Q247" s="3">
        <v>3164</v>
      </c>
      <c r="R247" s="4">
        <v>306</v>
      </c>
    </row>
    <row r="248" spans="14:18">
      <c r="N248" t="s">
        <v>6</v>
      </c>
      <c r="O248" t="s">
        <v>35</v>
      </c>
      <c r="P248" t="s">
        <v>4</v>
      </c>
      <c r="Q248" s="3">
        <v>1302</v>
      </c>
      <c r="R248" s="4">
        <v>402</v>
      </c>
    </row>
    <row r="249" spans="14:18">
      <c r="N249" t="s">
        <v>3</v>
      </c>
      <c r="O249" t="s">
        <v>37</v>
      </c>
      <c r="P249" t="s">
        <v>28</v>
      </c>
      <c r="Q249" s="3">
        <v>7308</v>
      </c>
      <c r="R249" s="4">
        <v>327</v>
      </c>
    </row>
    <row r="250" spans="14:18">
      <c r="N250" t="s">
        <v>40</v>
      </c>
      <c r="O250" t="s">
        <v>37</v>
      </c>
      <c r="P250" t="s">
        <v>27</v>
      </c>
      <c r="Q250" s="3">
        <v>6132</v>
      </c>
      <c r="R250" s="4">
        <v>93</v>
      </c>
    </row>
    <row r="251" spans="14:18">
      <c r="N251" t="s">
        <v>10</v>
      </c>
      <c r="O251" t="s">
        <v>35</v>
      </c>
      <c r="P251" t="s">
        <v>14</v>
      </c>
      <c r="Q251" s="3">
        <v>3472</v>
      </c>
      <c r="R251" s="4">
        <v>96</v>
      </c>
    </row>
    <row r="252" spans="14:18">
      <c r="N252" t="s">
        <v>8</v>
      </c>
      <c r="O252" t="s">
        <v>39</v>
      </c>
      <c r="P252" t="s">
        <v>18</v>
      </c>
      <c r="Q252" s="3">
        <v>9660</v>
      </c>
      <c r="R252" s="4">
        <v>27</v>
      </c>
    </row>
    <row r="253" spans="14:18">
      <c r="N253" t="s">
        <v>9</v>
      </c>
      <c r="O253" t="s">
        <v>38</v>
      </c>
      <c r="P253" t="s">
        <v>26</v>
      </c>
      <c r="Q253" s="3">
        <v>2436</v>
      </c>
      <c r="R253" s="4">
        <v>99</v>
      </c>
    </row>
    <row r="254" spans="14:18">
      <c r="N254" t="s">
        <v>9</v>
      </c>
      <c r="O254" t="s">
        <v>38</v>
      </c>
      <c r="P254" t="s">
        <v>33</v>
      </c>
      <c r="Q254" s="3">
        <v>9506</v>
      </c>
      <c r="R254" s="4">
        <v>87</v>
      </c>
    </row>
    <row r="255" spans="14:18">
      <c r="N255" t="s">
        <v>10</v>
      </c>
      <c r="O255" t="s">
        <v>37</v>
      </c>
      <c r="P255" t="s">
        <v>21</v>
      </c>
      <c r="Q255" s="3">
        <v>245</v>
      </c>
      <c r="R255" s="4">
        <v>288</v>
      </c>
    </row>
    <row r="256" spans="14:18">
      <c r="N256" t="s">
        <v>8</v>
      </c>
      <c r="O256" t="s">
        <v>35</v>
      </c>
      <c r="P256" t="s">
        <v>20</v>
      </c>
      <c r="Q256" s="3">
        <v>2702</v>
      </c>
      <c r="R256" s="4">
        <v>363</v>
      </c>
    </row>
    <row r="257" spans="14:18">
      <c r="N257" t="s">
        <v>10</v>
      </c>
      <c r="O257" t="s">
        <v>34</v>
      </c>
      <c r="P257" t="s">
        <v>17</v>
      </c>
      <c r="Q257" s="3">
        <v>700</v>
      </c>
      <c r="R257" s="4">
        <v>87</v>
      </c>
    </row>
    <row r="258" spans="14:18">
      <c r="N258" t="s">
        <v>6</v>
      </c>
      <c r="O258" t="s">
        <v>34</v>
      </c>
      <c r="P258" t="s">
        <v>17</v>
      </c>
      <c r="Q258" s="3">
        <v>3759</v>
      </c>
      <c r="R258" s="4">
        <v>150</v>
      </c>
    </row>
    <row r="259" spans="14:18">
      <c r="N259" t="s">
        <v>2</v>
      </c>
      <c r="O259" t="s">
        <v>35</v>
      </c>
      <c r="P259" t="s">
        <v>17</v>
      </c>
      <c r="Q259" s="3">
        <v>1589</v>
      </c>
      <c r="R259" s="4">
        <v>303</v>
      </c>
    </row>
    <row r="260" spans="14:18">
      <c r="N260" t="s">
        <v>7</v>
      </c>
      <c r="O260" t="s">
        <v>35</v>
      </c>
      <c r="P260" t="s">
        <v>28</v>
      </c>
      <c r="Q260" s="3">
        <v>5194</v>
      </c>
      <c r="R260" s="4">
        <v>288</v>
      </c>
    </row>
    <row r="261" spans="14:18">
      <c r="N261" t="s">
        <v>10</v>
      </c>
      <c r="O261" t="s">
        <v>36</v>
      </c>
      <c r="P261" t="s">
        <v>13</v>
      </c>
      <c r="Q261" s="3">
        <v>945</v>
      </c>
      <c r="R261" s="4">
        <v>75</v>
      </c>
    </row>
    <row r="262" spans="14:18">
      <c r="N262" t="s">
        <v>40</v>
      </c>
      <c r="O262" t="s">
        <v>38</v>
      </c>
      <c r="P262" t="s">
        <v>31</v>
      </c>
      <c r="Q262" s="3">
        <v>1988</v>
      </c>
      <c r="R262" s="4">
        <v>39</v>
      </c>
    </row>
    <row r="263" spans="14:18">
      <c r="N263" t="s">
        <v>6</v>
      </c>
      <c r="O263" t="s">
        <v>34</v>
      </c>
      <c r="P263" t="s">
        <v>32</v>
      </c>
      <c r="Q263" s="3">
        <v>6734</v>
      </c>
      <c r="R263" s="4">
        <v>123</v>
      </c>
    </row>
    <row r="264" spans="14:18">
      <c r="N264" t="s">
        <v>40</v>
      </c>
      <c r="O264" t="s">
        <v>36</v>
      </c>
      <c r="P264" t="s">
        <v>4</v>
      </c>
      <c r="Q264" s="3">
        <v>217</v>
      </c>
      <c r="R264" s="4">
        <v>36</v>
      </c>
    </row>
    <row r="265" spans="14:18">
      <c r="N265" t="s">
        <v>5</v>
      </c>
      <c r="O265" t="s">
        <v>34</v>
      </c>
      <c r="P265" t="s">
        <v>22</v>
      </c>
      <c r="Q265" s="3">
        <v>6279</v>
      </c>
      <c r="R265" s="4">
        <v>237</v>
      </c>
    </row>
    <row r="266" spans="14:18">
      <c r="N266" t="s">
        <v>40</v>
      </c>
      <c r="O266" t="s">
        <v>36</v>
      </c>
      <c r="P266" t="s">
        <v>13</v>
      </c>
      <c r="Q266" s="3">
        <v>4424</v>
      </c>
      <c r="R266" s="4">
        <v>201</v>
      </c>
    </row>
    <row r="267" spans="14:18">
      <c r="N267" t="s">
        <v>2</v>
      </c>
      <c r="O267" t="s">
        <v>36</v>
      </c>
      <c r="P267" t="s">
        <v>17</v>
      </c>
      <c r="Q267" s="3">
        <v>189</v>
      </c>
      <c r="R267" s="4">
        <v>48</v>
      </c>
    </row>
    <row r="268" spans="14:18">
      <c r="N268" t="s">
        <v>5</v>
      </c>
      <c r="O268" t="s">
        <v>35</v>
      </c>
      <c r="P268" t="s">
        <v>22</v>
      </c>
      <c r="Q268" s="3">
        <v>490</v>
      </c>
      <c r="R268" s="4">
        <v>84</v>
      </c>
    </row>
    <row r="269" spans="14:18">
      <c r="N269" t="s">
        <v>8</v>
      </c>
      <c r="O269" t="s">
        <v>37</v>
      </c>
      <c r="P269" t="s">
        <v>21</v>
      </c>
      <c r="Q269" s="3">
        <v>434</v>
      </c>
      <c r="R269" s="4">
        <v>87</v>
      </c>
    </row>
    <row r="270" spans="14:18">
      <c r="N270" t="s">
        <v>7</v>
      </c>
      <c r="O270" t="s">
        <v>38</v>
      </c>
      <c r="P270" t="s">
        <v>30</v>
      </c>
      <c r="Q270" s="3">
        <v>10129</v>
      </c>
      <c r="R270" s="4">
        <v>312</v>
      </c>
    </row>
    <row r="271" spans="14:18">
      <c r="N271" t="s">
        <v>3</v>
      </c>
      <c r="O271" t="s">
        <v>39</v>
      </c>
      <c r="P271" t="s">
        <v>28</v>
      </c>
      <c r="Q271" s="3">
        <v>1652</v>
      </c>
      <c r="R271" s="4">
        <v>102</v>
      </c>
    </row>
    <row r="272" spans="14:18">
      <c r="N272" t="s">
        <v>8</v>
      </c>
      <c r="O272" t="s">
        <v>38</v>
      </c>
      <c r="P272" t="s">
        <v>21</v>
      </c>
      <c r="Q272" s="3">
        <v>6433</v>
      </c>
      <c r="R272" s="4">
        <v>78</v>
      </c>
    </row>
    <row r="273" spans="14:18">
      <c r="N273" t="s">
        <v>3</v>
      </c>
      <c r="O273" t="s">
        <v>34</v>
      </c>
      <c r="P273" t="s">
        <v>23</v>
      </c>
      <c r="Q273" s="3">
        <v>2212</v>
      </c>
      <c r="R273" s="4">
        <v>117</v>
      </c>
    </row>
    <row r="274" spans="14:18">
      <c r="N274" t="s">
        <v>41</v>
      </c>
      <c r="O274" t="s">
        <v>35</v>
      </c>
      <c r="P274" t="s">
        <v>19</v>
      </c>
      <c r="Q274" s="3">
        <v>609</v>
      </c>
      <c r="R274" s="4">
        <v>99</v>
      </c>
    </row>
    <row r="275" spans="14:18">
      <c r="N275" t="s">
        <v>40</v>
      </c>
      <c r="O275" t="s">
        <v>35</v>
      </c>
      <c r="P275" t="s">
        <v>24</v>
      </c>
      <c r="Q275" s="3">
        <v>1638</v>
      </c>
      <c r="R275" s="4">
        <v>48</v>
      </c>
    </row>
    <row r="276" spans="14:18">
      <c r="N276" t="s">
        <v>7</v>
      </c>
      <c r="O276" t="s">
        <v>34</v>
      </c>
      <c r="P276" t="s">
        <v>15</v>
      </c>
      <c r="Q276" s="3">
        <v>3829</v>
      </c>
      <c r="R276" s="4">
        <v>24</v>
      </c>
    </row>
    <row r="277" spans="14:18">
      <c r="N277" t="s">
        <v>40</v>
      </c>
      <c r="O277" t="s">
        <v>39</v>
      </c>
      <c r="P277" t="s">
        <v>15</v>
      </c>
      <c r="Q277" s="3">
        <v>5775</v>
      </c>
      <c r="R277" s="4">
        <v>42</v>
      </c>
    </row>
    <row r="278" spans="14:18">
      <c r="N278" t="s">
        <v>6</v>
      </c>
      <c r="O278" t="s">
        <v>35</v>
      </c>
      <c r="P278" t="s">
        <v>20</v>
      </c>
      <c r="Q278" s="3">
        <v>1071</v>
      </c>
      <c r="R278" s="4">
        <v>270</v>
      </c>
    </row>
    <row r="279" spans="14:18">
      <c r="N279" t="s">
        <v>8</v>
      </c>
      <c r="O279" t="s">
        <v>36</v>
      </c>
      <c r="P279" t="s">
        <v>23</v>
      </c>
      <c r="Q279" s="3">
        <v>5019</v>
      </c>
      <c r="R279" s="4">
        <v>150</v>
      </c>
    </row>
    <row r="280" spans="14:18">
      <c r="N280" t="s">
        <v>2</v>
      </c>
      <c r="O280" t="s">
        <v>37</v>
      </c>
      <c r="P280" t="s">
        <v>15</v>
      </c>
      <c r="Q280" s="3">
        <v>2863</v>
      </c>
      <c r="R280" s="4">
        <v>42</v>
      </c>
    </row>
    <row r="281" spans="14:18">
      <c r="N281" t="s">
        <v>40</v>
      </c>
      <c r="O281" t="s">
        <v>35</v>
      </c>
      <c r="P281" t="s">
        <v>29</v>
      </c>
      <c r="Q281" s="3">
        <v>1617</v>
      </c>
      <c r="R281" s="4">
        <v>126</v>
      </c>
    </row>
    <row r="282" spans="14:18">
      <c r="N282" t="s">
        <v>6</v>
      </c>
      <c r="O282" t="s">
        <v>37</v>
      </c>
      <c r="P282" t="s">
        <v>26</v>
      </c>
      <c r="Q282" s="3">
        <v>6818</v>
      </c>
      <c r="R282" s="4">
        <v>6</v>
      </c>
    </row>
    <row r="283" spans="14:18">
      <c r="N283" t="s">
        <v>3</v>
      </c>
      <c r="O283" t="s">
        <v>35</v>
      </c>
      <c r="P283" t="s">
        <v>15</v>
      </c>
      <c r="Q283" s="3">
        <v>6657</v>
      </c>
      <c r="R283" s="4">
        <v>276</v>
      </c>
    </row>
    <row r="284" spans="14:18">
      <c r="N284" t="s">
        <v>3</v>
      </c>
      <c r="O284" t="s">
        <v>34</v>
      </c>
      <c r="P284" t="s">
        <v>17</v>
      </c>
      <c r="Q284" s="3">
        <v>2919</v>
      </c>
      <c r="R284" s="4">
        <v>93</v>
      </c>
    </row>
    <row r="285" spans="14:18">
      <c r="N285" t="s">
        <v>2</v>
      </c>
      <c r="O285" t="s">
        <v>36</v>
      </c>
      <c r="P285" t="s">
        <v>31</v>
      </c>
      <c r="Q285" s="3">
        <v>3094</v>
      </c>
      <c r="R285" s="4">
        <v>246</v>
      </c>
    </row>
    <row r="286" spans="14:18">
      <c r="N286" t="s">
        <v>6</v>
      </c>
      <c r="O286" t="s">
        <v>39</v>
      </c>
      <c r="P286" t="s">
        <v>24</v>
      </c>
      <c r="Q286" s="3">
        <v>2989</v>
      </c>
      <c r="R286" s="4">
        <v>3</v>
      </c>
    </row>
    <row r="287" spans="14:18">
      <c r="N287" t="s">
        <v>8</v>
      </c>
      <c r="O287" t="s">
        <v>38</v>
      </c>
      <c r="P287" t="s">
        <v>27</v>
      </c>
      <c r="Q287" s="3">
        <v>2268</v>
      </c>
      <c r="R287" s="4">
        <v>63</v>
      </c>
    </row>
    <row r="288" spans="14:18">
      <c r="N288" t="s">
        <v>5</v>
      </c>
      <c r="O288" t="s">
        <v>35</v>
      </c>
      <c r="P288" t="s">
        <v>31</v>
      </c>
      <c r="Q288" s="3">
        <v>4753</v>
      </c>
      <c r="R288" s="4">
        <v>246</v>
      </c>
    </row>
    <row r="289" spans="14:18">
      <c r="N289" t="s">
        <v>2</v>
      </c>
      <c r="O289" t="s">
        <v>34</v>
      </c>
      <c r="P289" t="s">
        <v>19</v>
      </c>
      <c r="Q289" s="3">
        <v>7511</v>
      </c>
      <c r="R289" s="4">
        <v>120</v>
      </c>
    </row>
    <row r="290" spans="14:18">
      <c r="N290" t="s">
        <v>2</v>
      </c>
      <c r="O290" t="s">
        <v>38</v>
      </c>
      <c r="P290" t="s">
        <v>31</v>
      </c>
      <c r="Q290" s="3">
        <v>4326</v>
      </c>
      <c r="R290" s="4">
        <v>348</v>
      </c>
    </row>
    <row r="291" spans="14:18">
      <c r="N291" t="s">
        <v>41</v>
      </c>
      <c r="O291" t="s">
        <v>34</v>
      </c>
      <c r="P291" t="s">
        <v>23</v>
      </c>
      <c r="Q291" s="3">
        <v>4935</v>
      </c>
      <c r="R291" s="4">
        <v>126</v>
      </c>
    </row>
    <row r="292" spans="14:18">
      <c r="N292" t="s">
        <v>6</v>
      </c>
      <c r="O292" t="s">
        <v>35</v>
      </c>
      <c r="P292" t="s">
        <v>30</v>
      </c>
      <c r="Q292" s="3">
        <v>4781</v>
      </c>
      <c r="R292" s="4">
        <v>123</v>
      </c>
    </row>
    <row r="293" spans="14:18">
      <c r="N293" t="s">
        <v>5</v>
      </c>
      <c r="O293" t="s">
        <v>38</v>
      </c>
      <c r="P293" t="s">
        <v>25</v>
      </c>
      <c r="Q293" s="3">
        <v>7483</v>
      </c>
      <c r="R293" s="4">
        <v>45</v>
      </c>
    </row>
    <row r="294" spans="14:18">
      <c r="N294" t="s">
        <v>10</v>
      </c>
      <c r="O294" t="s">
        <v>38</v>
      </c>
      <c r="P294" t="s">
        <v>4</v>
      </c>
      <c r="Q294" s="3">
        <v>6860</v>
      </c>
      <c r="R294" s="4">
        <v>126</v>
      </c>
    </row>
    <row r="295" spans="14:18">
      <c r="N295" t="s">
        <v>40</v>
      </c>
      <c r="O295" t="s">
        <v>37</v>
      </c>
      <c r="P295" t="s">
        <v>29</v>
      </c>
      <c r="Q295" s="3">
        <v>9002</v>
      </c>
      <c r="R295" s="4">
        <v>72</v>
      </c>
    </row>
    <row r="296" spans="14:18">
      <c r="N296" t="s">
        <v>6</v>
      </c>
      <c r="O296" t="s">
        <v>36</v>
      </c>
      <c r="P296" t="s">
        <v>29</v>
      </c>
      <c r="Q296" s="3">
        <v>1400</v>
      </c>
      <c r="R296" s="4">
        <v>135</v>
      </c>
    </row>
    <row r="297" spans="14:18">
      <c r="N297" t="s">
        <v>10</v>
      </c>
      <c r="O297" t="s">
        <v>34</v>
      </c>
      <c r="P297" t="s">
        <v>22</v>
      </c>
      <c r="Q297" s="3">
        <v>4053</v>
      </c>
      <c r="R297" s="4">
        <v>24</v>
      </c>
    </row>
    <row r="298" spans="14:18">
      <c r="N298" t="s">
        <v>7</v>
      </c>
      <c r="O298" t="s">
        <v>36</v>
      </c>
      <c r="P298" t="s">
        <v>31</v>
      </c>
      <c r="Q298" s="3">
        <v>2149</v>
      </c>
      <c r="R298" s="4">
        <v>117</v>
      </c>
    </row>
    <row r="299" spans="14:18">
      <c r="N299" t="s">
        <v>3</v>
      </c>
      <c r="O299" t="s">
        <v>39</v>
      </c>
      <c r="P299" t="s">
        <v>29</v>
      </c>
      <c r="Q299" s="3">
        <v>3640</v>
      </c>
      <c r="R299" s="4">
        <v>51</v>
      </c>
    </row>
    <row r="300" spans="14:18">
      <c r="N300" t="s">
        <v>2</v>
      </c>
      <c r="O300" t="s">
        <v>39</v>
      </c>
      <c r="P300" t="s">
        <v>23</v>
      </c>
      <c r="Q300" s="3">
        <v>630</v>
      </c>
      <c r="R300" s="4">
        <v>36</v>
      </c>
    </row>
    <row r="301" spans="14:18">
      <c r="N301" t="s">
        <v>9</v>
      </c>
      <c r="O301" t="s">
        <v>35</v>
      </c>
      <c r="P301" t="s">
        <v>27</v>
      </c>
      <c r="Q301" s="3">
        <v>2429</v>
      </c>
      <c r="R301" s="4">
        <v>144</v>
      </c>
    </row>
    <row r="302" spans="14:18">
      <c r="N302" t="s">
        <v>9</v>
      </c>
      <c r="O302" t="s">
        <v>36</v>
      </c>
      <c r="P302" t="s">
        <v>25</v>
      </c>
      <c r="Q302" s="3">
        <v>2142</v>
      </c>
      <c r="R302" s="4">
        <v>114</v>
      </c>
    </row>
    <row r="303" spans="14:18">
      <c r="N303" t="s">
        <v>7</v>
      </c>
      <c r="O303" t="s">
        <v>37</v>
      </c>
      <c r="P303" t="s">
        <v>30</v>
      </c>
      <c r="Q303" s="3">
        <v>6454</v>
      </c>
      <c r="R303" s="4">
        <v>54</v>
      </c>
    </row>
    <row r="304" spans="14:18">
      <c r="N304" t="s">
        <v>7</v>
      </c>
      <c r="O304" t="s">
        <v>37</v>
      </c>
      <c r="P304" t="s">
        <v>16</v>
      </c>
      <c r="Q304" s="3">
        <v>4487</v>
      </c>
      <c r="R304" s="4">
        <v>333</v>
      </c>
    </row>
    <row r="305" spans="14:18">
      <c r="N305" t="s">
        <v>3</v>
      </c>
      <c r="O305" t="s">
        <v>37</v>
      </c>
      <c r="P305" t="s">
        <v>4</v>
      </c>
      <c r="Q305" s="3">
        <v>938</v>
      </c>
      <c r="R305" s="4">
        <v>366</v>
      </c>
    </row>
    <row r="306" spans="14:18">
      <c r="N306" t="s">
        <v>3</v>
      </c>
      <c r="O306" t="s">
        <v>38</v>
      </c>
      <c r="P306" t="s">
        <v>26</v>
      </c>
      <c r="Q306" s="3">
        <v>8841</v>
      </c>
      <c r="R306" s="4">
        <v>303</v>
      </c>
    </row>
    <row r="307" spans="14:18">
      <c r="N307" t="s">
        <v>2</v>
      </c>
      <c r="O307" t="s">
        <v>39</v>
      </c>
      <c r="P307" t="s">
        <v>33</v>
      </c>
      <c r="Q307" s="3">
        <v>4018</v>
      </c>
      <c r="R307" s="4">
        <v>126</v>
      </c>
    </row>
    <row r="308" spans="14:18">
      <c r="N308" t="s">
        <v>41</v>
      </c>
      <c r="O308" t="s">
        <v>37</v>
      </c>
      <c r="P308" t="s">
        <v>15</v>
      </c>
      <c r="Q308" s="3">
        <v>714</v>
      </c>
      <c r="R308" s="4">
        <v>231</v>
      </c>
    </row>
    <row r="309" spans="14:18">
      <c r="N309" t="s">
        <v>9</v>
      </c>
      <c r="O309" t="s">
        <v>38</v>
      </c>
      <c r="P309" t="s">
        <v>25</v>
      </c>
      <c r="Q309" s="3">
        <v>3850</v>
      </c>
      <c r="R309" s="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C6D7-8CDC-4F7C-994F-23E95D287873}">
  <dimension ref="A1:H22"/>
  <sheetViews>
    <sheetView workbookViewId="0">
      <selection activeCell="D15" sqref="D15"/>
    </sheetView>
  </sheetViews>
  <sheetFormatPr defaultRowHeight="14.5"/>
  <cols>
    <col min="3" max="3" width="15.7265625" bestFit="1" customWidth="1"/>
    <col min="4" max="4" width="14" bestFit="1" customWidth="1"/>
    <col min="5" max="5" width="7.08984375" bestFit="1" customWidth="1"/>
    <col min="6" max="6" width="6.81640625" bestFit="1" customWidth="1"/>
    <col min="7" max="7" width="15.7265625" bestFit="1" customWidth="1"/>
    <col min="8" max="8" width="14" bestFit="1" customWidth="1"/>
    <col min="9" max="9" width="6.81640625" bestFit="1" customWidth="1"/>
    <col min="10" max="10" width="10.7265625" bestFit="1" customWidth="1"/>
    <col min="11" max="11" width="11.453125" bestFit="1" customWidth="1"/>
    <col min="12" max="12" width="14" bestFit="1" customWidth="1"/>
    <col min="13" max="13" width="11.453125" bestFit="1" customWidth="1"/>
    <col min="14" max="14" width="14" bestFit="1" customWidth="1"/>
    <col min="15" max="15" width="11.453125" bestFit="1" customWidth="1"/>
    <col min="16" max="16" width="18.81640625" bestFit="1" customWidth="1"/>
    <col min="17" max="17" width="16.26953125" bestFit="1" customWidth="1"/>
  </cols>
  <sheetData>
    <row r="1" spans="1:8" s="10" customFormat="1" ht="43.5" customHeight="1">
      <c r="A1" s="34" t="s">
        <v>73</v>
      </c>
      <c r="B1" s="41"/>
      <c r="C1" s="41"/>
      <c r="D1" s="41"/>
    </row>
    <row r="2" spans="1:8" s="1" customFormat="1" ht="14" customHeight="1"/>
    <row r="9" spans="1:8">
      <c r="C9" s="30" t="s">
        <v>64</v>
      </c>
      <c r="D9" t="s">
        <v>66</v>
      </c>
      <c r="G9" s="30" t="s">
        <v>64</v>
      </c>
      <c r="H9" t="s">
        <v>66</v>
      </c>
    </row>
    <row r="10" spans="1:8">
      <c r="C10" s="31" t="s">
        <v>38</v>
      </c>
      <c r="D10" s="32">
        <v>25221</v>
      </c>
      <c r="G10" s="31" t="s">
        <v>38</v>
      </c>
      <c r="H10" s="32">
        <v>6069</v>
      </c>
    </row>
    <row r="11" spans="1:8">
      <c r="C11" s="33" t="s">
        <v>5</v>
      </c>
      <c r="D11" s="32">
        <v>25221</v>
      </c>
      <c r="G11" s="33" t="s">
        <v>41</v>
      </c>
      <c r="H11" s="32">
        <v>6069</v>
      </c>
    </row>
    <row r="12" spans="1:8">
      <c r="C12" s="31" t="s">
        <v>36</v>
      </c>
      <c r="D12" s="32">
        <v>39620</v>
      </c>
      <c r="G12" s="31" t="s">
        <v>36</v>
      </c>
      <c r="H12" s="32">
        <v>5019</v>
      </c>
    </row>
    <row r="13" spans="1:8">
      <c r="C13" s="33" t="s">
        <v>5</v>
      </c>
      <c r="D13" s="32">
        <v>39620</v>
      </c>
      <c r="G13" s="33" t="s">
        <v>8</v>
      </c>
      <c r="H13" s="32">
        <v>5019</v>
      </c>
    </row>
    <row r="14" spans="1:8">
      <c r="C14" s="31" t="s">
        <v>34</v>
      </c>
      <c r="D14" s="32">
        <v>41559</v>
      </c>
      <c r="G14" s="31" t="s">
        <v>34</v>
      </c>
      <c r="H14" s="32">
        <v>5516</v>
      </c>
    </row>
    <row r="15" spans="1:8">
      <c r="C15" s="33" t="s">
        <v>5</v>
      </c>
      <c r="D15" s="32">
        <v>41559</v>
      </c>
      <c r="G15" s="33" t="s">
        <v>8</v>
      </c>
      <c r="H15" s="32">
        <v>5516</v>
      </c>
    </row>
    <row r="16" spans="1:8">
      <c r="C16" s="31" t="s">
        <v>37</v>
      </c>
      <c r="D16" s="32">
        <v>43568</v>
      </c>
      <c r="G16" s="31" t="s">
        <v>37</v>
      </c>
      <c r="H16" s="32">
        <v>7987</v>
      </c>
    </row>
    <row r="17" spans="3:8">
      <c r="C17" s="33" t="s">
        <v>7</v>
      </c>
      <c r="D17" s="32">
        <v>43568</v>
      </c>
      <c r="G17" s="33" t="s">
        <v>10</v>
      </c>
      <c r="H17" s="32">
        <v>7987</v>
      </c>
    </row>
    <row r="18" spans="3:8">
      <c r="C18" s="31" t="s">
        <v>39</v>
      </c>
      <c r="D18" s="32">
        <v>45752</v>
      </c>
      <c r="G18" s="31" t="s">
        <v>39</v>
      </c>
      <c r="H18" s="32">
        <v>3976</v>
      </c>
    </row>
    <row r="19" spans="3:8">
      <c r="C19" s="33" t="s">
        <v>2</v>
      </c>
      <c r="D19" s="32">
        <v>45752</v>
      </c>
      <c r="G19" s="33" t="s">
        <v>41</v>
      </c>
      <c r="H19" s="32">
        <v>3976</v>
      </c>
    </row>
    <row r="20" spans="3:8">
      <c r="C20" s="31" t="s">
        <v>35</v>
      </c>
      <c r="D20" s="32">
        <v>38325</v>
      </c>
      <c r="G20" s="31" t="s">
        <v>35</v>
      </c>
      <c r="H20" s="32">
        <v>2142</v>
      </c>
    </row>
    <row r="21" spans="3:8">
      <c r="C21" s="33" t="s">
        <v>40</v>
      </c>
      <c r="D21" s="32">
        <v>38325</v>
      </c>
      <c r="G21" s="33" t="s">
        <v>2</v>
      </c>
      <c r="H21" s="32">
        <v>2142</v>
      </c>
    </row>
    <row r="22" spans="3:8">
      <c r="C22" s="31" t="s">
        <v>65</v>
      </c>
      <c r="D22" s="32">
        <v>234045</v>
      </c>
      <c r="G22" s="31" t="s">
        <v>65</v>
      </c>
      <c r="H22" s="32">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96CE4-A38F-4565-9C4A-35FEBF7B1F92}">
  <dimension ref="A1:P33"/>
  <sheetViews>
    <sheetView topLeftCell="A2" workbookViewId="0">
      <selection activeCell="H19" sqref="H19"/>
    </sheetView>
  </sheetViews>
  <sheetFormatPr defaultRowHeight="14.5"/>
  <cols>
    <col min="3" max="3" width="16.08984375" customWidth="1"/>
    <col min="4" max="4" width="13.81640625" customWidth="1"/>
    <col min="16" max="16" width="12.54296875" customWidth="1"/>
  </cols>
  <sheetData>
    <row r="1" spans="1:16" ht="40.5" customHeight="1">
      <c r="A1" s="55" t="s">
        <v>79</v>
      </c>
    </row>
    <row r="8" spans="1:16" ht="15" thickBot="1"/>
    <row r="9" spans="1:16" ht="15" thickBot="1">
      <c r="B9" s="57" t="s">
        <v>74</v>
      </c>
      <c r="C9" s="58"/>
      <c r="D9" s="59" t="s">
        <v>36</v>
      </c>
    </row>
    <row r="11" spans="1:16">
      <c r="B11" s="56" t="s">
        <v>75</v>
      </c>
      <c r="C11" s="56"/>
      <c r="P11" s="45" t="s">
        <v>12</v>
      </c>
    </row>
    <row r="12" spans="1:16" ht="15" thickBot="1">
      <c r="P12" s="46" t="s">
        <v>37</v>
      </c>
    </row>
    <row r="13" spans="1:16" ht="15" thickBot="1">
      <c r="B13" s="52" t="s">
        <v>76</v>
      </c>
      <c r="C13" s="53"/>
      <c r="D13" s="54">
        <f>COUNTIFS(Data[Geography],D9)</f>
        <v>50</v>
      </c>
      <c r="P13" s="47" t="s">
        <v>35</v>
      </c>
    </row>
    <row r="14" spans="1:16">
      <c r="P14" s="47" t="s">
        <v>36</v>
      </c>
    </row>
    <row r="15" spans="1:16">
      <c r="P15" s="46" t="s">
        <v>39</v>
      </c>
    </row>
    <row r="16" spans="1:16">
      <c r="P16" s="46" t="s">
        <v>38</v>
      </c>
    </row>
    <row r="17" spans="3:16" ht="15" thickBot="1">
      <c r="D17" s="56" t="s">
        <v>77</v>
      </c>
      <c r="E17" s="56" t="s">
        <v>52</v>
      </c>
      <c r="P17" s="47" t="s">
        <v>34</v>
      </c>
    </row>
    <row r="18" spans="3:16" ht="15" thickBot="1">
      <c r="C18" s="52" t="s">
        <v>78</v>
      </c>
      <c r="D18" s="62">
        <f>SUMIFS(Data[Amount],Data[Geography],D$9)</f>
        <v>237944</v>
      </c>
      <c r="E18" s="63">
        <f>AVERAGEIFS(Data[Amount],Data[Geography],D$9)</f>
        <v>4758.88</v>
      </c>
    </row>
    <row r="23" spans="3:16">
      <c r="C23" s="61" t="s">
        <v>11</v>
      </c>
      <c r="D23" s="56" t="s">
        <v>1</v>
      </c>
      <c r="E23" s="56" t="s">
        <v>48</v>
      </c>
      <c r="F23" s="56"/>
    </row>
    <row r="24" spans="3:16">
      <c r="C24" s="50" t="s">
        <v>2</v>
      </c>
      <c r="D24" s="60">
        <f>SUMIFS(Data[Amount],Data[Sales Person],$C24,Data[Geography],$D$9)</f>
        <v>23709</v>
      </c>
      <c r="E24" s="60">
        <f>SUMIFS(Data[Units],Data[Sales Person],$C24,Data[Geography],D$9)</f>
        <v>909</v>
      </c>
      <c r="F24" s="51">
        <f>IF(D24&gt;12000,1,-1)</f>
        <v>1</v>
      </c>
    </row>
    <row r="25" spans="3:16">
      <c r="C25" s="49" t="s">
        <v>8</v>
      </c>
      <c r="D25" s="15">
        <f>SUMIFS(Data[Amount],Data[Sales Person],$C25,Data[Geography],$D$9)</f>
        <v>5019</v>
      </c>
      <c r="E25" s="15">
        <f>SUMIFS(Data[Units],Data[Sales Person],$C25,Data[Geography],D$9)</f>
        <v>150</v>
      </c>
      <c r="F25" s="51">
        <f t="shared" ref="F25:F33" si="0">IF(D25&gt;12000,1,-1)</f>
        <v>-1</v>
      </c>
    </row>
    <row r="26" spans="3:16">
      <c r="C26" s="49" t="s">
        <v>41</v>
      </c>
      <c r="D26" s="15">
        <f>SUMIFS(Data[Amount],Data[Sales Person],$C26,Data[Geography],$D$9)</f>
        <v>39242</v>
      </c>
      <c r="E26" s="15">
        <f>SUMIFS(Data[Units],Data[Sales Person],$C26,Data[Geography],D$9)</f>
        <v>1482</v>
      </c>
      <c r="F26" s="51">
        <f t="shared" si="0"/>
        <v>1</v>
      </c>
    </row>
    <row r="27" spans="3:16">
      <c r="C27" s="48" t="s">
        <v>7</v>
      </c>
      <c r="D27" s="15">
        <f>SUMIFS(Data[Amount],Data[Sales Person],$C27,Data[Geography],$D$9)</f>
        <v>21931</v>
      </c>
      <c r="E27" s="15">
        <f>SUMIFS(Data[Units],Data[Sales Person],$C27,Data[Geography],D$9)</f>
        <v>975</v>
      </c>
      <c r="F27" s="51">
        <f t="shared" si="0"/>
        <v>1</v>
      </c>
    </row>
    <row r="28" spans="3:16">
      <c r="C28" s="48" t="s">
        <v>6</v>
      </c>
      <c r="D28" s="15">
        <f>SUMIFS(Data[Amount],Data[Sales Person],$C28,Data[Geography],$D$9)</f>
        <v>27377</v>
      </c>
      <c r="E28" s="15">
        <f>SUMIFS(Data[Units],Data[Sales Person],$C28,Data[Geography],D$9)</f>
        <v>513</v>
      </c>
      <c r="F28" s="51">
        <f t="shared" si="0"/>
        <v>1</v>
      </c>
    </row>
    <row r="29" spans="3:16">
      <c r="C29" s="49" t="s">
        <v>5</v>
      </c>
      <c r="D29" s="15">
        <f>SUMIFS(Data[Amount],Data[Sales Person],$C29,Data[Geography],$D$9)</f>
        <v>39620</v>
      </c>
      <c r="E29" s="15">
        <f>SUMIFS(Data[Units],Data[Sales Person],$C29,Data[Geography],D$9)</f>
        <v>573</v>
      </c>
      <c r="F29" s="51">
        <f t="shared" si="0"/>
        <v>1</v>
      </c>
    </row>
    <row r="30" spans="3:16">
      <c r="C30" s="49" t="s">
        <v>3</v>
      </c>
      <c r="D30" s="15">
        <f>SUMIFS(Data[Amount],Data[Sales Person],$C30,Data[Geography],$D$9)</f>
        <v>18564</v>
      </c>
      <c r="E30" s="15">
        <f>SUMIFS(Data[Units],Data[Sales Person],$C30,Data[Geography],D$9)</f>
        <v>420</v>
      </c>
      <c r="F30" s="51">
        <f t="shared" si="0"/>
        <v>1</v>
      </c>
    </row>
    <row r="31" spans="3:16">
      <c r="C31" s="48" t="s">
        <v>9</v>
      </c>
      <c r="D31" s="15">
        <f>SUMIFS(Data[Amount],Data[Sales Person],$C31,Data[Geography],$D$9)</f>
        <v>25669</v>
      </c>
      <c r="E31" s="15">
        <f>SUMIFS(Data[Units],Data[Sales Person],$C31,Data[Geography],D$9)</f>
        <v>564</v>
      </c>
      <c r="F31" s="51">
        <f t="shared" si="0"/>
        <v>1</v>
      </c>
    </row>
    <row r="32" spans="3:16">
      <c r="C32" s="48" t="s">
        <v>10</v>
      </c>
      <c r="D32" s="15">
        <f>SUMIFS(Data[Amount],Data[Sales Person],$C32,Data[Geography],$D$9)</f>
        <v>13797</v>
      </c>
      <c r="E32" s="15">
        <f>SUMIFS(Data[Units],Data[Sales Person],$C32,Data[Geography],D$9)</f>
        <v>1053</v>
      </c>
      <c r="F32" s="51">
        <f t="shared" si="0"/>
        <v>1</v>
      </c>
    </row>
    <row r="33" spans="3:6">
      <c r="C33" s="49" t="s">
        <v>40</v>
      </c>
      <c r="D33" s="15">
        <f>SUMIFS(Data[Amount],Data[Sales Person],$C33,Data[Geography],$D$9)</f>
        <v>23016</v>
      </c>
      <c r="E33" s="15">
        <f>SUMIFS(Data[Units],Data[Sales Person],$C33,Data[Geography],D$9)</f>
        <v>663</v>
      </c>
      <c r="F33" s="51">
        <f t="shared" si="0"/>
        <v>1</v>
      </c>
    </row>
  </sheetData>
  <sortState xmlns:xlrd2="http://schemas.microsoft.com/office/spreadsheetml/2017/richdata2" ref="C24:C33">
    <sortCondition ref="C23:C33"/>
  </sortState>
  <conditionalFormatting sqref="D24:D33">
    <cfRule type="dataBar" priority="3">
      <dataBar>
        <cfvo type="min"/>
        <cfvo type="max"/>
        <color rgb="FF638EC6"/>
      </dataBar>
      <extLst>
        <ext xmlns:x14="http://schemas.microsoft.com/office/spreadsheetml/2009/9/main" uri="{B025F937-C7B1-47D3-B67F-A62EFF666E3E}">
          <x14:id>{3DE23246-C7E8-4C95-B020-569E8C9B132E}</x14:id>
        </ext>
      </extLst>
    </cfRule>
  </conditionalFormatting>
  <conditionalFormatting sqref="F23">
    <cfRule type="iconSet" priority="2">
      <iconSet iconSet="3Symbols2">
        <cfvo type="percent" val="0"/>
        <cfvo type="percent" val="33"/>
        <cfvo type="percent" val="67"/>
      </iconSet>
    </cfRule>
  </conditionalFormatting>
  <dataValidations count="1">
    <dataValidation type="list" allowBlank="1" showInputMessage="1" showErrorMessage="1" sqref="D9" xr:uid="{8A71ECD2-CF7F-4772-BEA4-36385A1B0489}">
      <formula1>$P$12:$P$17</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DE23246-C7E8-4C95-B020-569E8C9B132E}">
            <x14:dataBar minLength="0" maxLength="100" gradient="0">
              <x14:cfvo type="autoMin"/>
              <x14:cfvo type="autoMax"/>
              <x14:negativeFillColor rgb="FFFF0000"/>
              <x14:axisColor rgb="FF000000"/>
            </x14:dataBar>
          </x14:cfRule>
          <xm:sqref>D24:D33</xm:sqref>
        </x14:conditionalFormatting>
        <x14:conditionalFormatting xmlns:xm="http://schemas.microsoft.com/office/excel/2006/main">
          <x14:cfRule type="iconSet" priority="1" id="{165731B9-2C14-400C-AC2D-55DDF648F562}">
            <x14:iconSet iconSet="3Symbols" showValue="0" custom="1">
              <x14:cfvo type="percent">
                <xm:f>0</xm:f>
              </x14:cfvo>
              <x14:cfvo type="num">
                <xm:f>0</xm:f>
              </x14:cfvo>
              <x14:cfvo type="num">
                <xm:f>1</xm:f>
              </x14:cfvo>
              <x14:cfIcon iconSet="3Symbols" iconId="0"/>
              <x14:cfIcon iconSet="NoIcons" iconId="0"/>
              <x14:cfIcon iconSet="3Symbols" iconId="2"/>
            </x14:iconSet>
          </x14:cfRule>
          <xm:sqref>F24:F33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bakka rishika</cp:lastModifiedBy>
  <dcterms:created xsi:type="dcterms:W3CDTF">2021-03-14T20:21:32Z</dcterms:created>
  <dcterms:modified xsi:type="dcterms:W3CDTF">2023-06-14T22:45:24Z</dcterms:modified>
</cp:coreProperties>
</file>