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rishi\OneDrive\Documents\"/>
    </mc:Choice>
  </mc:AlternateContent>
  <xr:revisionPtr revIDLastSave="0" documentId="13_ncr:1_{DC736ED4-0099-41A3-B463-DEC70091F7E0}" xr6:coauthVersionLast="47" xr6:coauthVersionMax="47" xr10:uidLastSave="{00000000-0000-0000-0000-000000000000}"/>
  <bookViews>
    <workbookView xWindow="-108" yWindow="-108" windowWidth="23256" windowHeight="13176" tabRatio="740" firstSheet="5" activeTab="5" xr2:uid="{D59D402A-64DE-4FC2-82F9-45A3C5809978}"/>
  </bookViews>
  <sheets>
    <sheet name="KPI" sheetId="3" r:id="rId1"/>
    <sheet name="PV" sheetId="5" r:id="rId2"/>
    <sheet name="Gender" sheetId="6" state="hidden" r:id="rId3"/>
    <sheet name="Sheet2" sheetId="8" state="hidden" r:id="rId4"/>
    <sheet name="Sheet4" sheetId="10" state="hidden" r:id="rId5"/>
    <sheet name="Dashboard" sheetId="7" r:id="rId6"/>
    <sheet name="Sheet5" sheetId="11" state="hidden" r:id="rId7"/>
    <sheet name="Sheet1" sheetId="12" state="hidden" r:id="rId8"/>
    <sheet name="Sheet3" sheetId="13" state="hidden" r:id="rId9"/>
    <sheet name="Table_1" sheetId="2" r:id="rId10"/>
  </sheets>
  <definedNames>
    <definedName name="_xlchart.v1.0" hidden="1">Sheet4!$D$4:$D$12</definedName>
    <definedName name="_xlchart.v1.1" hidden="1">Sheet4!$E$3</definedName>
    <definedName name="_xlchart.v1.2" hidden="1">Sheet4!$E$4:$E$12</definedName>
    <definedName name="_xlchart.v1.6" hidden="1">Sheet4!$D$4:$D$12</definedName>
    <definedName name="_xlchart.v1.7" hidden="1">Sheet4!$E$3</definedName>
    <definedName name="_xlchart.v1.8" hidden="1">Sheet4!$E$4:$E$12</definedName>
    <definedName name="_xlchart.v2.10" hidden="1">Sheet3!$E$3</definedName>
    <definedName name="_xlchart.v2.11" hidden="1">Sheet3!$E$4:$E$6</definedName>
    <definedName name="_xlchart.v2.3" hidden="1">Sheet3!$D$4:$D$6</definedName>
    <definedName name="_xlchart.v2.4" hidden="1">Sheet3!$E$3</definedName>
    <definedName name="_xlchart.v2.5" hidden="1">Sheet3!$E$4:$E$6</definedName>
    <definedName name="_xlchart.v2.9" hidden="1">Sheet3!$D$4:$D$6</definedName>
    <definedName name="ExternalData_1" localSheetId="9" hidden="1">Table_1!$A$1:$AR$1471</definedName>
    <definedName name="Slicer_Department">#N/A</definedName>
    <definedName name="Slicer_Education_Field1">#N/A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3" l="1"/>
  <c r="D6" i="13"/>
  <c r="D4" i="13"/>
  <c r="D4" i="10"/>
  <c r="D5" i="10"/>
  <c r="D6" i="10"/>
  <c r="D7" i="10"/>
  <c r="D8" i="10"/>
  <c r="D9" i="10"/>
  <c r="D10" i="10"/>
  <c r="D11" i="10"/>
  <c r="D12" i="10"/>
  <c r="E6" i="13"/>
  <c r="E6" i="10"/>
  <c r="E4" i="13"/>
  <c r="B9" i="3"/>
  <c r="E7" i="10"/>
  <c r="A9" i="3"/>
  <c r="E5" i="13"/>
  <c r="E10" i="10"/>
  <c r="C9" i="3"/>
  <c r="B7" i="5"/>
  <c r="E5" i="10"/>
  <c r="E11" i="10"/>
  <c r="B11" i="6"/>
  <c r="E9" i="10"/>
  <c r="E8" i="10"/>
  <c r="E12" i="10"/>
  <c r="E4" i="10"/>
  <c r="B12" i="6"/>
  <c r="C11" i="6" l="1"/>
  <c r="C12" i="6"/>
  <c r="C7" i="5"/>
  <c r="B8" i="5"/>
  <c r="C8" i="5" s="1"/>
  <c r="E9" i="3"/>
  <c r="D9"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6D6295-DE87-49CD-A97D-23F2D10A78C2}" keepAlive="1" name="Query - Table_1" description="Connection to the 'Table_1' query in the workbook." type="5" refreshedVersion="8" background="1" saveData="1">
    <dbPr connection="Provider=Microsoft.Mashup.OleDb.1;Data Source=$Workbook$;Location=Table_1;Extended Properties=&quot;&quot;" command="SELECT * FROM [Table_1]"/>
  </connection>
</connections>
</file>

<file path=xl/sharedStrings.xml><?xml version="1.0" encoding="utf-8"?>
<sst xmlns="http://schemas.openxmlformats.org/spreadsheetml/2006/main" count="19217" uniqueCount="1573">
  <si>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</si>
  <si>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</si>
  <si>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</si>
  <si>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</si>
  <si>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</si>
  <si>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</si>
  <si>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</si>
  <si>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</si>
  <si>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</si>
  <si>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</si>
  <si>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</si>
  <si>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</si>
  <si>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</si>
  <si>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</si>
  <si>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</si>
  <si>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</si>
  <si>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</si>
  <si>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</si>
  <si>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</si>
  <si>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</si>
  <si>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</si>
  <si>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</si>
  <si>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</si>
  <si>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</si>
  <si>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</si>
  <si>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</si>
  <si>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</si>
  <si>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</si>
  <si>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</si>
  <si>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</si>
  <si>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</si>
  <si>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</si>
  <si>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</si>
  <si>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</si>
  <si>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</si>
  <si>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</si>
  <si>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</si>
  <si>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</si>
  <si>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</si>
  <si>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</si>
  <si>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</si>
  <si>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</si>
  <si>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</si>
  <si>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</si>
  <si>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</si>
  <si>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</si>
  <si>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</si>
  <si>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</si>
  <si>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</si>
  <si>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</si>
  <si>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</si>
  <si>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</si>
  <si>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</si>
  <si>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</si>
  <si>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</si>
  <si>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</si>
  <si>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</si>
  <si>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</si>
  <si>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</si>
  <si>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</si>
  <si>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</si>
  <si>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</si>
  <si>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</si>
  <si>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</si>
  <si>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</si>
  <si>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</si>
  <si>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</si>
  <si>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</si>
  <si>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</si>
  <si>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</si>
  <si>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</si>
  <si>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</si>
  <si>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</si>
  <si>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</si>
  <si>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</si>
  <si>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</si>
  <si>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</si>
  <si>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</si>
  <si>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</si>
  <si>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</si>
  <si>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</si>
  <si>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</si>
  <si>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</si>
  <si>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</si>
  <si>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</si>
  <si>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</si>
  <si>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</si>
  <si>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</si>
  <si>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</si>
  <si>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</si>
  <si>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</si>
  <si>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</si>
  <si>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</si>
  <si>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</si>
  <si>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</si>
  <si>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</si>
  <si>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</si>
  <si>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</si>
  <si>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</si>
  <si>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</si>
  <si>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</si>
  <si>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</si>
  <si>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</si>
  <si>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</si>
  <si>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</si>
  <si>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</si>
  <si>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</si>
  <si>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</si>
  <si>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</si>
  <si>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</si>
  <si>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</si>
  <si>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</si>
  <si>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</si>
  <si>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</si>
  <si>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</si>
  <si>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</si>
  <si>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</si>
  <si>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</si>
  <si>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</si>
  <si>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</si>
  <si>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</si>
  <si>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</si>
  <si>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</si>
  <si>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</si>
  <si>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</si>
  <si>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</si>
  <si>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</si>
  <si>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</si>
  <si>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</si>
  <si>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</si>
  <si>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</si>
  <si>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</si>
  <si>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</si>
  <si>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</si>
  <si>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</si>
  <si>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</si>
  <si>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</si>
  <si>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</si>
  <si>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</si>
  <si>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</si>
  <si>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</si>
  <si>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</si>
  <si>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</si>
  <si>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</si>
  <si>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</si>
  <si>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</si>
  <si>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</si>
  <si>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</si>
  <si>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</si>
  <si>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</si>
  <si>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</si>
  <si>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</si>
  <si>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</si>
  <si>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</si>
  <si>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</si>
  <si>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</si>
  <si>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</si>
  <si>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</si>
  <si>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</si>
  <si>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</si>
  <si>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</si>
  <si>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</si>
  <si>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</si>
  <si>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</si>
  <si>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</si>
  <si>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</si>
  <si>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</si>
  <si>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</si>
  <si>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</si>
  <si>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</si>
  <si>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</si>
  <si>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</si>
  <si>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</si>
  <si>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</si>
  <si>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</si>
  <si>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</si>
  <si>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</si>
  <si>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</si>
  <si>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</si>
  <si>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</si>
  <si>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</si>
  <si>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</si>
  <si>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</si>
  <si>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</si>
  <si>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</si>
  <si>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</si>
  <si>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</si>
  <si>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</si>
  <si>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</si>
  <si>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</si>
  <si>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</si>
  <si>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</si>
  <si>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</si>
  <si>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</si>
  <si>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</si>
  <si>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</si>
  <si>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</si>
  <si>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</si>
  <si>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</si>
  <si>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</si>
  <si>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</si>
  <si>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</si>
  <si>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</si>
  <si>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</si>
  <si>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</si>
  <si>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</si>
  <si>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</si>
  <si>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</si>
  <si>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</si>
  <si>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</si>
  <si>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</si>
  <si>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</si>
  <si>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</si>
  <si>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</si>
  <si>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</si>
  <si>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</si>
  <si>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</si>
  <si>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</si>
  <si>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</si>
  <si>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</si>
  <si>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</si>
  <si>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</si>
  <si>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</si>
  <si>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</si>
  <si>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</si>
  <si>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</si>
  <si>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</si>
  <si>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</si>
  <si>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</si>
  <si>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</si>
  <si>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</si>
  <si>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</si>
  <si>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</si>
  <si>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</si>
  <si>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</si>
  <si>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</si>
  <si>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</si>
  <si>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</si>
  <si>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</si>
  <si>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</si>
  <si>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</si>
  <si>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</si>
  <si>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</si>
  <si>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</si>
  <si>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</si>
  <si>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</si>
  <si>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</si>
  <si>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</si>
  <si>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</si>
  <si>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</si>
  <si>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</si>
  <si>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</si>
  <si>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</si>
  <si>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</si>
  <si>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</si>
  <si>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</si>
  <si>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</si>
  <si>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</si>
  <si>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</si>
  <si>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</si>
  <si>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</si>
  <si>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</si>
  <si>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</si>
  <si>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</si>
  <si>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</si>
  <si>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</si>
  <si>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</si>
  <si>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</si>
  <si>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</si>
  <si>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</si>
  <si>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</si>
  <si>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</si>
  <si>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</si>
  <si>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</si>
  <si>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</si>
  <si>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</si>
  <si>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</si>
  <si>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</si>
  <si>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</si>
  <si>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</si>
  <si>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</si>
  <si>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</si>
  <si>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</si>
  <si>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</si>
  <si>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</si>
  <si>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</si>
  <si>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</si>
  <si>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</si>
  <si>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</si>
  <si>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</si>
  <si>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</si>
  <si>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</si>
  <si>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</si>
  <si>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</si>
  <si>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</si>
  <si>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</si>
  <si>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</si>
  <si>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</si>
  <si>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</si>
  <si>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</si>
  <si>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</si>
  <si>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</si>
  <si>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</si>
  <si>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</si>
  <si>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</si>
  <si>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</si>
  <si>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</si>
  <si>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</si>
  <si>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</si>
  <si>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</si>
  <si>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</si>
  <si>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</si>
  <si>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</si>
  <si>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</si>
  <si>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</si>
  <si>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</si>
  <si>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</si>
  <si>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</si>
  <si>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</si>
  <si>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</si>
  <si>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</si>
  <si>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</si>
  <si>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</si>
  <si>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</si>
  <si>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</si>
  <si>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</si>
  <si>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</si>
  <si>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</si>
  <si>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</si>
  <si>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</si>
  <si>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</si>
  <si>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</si>
  <si>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</si>
  <si>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</si>
  <si>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</si>
  <si>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</si>
  <si>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</si>
  <si>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</si>
  <si>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</si>
  <si>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</si>
  <si>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</si>
  <si>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</si>
  <si>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</si>
  <si>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</si>
  <si>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</si>
  <si>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</si>
  <si>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</si>
  <si>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</si>
  <si>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</si>
  <si>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</si>
  <si>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</si>
  <si>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</si>
  <si>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</si>
  <si>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</si>
  <si>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</si>
  <si>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</si>
  <si>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</si>
  <si>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</si>
  <si>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</si>
  <si>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</si>
  <si>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</si>
  <si>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</si>
  <si>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</si>
  <si>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</si>
  <si>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</si>
  <si>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</si>
  <si>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</si>
  <si>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</si>
  <si>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</si>
  <si>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</si>
  <si>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</si>
  <si>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</si>
  <si>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</si>
  <si>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</si>
  <si>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</si>
  <si>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</si>
  <si>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</si>
  <si>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</si>
  <si>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</si>
  <si>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</si>
  <si>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</si>
  <si>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</si>
  <si>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</si>
  <si>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</si>
  <si>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</si>
  <si>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</si>
  <si>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</si>
  <si>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</si>
  <si>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</si>
  <si>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</si>
  <si>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</si>
  <si>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</si>
  <si>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</si>
  <si>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</si>
  <si>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</si>
  <si>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</si>
  <si>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</si>
  <si>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</si>
  <si>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</si>
  <si>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</si>
  <si>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</si>
  <si>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</si>
  <si>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</si>
  <si>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</si>
  <si>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</si>
  <si>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</si>
  <si>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</si>
  <si>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</si>
  <si>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</si>
  <si>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</si>
  <si>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</si>
  <si>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</si>
  <si>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</si>
  <si>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</si>
  <si>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</si>
  <si>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</si>
  <si>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</si>
  <si>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</si>
  <si>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</si>
  <si>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</si>
  <si>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</si>
  <si>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</si>
  <si>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</si>
  <si>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</si>
  <si>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</si>
  <si>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</si>
  <si>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</si>
  <si>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</si>
  <si>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</si>
  <si>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</si>
  <si>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</si>
  <si>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</si>
  <si>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</si>
  <si>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</si>
  <si>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</si>
  <si>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</si>
  <si>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</si>
  <si>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</si>
  <si>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</si>
  <si>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</si>
  <si>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</si>
  <si>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</si>
  <si>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</si>
  <si>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</si>
  <si>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</si>
  <si>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</si>
  <si>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</si>
  <si>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</si>
  <si>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</si>
  <si>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</si>
  <si>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</si>
  <si>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</si>
  <si>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</si>
  <si>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</si>
  <si>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</si>
  <si>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</si>
  <si>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</si>
  <si>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</si>
  <si>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</si>
  <si>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</si>
  <si>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</si>
  <si>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</si>
  <si>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</si>
  <si>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</si>
  <si>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</si>
  <si>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</si>
  <si>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</si>
  <si>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</si>
  <si>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</si>
  <si>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</si>
  <si>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</si>
  <si>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</si>
  <si>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</si>
  <si>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</si>
  <si>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</si>
  <si>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</si>
  <si>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</si>
  <si>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</si>
  <si>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</si>
  <si>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</si>
  <si>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</si>
  <si>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</si>
  <si>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</si>
  <si>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</si>
  <si>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</si>
  <si>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</si>
  <si>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</si>
  <si>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</si>
  <si>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</si>
  <si>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</si>
  <si>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</si>
  <si>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</si>
  <si>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</si>
  <si>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</si>
  <si>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</si>
  <si>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</si>
  <si>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</si>
  <si>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</si>
  <si>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</si>
  <si>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</si>
  <si>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</si>
  <si>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</si>
  <si>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</si>
  <si>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</si>
  <si>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</si>
  <si>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</si>
  <si>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</si>
  <si>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</si>
  <si>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</si>
  <si>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</si>
  <si>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</si>
  <si>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</si>
  <si>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</si>
  <si>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</si>
  <si>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</si>
  <si>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</si>
  <si>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</si>
  <si>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</si>
  <si>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</si>
  <si>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</si>
  <si>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</si>
  <si>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</si>
  <si>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</si>
  <si>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</si>
  <si>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</si>
  <si>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</si>
  <si>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</si>
  <si>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</si>
  <si>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</si>
  <si>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</si>
  <si>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</si>
  <si>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</si>
  <si>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</si>
  <si>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</si>
  <si>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</si>
  <si>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</si>
  <si>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</si>
  <si>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</si>
  <si>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</si>
  <si>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</si>
  <si>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</si>
  <si>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</si>
  <si>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</si>
  <si>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</si>
  <si>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</si>
  <si>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</si>
  <si>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</si>
  <si>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</si>
  <si>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</si>
  <si>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</si>
  <si>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</si>
  <si>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</si>
  <si>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</si>
  <si>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</si>
  <si>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</si>
  <si>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</si>
  <si>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</si>
  <si>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</si>
  <si>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</si>
  <si>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</si>
  <si>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</si>
  <si>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</si>
  <si>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</si>
  <si>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</si>
  <si>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</si>
  <si>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</si>
  <si>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</si>
  <si>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</si>
  <si>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</si>
  <si>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</si>
  <si>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</si>
  <si>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</si>
  <si>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</si>
  <si>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</si>
  <si>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</si>
  <si>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</si>
  <si>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</si>
  <si>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</si>
  <si>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</si>
  <si>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</si>
  <si>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</si>
  <si>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</si>
  <si>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</si>
  <si>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</si>
  <si>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</si>
  <si>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</si>
  <si>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</si>
  <si>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</si>
  <si>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</si>
  <si>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</si>
  <si>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</si>
  <si>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</si>
  <si>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</si>
  <si>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</si>
  <si>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</si>
  <si>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</si>
  <si>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</si>
  <si>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</si>
  <si>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</si>
  <si>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</si>
  <si>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</si>
  <si>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</si>
  <si>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</si>
  <si>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</si>
  <si>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</si>
  <si>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</si>
  <si>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</si>
  <si>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</si>
  <si>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</si>
  <si>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</si>
  <si>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</si>
  <si>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</si>
  <si>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</si>
  <si>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</si>
  <si>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</si>
  <si>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</si>
  <si>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</si>
  <si>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</si>
  <si>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</si>
  <si>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</si>
  <si>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</si>
  <si>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</si>
  <si>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</si>
  <si>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</si>
  <si>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</si>
  <si>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</si>
  <si>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</si>
  <si>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</si>
  <si>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</si>
  <si>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</si>
  <si>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</si>
  <si>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</si>
  <si>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</si>
  <si>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</si>
  <si>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</si>
  <si>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</si>
  <si>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</si>
  <si>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</si>
  <si>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</si>
  <si>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</si>
  <si>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</si>
  <si>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</si>
  <si>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</si>
  <si>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</si>
  <si>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</si>
  <si>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</si>
  <si>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</si>
  <si>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</si>
  <si>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</si>
  <si>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</si>
  <si>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</si>
  <si>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</si>
  <si>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</si>
  <si>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</si>
  <si>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</si>
  <si>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</si>
  <si>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</si>
  <si>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</si>
  <si>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</si>
  <si>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</si>
  <si>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</si>
  <si>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</si>
  <si>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</si>
  <si>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</si>
  <si>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</si>
  <si>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</si>
  <si>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</si>
  <si>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</si>
  <si>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</si>
  <si>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</si>
  <si>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</si>
  <si>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</si>
  <si>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</si>
  <si>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</si>
  <si>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</si>
  <si>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</si>
  <si>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</si>
  <si>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</si>
  <si>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</si>
  <si>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</si>
  <si>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</si>
  <si>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</si>
  <si>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</si>
  <si>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</si>
  <si>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</si>
  <si>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</si>
  <si>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</si>
  <si>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</si>
  <si>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</si>
  <si>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</si>
  <si>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</si>
  <si>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</si>
  <si>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</si>
  <si>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</si>
  <si>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</si>
  <si>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</si>
  <si>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</si>
  <si>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</si>
  <si>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</si>
  <si>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</si>
  <si>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</si>
  <si>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</si>
  <si>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</si>
  <si>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</si>
  <si>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</si>
  <si>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</si>
  <si>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</si>
  <si>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</si>
  <si>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</si>
  <si>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</si>
  <si>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</si>
  <si>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</si>
  <si>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</si>
  <si>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</si>
  <si>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</si>
  <si>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</si>
  <si>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</si>
  <si>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</si>
  <si>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</si>
  <si>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</si>
  <si>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</si>
  <si>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</si>
  <si>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</si>
  <si>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</si>
  <si>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</si>
  <si>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</si>
  <si>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</si>
  <si>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</si>
  <si>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</si>
  <si>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</si>
  <si>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</si>
  <si>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</si>
  <si>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</si>
  <si>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</si>
  <si>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</si>
  <si>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</si>
  <si>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</si>
  <si>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</si>
  <si>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</si>
  <si>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</si>
  <si>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</si>
  <si>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</si>
  <si>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</si>
  <si>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</si>
  <si>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</si>
  <si>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</si>
  <si>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</si>
  <si>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</si>
  <si>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</si>
  <si>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</si>
  <si>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</si>
  <si>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</si>
  <si>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</si>
  <si>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</si>
  <si>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</si>
  <si>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</si>
  <si>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</si>
  <si>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</si>
  <si>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</si>
  <si>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</si>
  <si>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</si>
  <si>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</si>
  <si>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</si>
  <si>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</si>
  <si>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</si>
  <si>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</si>
  <si>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</si>
  <si>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</si>
  <si>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</si>
  <si>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</si>
  <si>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</si>
  <si>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</si>
  <si>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</si>
  <si>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</si>
  <si>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</si>
  <si>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</si>
  <si>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</si>
  <si>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</si>
  <si>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</si>
  <si>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</si>
  <si>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</si>
  <si>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</si>
  <si>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</si>
  <si>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</si>
  <si>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</si>
  <si>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</si>
  <si>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</si>
  <si>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</si>
  <si>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</si>
  <si>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</si>
  <si>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</si>
  <si>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</si>
  <si>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</si>
  <si>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</si>
  <si>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</si>
  <si>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</si>
  <si>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</si>
  <si>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</si>
  <si>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</si>
  <si>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</si>
  <si>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</si>
  <si>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</si>
  <si>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</si>
  <si>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</si>
  <si>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</si>
  <si>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</si>
  <si>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</si>
  <si>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</si>
  <si>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</si>
  <si>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</si>
  <si>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</si>
  <si>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</si>
  <si>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</si>
  <si>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</si>
  <si>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</si>
  <si>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</si>
  <si>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</si>
  <si>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</si>
  <si>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</si>
  <si>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</si>
  <si>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</si>
  <si>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</si>
  <si>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</si>
  <si>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</si>
  <si>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</si>
  <si>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</si>
  <si>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</si>
  <si>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</si>
  <si>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</si>
  <si>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</si>
  <si>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</si>
  <si>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</si>
  <si>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</si>
  <si>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</si>
  <si>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</si>
  <si>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</si>
  <si>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</si>
  <si>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</si>
  <si>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</si>
  <si>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</si>
  <si>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</si>
  <si>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</si>
  <si>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</si>
  <si>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</si>
  <si>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</si>
  <si>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</si>
  <si>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</si>
  <si>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</si>
  <si>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</si>
  <si>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</si>
  <si>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</si>
  <si>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</si>
  <si>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</si>
  <si>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</si>
  <si>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</si>
  <si>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</si>
  <si>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</si>
  <si>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</si>
  <si>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</si>
  <si>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</si>
  <si>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</si>
  <si>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</si>
  <si>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</si>
  <si>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</si>
  <si>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</si>
  <si>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</si>
  <si>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</si>
  <si>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</si>
  <si>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</si>
  <si>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</si>
  <si>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</si>
  <si>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</si>
  <si>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</si>
  <si>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</si>
  <si>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</si>
  <si>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</si>
  <si>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</si>
  <si>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</si>
  <si>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</si>
  <si>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</si>
  <si>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</si>
  <si>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</si>
  <si>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</si>
  <si>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</si>
  <si>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</si>
  <si>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</si>
  <si>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</si>
  <si>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</si>
  <si>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</si>
  <si>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</si>
  <si>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</si>
  <si>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</si>
  <si>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</si>
  <si>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</si>
  <si>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</si>
  <si>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</si>
  <si>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</si>
  <si>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</si>
  <si>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</si>
  <si>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</si>
  <si>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</si>
  <si>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</si>
  <si>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</si>
  <si>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</si>
  <si>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</si>
  <si>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</si>
  <si>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</si>
  <si>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</si>
  <si>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</si>
  <si>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</si>
  <si>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</si>
  <si>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</si>
  <si>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</si>
  <si>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</si>
  <si>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</si>
  <si>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</si>
  <si>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</si>
  <si>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</si>
  <si>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</si>
  <si>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</si>
  <si>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</si>
  <si>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</si>
  <si>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</si>
  <si>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</si>
  <si>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</si>
  <si>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</si>
  <si>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</si>
  <si>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</si>
  <si>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</si>
  <si>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</si>
  <si>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</si>
  <si>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</si>
  <si>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</si>
  <si>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</si>
  <si>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</si>
  <si>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</si>
  <si>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</si>
  <si>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</si>
  <si>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</si>
  <si>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</si>
  <si>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</si>
  <si>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</si>
  <si>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</si>
  <si>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</si>
  <si>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</si>
  <si>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</si>
  <si>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</si>
  <si>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</si>
  <si>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</si>
  <si>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</si>
  <si>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</si>
  <si>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</si>
  <si>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</si>
  <si>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</si>
  <si>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</si>
  <si>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</si>
  <si>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</si>
  <si>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</si>
  <si>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</si>
  <si>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</si>
  <si>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</si>
  <si>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</si>
  <si>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</si>
  <si>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</si>
  <si>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</si>
  <si>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</si>
  <si>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</si>
  <si>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</si>
  <si>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</si>
  <si>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</si>
  <si>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</si>
  <si>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</si>
  <si>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</si>
  <si>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</si>
  <si>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</si>
  <si>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</si>
  <si>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</si>
  <si>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</si>
  <si>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</si>
  <si>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</si>
  <si>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</si>
  <si>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</si>
  <si>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</si>
  <si>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</si>
  <si>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</si>
  <si>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</si>
  <si>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</si>
  <si>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</si>
  <si>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</si>
  <si>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</si>
  <si>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</si>
  <si>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</si>
  <si>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</si>
  <si>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</si>
  <si>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</si>
  <si>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</si>
  <si>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</si>
  <si>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</si>
  <si>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</si>
  <si>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</si>
  <si>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</si>
  <si>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</si>
  <si>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</si>
  <si>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</si>
  <si>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</si>
  <si>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</si>
  <si>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</si>
  <si>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</si>
  <si>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</si>
  <si>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</si>
  <si>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</si>
  <si>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</si>
  <si>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</si>
  <si>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</si>
  <si>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</si>
  <si>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</si>
  <si>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</si>
  <si>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</si>
  <si>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</si>
  <si>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</si>
  <si>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</si>
  <si>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</si>
  <si>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</si>
  <si>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</si>
  <si>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</si>
  <si>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</si>
  <si>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</si>
  <si>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</si>
  <si>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</si>
  <si>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</si>
  <si>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</si>
  <si>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</si>
  <si>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</si>
  <si>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</si>
  <si>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</si>
  <si>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</si>
  <si>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</si>
  <si>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</si>
  <si>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</si>
  <si>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</si>
  <si>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</si>
  <si>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</si>
  <si>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</si>
  <si>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</si>
  <si>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</si>
  <si>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</si>
  <si>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</si>
  <si>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</si>
  <si>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</si>
  <si>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</si>
  <si>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</si>
  <si>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</si>
  <si>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</si>
  <si>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</si>
  <si>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</si>
  <si>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</si>
  <si>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</si>
  <si>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</si>
  <si>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</si>
  <si>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</si>
  <si>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</si>
  <si>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</si>
  <si>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</si>
  <si>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</si>
  <si>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</si>
  <si>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</si>
  <si>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</si>
  <si>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</si>
  <si>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</si>
  <si>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</si>
  <si>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</si>
  <si>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</si>
  <si>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</si>
  <si>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</si>
  <si>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</si>
  <si>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</si>
  <si>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</si>
  <si>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</si>
  <si>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</si>
  <si>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</si>
  <si>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</si>
  <si>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</si>
  <si>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</si>
  <si>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</si>
  <si>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</si>
  <si>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</si>
  <si>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</si>
  <si>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</si>
  <si>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</si>
  <si>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</si>
  <si>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</si>
  <si>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</si>
  <si>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</si>
  <si>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</si>
  <si>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</si>
  <si>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</si>
  <si>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</si>
  <si>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</si>
  <si>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</si>
  <si>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</si>
  <si>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</si>
  <si>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</si>
  <si>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</si>
  <si>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</si>
  <si>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</si>
  <si>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</si>
  <si>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</si>
  <si>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</si>
  <si>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</si>
  <si>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</si>
  <si>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</si>
  <si>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</si>
  <si>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</si>
  <si>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</si>
  <si>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</si>
  <si>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</si>
  <si>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</si>
  <si>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</si>
  <si>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</si>
  <si>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</si>
  <si>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</si>
  <si>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</si>
  <si>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</si>
  <si>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</si>
  <si>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</si>
  <si>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</si>
  <si>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</si>
  <si>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</si>
  <si>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</si>
  <si>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</si>
  <si>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</si>
  <si>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</si>
  <si>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</si>
  <si>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</si>
  <si>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</si>
  <si>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</si>
  <si>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</si>
  <si>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</si>
  <si>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</si>
  <si>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</si>
  <si>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</si>
  <si>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</si>
  <si>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</si>
  <si>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</si>
  <si>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</si>
  <si>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</si>
  <si>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</si>
  <si>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</si>
  <si>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</si>
  <si>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</si>
  <si>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</si>
  <si>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</si>
  <si>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</si>
  <si>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</si>
  <si>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</si>
  <si>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</si>
  <si>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</si>
  <si>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</si>
  <si>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</si>
  <si>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</si>
  <si>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</si>
  <si>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</si>
  <si>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</si>
  <si>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</si>
  <si>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</si>
  <si>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</si>
  <si>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</si>
  <si>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</si>
  <si>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</si>
  <si>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</si>
  <si>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</si>
  <si>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</si>
  <si>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</si>
  <si>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</si>
  <si>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</si>
  <si>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</si>
  <si>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</si>
  <si>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</si>
  <si>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</si>
  <si>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</si>
  <si>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</si>
  <si>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</si>
  <si>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</si>
  <si>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</si>
  <si>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</si>
  <si>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</si>
  <si>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</si>
  <si>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</si>
  <si>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</si>
  <si>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</si>
  <si>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</si>
  <si>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</si>
  <si>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</si>
  <si>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</si>
  <si>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</si>
  <si>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</si>
  <si>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</si>
  <si>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</si>
  <si>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</si>
  <si>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</si>
  <si>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</si>
  <si>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</si>
  <si>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</si>
  <si>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</si>
  <si>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</si>
  <si>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</si>
  <si>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</si>
  <si>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</si>
  <si>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</si>
  <si>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</si>
  <si>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</si>
  <si>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</si>
  <si>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</si>
  <si>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</si>
  <si>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</si>
  <si>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</si>
  <si>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</si>
  <si>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</si>
  <si>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</si>
  <si>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</si>
  <si>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</si>
  <si>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</si>
  <si>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</si>
  <si>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</si>
  <si>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</si>
  <si>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</si>
  <si>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</si>
  <si>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</si>
  <si>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</si>
  <si>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</si>
  <si>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</si>
  <si>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</si>
  <si>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</si>
  <si>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</si>
  <si>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</si>
  <si>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</si>
  <si>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</si>
  <si>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</si>
  <si>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</si>
  <si>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</si>
  <si>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</si>
  <si>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</si>
  <si>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</si>
  <si>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</si>
  <si>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</si>
  <si>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</si>
  <si>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</si>
  <si>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</si>
  <si>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</si>
  <si>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</si>
  <si>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</si>
  <si>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</si>
  <si>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</si>
  <si>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</si>
  <si>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</si>
  <si>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</si>
  <si>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</si>
  <si>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</si>
  <si>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</si>
  <si>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</si>
  <si>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</si>
  <si>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</si>
  <si>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</si>
  <si>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</si>
  <si>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</si>
  <si>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</si>
  <si>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</si>
  <si>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</si>
  <si>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</si>
  <si>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</si>
  <si>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</si>
  <si>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</si>
  <si>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</si>
  <si>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</si>
  <si>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</si>
  <si>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</si>
  <si>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</si>
  <si>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</si>
  <si>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</si>
  <si>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</si>
  <si>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</si>
  <si>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</si>
  <si>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</si>
  <si>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</si>
  <si>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</si>
  <si>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</si>
  <si>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</si>
  <si>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</si>
  <si>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</si>
  <si>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</si>
  <si>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</si>
  <si>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</si>
  <si>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</si>
  <si>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</si>
  <si>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</si>
  <si>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</si>
  <si>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</si>
  <si>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</si>
  <si>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</si>
  <si>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</si>
  <si>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</si>
  <si>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</si>
  <si>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</si>
  <si>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</si>
  <si>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</si>
  <si>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</si>
  <si>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</si>
  <si>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</si>
  <si>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</si>
  <si>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</si>
  <si>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</si>
  <si>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</si>
  <si>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</si>
  <si>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</si>
  <si>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</si>
  <si>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</si>
  <si>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</si>
  <si>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</si>
  <si>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</si>
  <si>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</si>
  <si>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</si>
  <si>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</si>
  <si>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</si>
  <si>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</si>
  <si>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</si>
  <si>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</si>
  <si>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</si>
  <si>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</si>
  <si>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</si>
  <si>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</si>
  <si>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</si>
  <si>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</si>
  <si>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</si>
  <si>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</si>
  <si>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</si>
  <si>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</si>
  <si>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</si>
  <si>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</si>
  <si>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</si>
  <si>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</si>
  <si>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</si>
  <si>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</si>
  <si>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</si>
  <si>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</si>
  <si>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</si>
  <si>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</si>
  <si>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</si>
  <si>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</si>
  <si>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</si>
  <si>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</si>
  <si>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</si>
  <si>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</si>
  <si>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</si>
  <si>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</si>
  <si>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</si>
  <si>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</si>
  <si>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</si>
  <si>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</si>
  <si>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</si>
  <si>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</si>
  <si>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</si>
  <si>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</si>
  <si>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</si>
  <si>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</si>
  <si>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</si>
  <si>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</si>
  <si>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</si>
  <si>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</si>
  <si>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</si>
  <si>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</si>
  <si>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</si>
  <si>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</si>
  <si>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</si>
  <si>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</si>
  <si>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</si>
  <si>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</si>
  <si>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</si>
  <si>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</si>
  <si>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</si>
  <si>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</si>
  <si>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</si>
  <si>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</si>
  <si>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</si>
  <si>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</si>
  <si>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</si>
  <si>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</si>
  <si>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</si>
  <si>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</si>
  <si>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</si>
  <si>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</si>
  <si>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</si>
  <si>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</si>
  <si>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</si>
  <si>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</si>
  <si>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</si>
  <si>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</si>
  <si>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</si>
  <si>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</si>
  <si>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</si>
  <si>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</si>
  <si>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</si>
  <si>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</si>
  <si>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</si>
  <si>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</si>
  <si>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</si>
  <si>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</si>
  <si>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</si>
  <si>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</si>
  <si>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</si>
  <si>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</si>
  <si>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</si>
  <si>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</si>
  <si>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</si>
  <si>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</si>
  <si>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</si>
  <si>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</si>
  <si>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</si>
  <si>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</si>
  <si>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</si>
  <si>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</si>
  <si>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</si>
  <si>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</si>
  <si>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</si>
  <si>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</si>
  <si>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</si>
  <si>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</si>
  <si>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</si>
  <si>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</si>
  <si>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</si>
  <si>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</si>
  <si>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</si>
  <si>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</si>
  <si>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</si>
  <si>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</si>
  <si>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</si>
  <si>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</si>
  <si>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</si>
  <si>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</si>
  <si>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</si>
  <si>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</si>
  <si>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</si>
  <si>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</si>
  <si>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</si>
  <si>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</si>
  <si>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</si>
  <si>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</si>
  <si>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</si>
  <si>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</si>
  <si>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</si>
  <si>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</si>
  <si>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</si>
  <si>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</si>
  <si>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</si>
  <si>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</si>
  <si>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</si>
  <si>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</si>
  <si>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</si>
  <si>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</si>
  <si>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</si>
  <si>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</si>
  <si>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</si>
  <si>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</si>
  <si>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</si>
  <si>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</si>
  <si>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</si>
  <si>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</si>
  <si>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</si>
  <si>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</si>
  <si>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</si>
  <si>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</si>
  <si>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</si>
  <si>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</si>
  <si>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</si>
  <si>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</si>
  <si>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</si>
  <si>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</si>
  <si>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</si>
  <si>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</si>
  <si>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</si>
  <si>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</si>
  <si>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</si>
  <si>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</si>
  <si>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</si>
  <si>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</si>
  <si>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</si>
  <si>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</si>
  <si>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</si>
  <si>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</si>
  <si>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</si>
  <si>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</si>
  <si>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</si>
  <si>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</si>
  <si>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</si>
  <si>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</si>
  <si>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</si>
  <si>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</si>
  <si>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</si>
  <si>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</si>
  <si>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</si>
  <si>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</si>
  <si>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</si>
  <si>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</si>
  <si>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</si>
  <si>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</si>
  <si>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</si>
  <si>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</si>
  <si>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</si>
  <si>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</si>
  <si>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</si>
  <si>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</si>
  <si>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</si>
  <si>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</si>
  <si>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</si>
  <si>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</si>
  <si>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</si>
  <si>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</si>
  <si>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</si>
  <si>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</si>
  <si>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</si>
  <si>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</si>
  <si>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</si>
  <si>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</si>
  <si>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</si>
  <si>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</si>
  <si>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</si>
  <si>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</si>
  <si>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</si>
  <si>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</si>
  <si>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</si>
  <si>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</si>
  <si>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</si>
  <si>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</si>
  <si>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</si>
  <si>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</si>
  <si>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</si>
  <si>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</si>
  <si>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</si>
  <si>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</si>
  <si>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</si>
  <si>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</si>
  <si>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</si>
  <si>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</si>
  <si>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</si>
  <si>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</si>
  <si>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</si>
  <si>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</si>
  <si>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</si>
  <si>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</si>
  <si>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</si>
  <si>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</si>
  <si>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</si>
  <si>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</si>
  <si>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</si>
  <si>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</si>
  <si>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</si>
  <si>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</si>
  <si>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</si>
  <si>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</si>
  <si>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 xml:space="preserve">Attrition Count </t>
  </si>
  <si>
    <t>Average Age</t>
  </si>
  <si>
    <t>Active Employee</t>
  </si>
  <si>
    <t>Attrition Rate</t>
  </si>
  <si>
    <t>Average of Job Satisfaction</t>
  </si>
  <si>
    <t>Rating</t>
  </si>
  <si>
    <t>Balance Rating</t>
  </si>
  <si>
    <t>Row Labels</t>
  </si>
  <si>
    <t>Grand Total</t>
  </si>
  <si>
    <t>Count of Employee Count</t>
  </si>
  <si>
    <t>Row labels</t>
  </si>
  <si>
    <t>job role</t>
  </si>
  <si>
    <t xml:space="preserve">Attrition </t>
  </si>
  <si>
    <t xml:space="preserve"> </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</si>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</sst>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10" fontId="0" fillId="0" borderId="0" xfId="1" applyNumberFormat="1" applyFont="1"/>
    <xf numFmtId="1" fontId="0" fillId="0" borderId="0" xfId="0" applyNumberFormat="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0" fillId="0" borderId="0" xfId="0" applyNumberFormat="1"/>
  </cellXfs>
  <cellStyles count="2">
    <cellStyle name="Normal" xfId="0" builtinId="0"/>
    <cellStyle name="Percent" xfId="1" builtinId="5"/>
  </cellStyles>
  <dxfs count="19">
    <dxf>
      <numFmt numFmtId="164" formatCode="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dxf>
    <dxf>
      <fill>
        <gradientFill>
          <stop position="0">
            <color theme="9" tint="-0.49803155613879818"/>
          </stop>
          <stop position="1">
            <color theme="9" tint="0.40000610370189521"/>
          </stop>
        </gradientFill>
      </fill>
    </dxf>
    <dxf>
      <font>
        <b/>
        <i val="0"/>
        <name val="Calibri"/>
        <family val="2"/>
        <scheme val="minor"/>
      </font>
      <fill>
        <gradientFill>
          <stop position="0">
            <color theme="9" tint="-0.49803155613879818"/>
          </stop>
          <stop position="1">
            <color theme="9" tint="0.40000610370189521"/>
          </stop>
        </gradientFill>
      </fill>
    </dxf>
    <dxf>
      <fill>
        <gradientFill>
          <stop position="0">
            <color theme="9" tint="-0.49803155613879818"/>
          </stop>
          <stop position="1">
            <color theme="9" tint="0.40000610370189521"/>
          </stop>
        </gradientFill>
      </fill>
    </dxf>
  </dxfs>
  <tableStyles count="3" defaultTableStyle="TableStyleMedium2" defaultPivotStyle="PivotStyleLight16">
    <tableStyle name="slicer" pivot="0" table="0" count="1" xr9:uid="{DCB39D72-98B2-4A22-A9D4-C5224136B18A}">
      <tableStyleElement type="wholeTable" dxfId="18"/>
    </tableStyle>
    <tableStyle name="Slicer " pivot="0" table="0" count="1" xr9:uid="{B080F279-78DE-4DC0-B211-5767070687AA}">
      <tableStyleElement type="wholeTable" dxfId="17"/>
    </tableStyle>
    <tableStyle name="Slicer Style 1" pivot="0" table="0" count="1" xr9:uid="{69303DFB-0CCC-4DC0-986B-97C48AD38E04}">
      <tableStyleElement type="wholeTable" dxfId="16"/>
    </tableStyle>
  </tableStyles>
  <colors>
    <mruColors>
      <color rgb="FF309F1D"/>
      <color rgb="FF669E40"/>
      <color rgb="FF602928"/>
      <color rgb="FF98A4E0"/>
      <color rgb="FF2A4B86"/>
      <color rgb="FFD977DB"/>
      <color rgb="FFC739CA"/>
      <color rgb="FF2D80C5"/>
      <color rgb="FFF3E1F0"/>
      <color rgb="FF601A54"/>
    </mruColors>
  </colors>
  <extLst>
    <ext xmlns:x14="http://schemas.microsoft.com/office/spreadsheetml/2009/9/main" uri="{EB79DEF2-80B8-43e5-95BD-54CBDDF9020C}">
      <x14:slicerStyles defaultSlicerStyle="SlicerStyleLight1">
        <x14:slicerStyle name="slicer"/>
        <x14:slicerStyle name="Slicer "/>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3C-49D3-B3EB-9FAA52F4186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3C-49D3-B3EB-9FAA52F41868}"/>
              </c:ext>
            </c:extLst>
          </c:dPt>
          <c:val>
            <c:numRef>
              <c:f>PV!$C$7:$C$8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BE0B-4CB5-9BD4-50301A59382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PV!$B$7</c:f>
              <c:numCache>
                <c:formatCode>0.0</c:formatCode>
                <c:ptCount val="1"/>
                <c:pt idx="0">
                  <c:v>2.6265306122448981</c:v>
                </c:pt>
              </c:numCache>
            </c:numRef>
          </c:val>
          <c:extLst>
            <c:ext xmlns:c16="http://schemas.microsoft.com/office/drawing/2014/chart" uri="{C3380CC4-5D6E-409C-BE32-E72D297353CC}">
              <c16:uniqueId val="{00000000-93B6-4071-B24A-3A4C56AA2494}"/>
            </c:ext>
          </c:extLst>
        </c:ser>
        <c:ser>
          <c:idx val="1"/>
          <c:order val="1"/>
          <c:spPr>
            <a:solidFill>
              <a:schemeClr val="accent2"/>
            </a:solidFill>
            <a:ln>
              <a:noFill/>
            </a:ln>
            <a:effectLst/>
          </c:spPr>
          <c:invertIfNegative val="0"/>
          <c:val>
            <c:numRef>
              <c:f>PV!$B$8</c:f>
              <c:numCache>
                <c:formatCode>0.0</c:formatCode>
                <c:ptCount val="1"/>
                <c:pt idx="0">
                  <c:v>1.3734693877551019</c:v>
                </c:pt>
              </c:numCache>
            </c:numRef>
          </c:val>
          <c:extLst>
            <c:ext xmlns:c16="http://schemas.microsoft.com/office/drawing/2014/chart" uri="{C3380CC4-5D6E-409C-BE32-E72D297353CC}">
              <c16:uniqueId val="{00000001-93B6-4071-B24A-3A4C56AA2494}"/>
            </c:ext>
          </c:extLst>
        </c:ser>
        <c:dLbls>
          <c:showLegendKey val="0"/>
          <c:showVal val="0"/>
          <c:showCatName val="0"/>
          <c:showSerName val="0"/>
          <c:showPercent val="0"/>
          <c:showBubbleSize val="0"/>
        </c:dLbls>
        <c:gapWidth val="0"/>
        <c:overlap val="100"/>
        <c:axId val="300668351"/>
        <c:axId val="300672671"/>
      </c:barChart>
      <c:catAx>
        <c:axId val="300668351"/>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672671"/>
        <c:crosses val="autoZero"/>
        <c:auto val="1"/>
        <c:lblAlgn val="ctr"/>
        <c:lblOffset val="100"/>
        <c:noMultiLvlLbl val="0"/>
      </c:catAx>
      <c:valAx>
        <c:axId val="300672671"/>
        <c:scaling>
          <c:orientation val="minMax"/>
          <c:max val="4"/>
          <c:min val="0"/>
        </c:scaling>
        <c:delete val="1"/>
        <c:axPos val="b"/>
        <c:numFmt formatCode="0.0" sourceLinked="1"/>
        <c:majorTickMark val="out"/>
        <c:minorTickMark val="none"/>
        <c:tickLblPos val="nextTo"/>
        <c:crossAx val="300668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F1-4D52-B1B5-780DAE7D78C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F1-4D52-B1B5-780DAE7D78CB}"/>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0-0C4B-4D01-9A57-EB85F171FBC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Dashboard.xlsx]Sheet2!education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256780685119898"/>
          <c:y val="7.683296920858261E-2"/>
          <c:w val="0.67545133770404353"/>
          <c:h val="0.83577784684678558"/>
        </c:manualLayout>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Doctoral Degree</c:v>
                </c:pt>
                <c:pt idx="1">
                  <c:v>High School</c:v>
                </c:pt>
                <c:pt idx="2">
                  <c:v>Associates Degree</c:v>
                </c:pt>
                <c:pt idx="3">
                  <c:v>Master's Degree</c:v>
                </c:pt>
                <c:pt idx="4">
                  <c:v>Bachelor's Degree</c:v>
                </c:pt>
              </c:strCache>
            </c:strRef>
          </c:cat>
          <c:val>
            <c:numRef>
              <c:f>Sheet2!$B$4:$B$9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97A-46FE-9A89-F9B55258E595}"/>
            </c:ext>
          </c:extLst>
        </c:ser>
        <c:dLbls>
          <c:dLblPos val="outEnd"/>
          <c:showLegendKey val="0"/>
          <c:showVal val="1"/>
          <c:showCatName val="0"/>
          <c:showSerName val="0"/>
          <c:showPercent val="0"/>
          <c:showBubbleSize val="0"/>
        </c:dLbls>
        <c:gapWidth val="182"/>
        <c:axId val="625183664"/>
        <c:axId val="625184624"/>
      </c:barChart>
      <c:catAx>
        <c:axId val="6251836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184624"/>
        <c:crosses val="autoZero"/>
        <c:auto val="1"/>
        <c:lblAlgn val="ctr"/>
        <c:lblOffset val="100"/>
        <c:noMultiLvlLbl val="0"/>
      </c:catAx>
      <c:valAx>
        <c:axId val="62518462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18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230714766004407"/>
          <c:y val="0.12931364434165968"/>
          <c:w val="0.53114186952282527"/>
          <c:h val="0.77502516816425415"/>
        </c:manualLayout>
      </c:layout>
      <c:doughnutChart>
        <c:varyColors val="1"/>
        <c:ser>
          <c:idx val="0"/>
          <c:order val="0"/>
          <c:spPr>
            <a:solidFill>
              <a:schemeClr val="accent6">
                <a:lumMod val="75000"/>
              </a:schemeClr>
            </a:solidFill>
          </c:spPr>
          <c:dPt>
            <c:idx val="0"/>
            <c:bubble3D val="0"/>
            <c:spPr>
              <a:solidFill>
                <a:schemeClr val="accent6">
                  <a:lumMod val="75000"/>
                </a:schemeClr>
              </a:solidFill>
              <a:ln w="19050">
                <a:noFill/>
              </a:ln>
              <a:effectLst/>
            </c:spPr>
            <c:extLst>
              <c:ext xmlns:c16="http://schemas.microsoft.com/office/drawing/2014/chart" uri="{C3380CC4-5D6E-409C-BE32-E72D297353CC}">
                <c16:uniqueId val="{00000001-344B-4FC5-BBB3-9B64FEF81A15}"/>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344B-4FC5-BBB3-9B64FEF81A15}"/>
              </c:ext>
            </c:extLst>
          </c:dPt>
          <c:val>
            <c:numRef>
              <c:f>PV!$C$7:$C$8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344B-4FC5-BBB3-9B64FEF81A1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60292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PV!$B$7</c:f>
              <c:numCache>
                <c:formatCode>0.0</c:formatCode>
                <c:ptCount val="1"/>
                <c:pt idx="0">
                  <c:v>2.6265306122448981</c:v>
                </c:pt>
              </c:numCache>
            </c:numRef>
          </c:val>
          <c:extLst>
            <c:ext xmlns:c16="http://schemas.microsoft.com/office/drawing/2014/chart" uri="{C3380CC4-5D6E-409C-BE32-E72D297353CC}">
              <c16:uniqueId val="{00000000-F10D-41CE-A793-5FC11CBA37C7}"/>
            </c:ext>
          </c:extLst>
        </c:ser>
        <c:ser>
          <c:idx val="1"/>
          <c:order val="1"/>
          <c:spPr>
            <a:solidFill>
              <a:schemeClr val="accent2"/>
            </a:solidFill>
            <a:ln>
              <a:noFill/>
            </a:ln>
            <a:effectLst/>
          </c:spPr>
          <c:invertIfNegative val="0"/>
          <c:dPt>
            <c:idx val="0"/>
            <c:invertIfNegative val="0"/>
            <c:bubble3D val="0"/>
            <c:spPr>
              <a:solidFill>
                <a:schemeClr val="bg1">
                  <a:lumMod val="95000"/>
                </a:schemeClr>
              </a:solidFill>
              <a:ln>
                <a:noFill/>
              </a:ln>
              <a:effectLst/>
            </c:spPr>
            <c:extLst>
              <c:ext xmlns:c16="http://schemas.microsoft.com/office/drawing/2014/chart" uri="{C3380CC4-5D6E-409C-BE32-E72D297353CC}">
                <c16:uniqueId val="{00000002-F10D-41CE-A793-5FC11CBA37C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PV!$B$8</c:f>
              <c:numCache>
                <c:formatCode>0.0</c:formatCode>
                <c:ptCount val="1"/>
                <c:pt idx="0">
                  <c:v>1.3734693877551019</c:v>
                </c:pt>
              </c:numCache>
            </c:numRef>
          </c:val>
          <c:extLst>
            <c:ext xmlns:c16="http://schemas.microsoft.com/office/drawing/2014/chart" uri="{C3380CC4-5D6E-409C-BE32-E72D297353CC}">
              <c16:uniqueId val="{00000003-F10D-41CE-A793-5FC11CBA37C7}"/>
            </c:ext>
          </c:extLst>
        </c:ser>
        <c:dLbls>
          <c:dLblPos val="ctr"/>
          <c:showLegendKey val="0"/>
          <c:showVal val="1"/>
          <c:showCatName val="0"/>
          <c:showSerName val="0"/>
          <c:showPercent val="0"/>
          <c:showBubbleSize val="0"/>
        </c:dLbls>
        <c:gapWidth val="0"/>
        <c:overlap val="100"/>
        <c:axId val="300668351"/>
        <c:axId val="300672671"/>
      </c:barChart>
      <c:catAx>
        <c:axId val="300668351"/>
        <c:scaling>
          <c:orientation val="minMax"/>
        </c:scaling>
        <c:delete val="1"/>
        <c:axPos val="l"/>
        <c:majorTickMark val="out"/>
        <c:minorTickMark val="none"/>
        <c:tickLblPos val="nextTo"/>
        <c:crossAx val="300672671"/>
        <c:crosses val="autoZero"/>
        <c:auto val="1"/>
        <c:lblAlgn val="ctr"/>
        <c:lblOffset val="100"/>
        <c:noMultiLvlLbl val="0"/>
      </c:catAx>
      <c:valAx>
        <c:axId val="300672671"/>
        <c:scaling>
          <c:orientation val="minMax"/>
          <c:max val="4"/>
          <c:min val="0"/>
        </c:scaling>
        <c:delete val="1"/>
        <c:axPos val="b"/>
        <c:numFmt formatCode="0.0" sourceLinked="1"/>
        <c:majorTickMark val="out"/>
        <c:minorTickMark val="none"/>
        <c:tickLblPos val="nextTo"/>
        <c:crossAx val="300668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373191056036028"/>
          <c:y val="0.12499568522009784"/>
          <c:w val="0.8059722222222222"/>
          <c:h val="0.8059722222222222"/>
        </c:manualLayout>
      </c:layout>
      <c:doughnutChart>
        <c:varyColors val="1"/>
        <c:ser>
          <c:idx val="0"/>
          <c:order val="0"/>
          <c:spPr>
            <a:solidFill>
              <a:schemeClr val="bg1">
                <a:lumMod val="75000"/>
              </a:schemeClr>
            </a:solidFill>
          </c:spPr>
          <c:dPt>
            <c:idx val="0"/>
            <c:bubble3D val="0"/>
            <c:spPr>
              <a:solidFill>
                <a:srgbClr val="D977DB"/>
              </a:solidFill>
              <a:ln w="19050">
                <a:solidFill>
                  <a:schemeClr val="lt1"/>
                </a:solidFill>
              </a:ln>
              <a:effectLst/>
            </c:spPr>
            <c:extLst>
              <c:ext xmlns:c16="http://schemas.microsoft.com/office/drawing/2014/chart" uri="{C3380CC4-5D6E-409C-BE32-E72D297353CC}">
                <c16:uniqueId val="{00000001-C65D-4DD1-A27A-C5ADF03F58D6}"/>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C65D-4DD1-A27A-C5ADF03F58D6}"/>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C65D-4DD1-A27A-C5ADF03F58D6}"/>
            </c:ext>
          </c:extLst>
        </c:ser>
        <c:dLbls>
          <c:showLegendKey val="0"/>
          <c:showVal val="0"/>
          <c:showCatName val="0"/>
          <c:showSerName val="0"/>
          <c:showPercent val="0"/>
          <c:showBubbleSize val="0"/>
          <c:showLeaderLines val="1"/>
        </c:dLbls>
        <c:firstSliceAng val="0"/>
        <c:holeSize val="7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19444444444445E-2"/>
          <c:y val="9.7013888888888886E-2"/>
          <c:w val="0.8059722222222222"/>
          <c:h val="0.8059722222222222"/>
        </c:manualLayout>
      </c:layout>
      <c:doughnutChart>
        <c:varyColors val="1"/>
        <c:ser>
          <c:idx val="0"/>
          <c:order val="0"/>
          <c:spPr>
            <a:solidFill>
              <a:schemeClr val="bg1">
                <a:lumMod val="75000"/>
              </a:schemeClr>
            </a:solidFill>
          </c:spPr>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5E06-404B-B003-ABE7241CFB9C}"/>
              </c:ext>
            </c:extLst>
          </c:dPt>
          <c:dPt>
            <c:idx val="1"/>
            <c:bubble3D val="0"/>
            <c:spPr>
              <a:solidFill>
                <a:srgbClr val="98A4E0"/>
              </a:solidFill>
              <a:ln w="19050">
                <a:solidFill>
                  <a:schemeClr val="lt1"/>
                </a:solidFill>
              </a:ln>
              <a:effectLst/>
            </c:spPr>
            <c:extLst>
              <c:ext xmlns:c16="http://schemas.microsoft.com/office/drawing/2014/chart" uri="{C3380CC4-5D6E-409C-BE32-E72D297353CC}">
                <c16:uniqueId val="{00000003-5E06-404B-B003-ABE7241CFB9C}"/>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5E06-404B-B003-ABE7241CFB9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Dashboard.xlsx]Sheet2!education by attrition</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53132">
                <a:srgbClr val="309F1D"/>
              </a:gs>
              <a:gs pos="0">
                <a:schemeClr val="accent6">
                  <a:lumMod val="75000"/>
                </a:schemeClr>
              </a:gs>
              <a:gs pos="74000">
                <a:schemeClr val="accent6">
                  <a:lumMod val="75000"/>
                </a:schemeClr>
              </a:gs>
              <a:gs pos="83000">
                <a:schemeClr val="accent6">
                  <a:lumMod val="75000"/>
                </a:schemeClr>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53132">
                <a:srgbClr val="309F1D"/>
              </a:gs>
              <a:gs pos="0">
                <a:schemeClr val="accent6">
                  <a:lumMod val="75000"/>
                </a:schemeClr>
              </a:gs>
              <a:gs pos="74000">
                <a:schemeClr val="accent6">
                  <a:lumMod val="75000"/>
                </a:schemeClr>
              </a:gs>
              <a:gs pos="83000">
                <a:schemeClr val="accent6">
                  <a:lumMod val="75000"/>
                </a:schemeClr>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53132">
                <a:srgbClr val="309F1D"/>
              </a:gs>
              <a:gs pos="0">
                <a:schemeClr val="accent6">
                  <a:lumMod val="75000"/>
                </a:schemeClr>
              </a:gs>
              <a:gs pos="74000">
                <a:schemeClr val="accent6">
                  <a:lumMod val="75000"/>
                </a:schemeClr>
              </a:gs>
              <a:gs pos="83000">
                <a:schemeClr val="accent6">
                  <a:lumMod val="75000"/>
                </a:schemeClr>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256780685119898"/>
          <c:y val="7.683296920858261E-2"/>
          <c:w val="0.67545133770404353"/>
          <c:h val="0.83577784684678558"/>
        </c:manualLayout>
      </c:layout>
      <c:barChart>
        <c:barDir val="bar"/>
        <c:grouping val="clustered"/>
        <c:varyColors val="0"/>
        <c:ser>
          <c:idx val="0"/>
          <c:order val="0"/>
          <c:tx>
            <c:strRef>
              <c:f>Sheet2!$B$3</c:f>
              <c:strCache>
                <c:ptCount val="1"/>
                <c:pt idx="0">
                  <c:v>Total</c:v>
                </c:pt>
              </c:strCache>
            </c:strRef>
          </c:tx>
          <c:spPr>
            <a:gradFill>
              <a:gsLst>
                <a:gs pos="53132">
                  <a:srgbClr val="309F1D"/>
                </a:gs>
                <a:gs pos="0">
                  <a:schemeClr val="accent6">
                    <a:lumMod val="75000"/>
                  </a:schemeClr>
                </a:gs>
                <a:gs pos="74000">
                  <a:schemeClr val="accent6">
                    <a:lumMod val="75000"/>
                  </a:schemeClr>
                </a:gs>
                <a:gs pos="83000">
                  <a:schemeClr val="accent6">
                    <a:lumMod val="75000"/>
                  </a:schemeClr>
                </a:gs>
                <a:gs pos="100000">
                  <a:schemeClr val="accent6">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Sheet2!$A$4:$A$9</c:f>
              <c:strCache>
                <c:ptCount val="5"/>
                <c:pt idx="0">
                  <c:v>Doctoral Degree</c:v>
                </c:pt>
                <c:pt idx="1">
                  <c:v>High School</c:v>
                </c:pt>
                <c:pt idx="2">
                  <c:v>Associates Degree</c:v>
                </c:pt>
                <c:pt idx="3">
                  <c:v>Master's Degree</c:v>
                </c:pt>
                <c:pt idx="4">
                  <c:v>Bachelor's Degree</c:v>
                </c:pt>
              </c:strCache>
            </c:strRef>
          </c:cat>
          <c:val>
            <c:numRef>
              <c:f>Sheet2!$B$4:$B$9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510-4D91-94F3-67C8D1372238}"/>
            </c:ext>
          </c:extLst>
        </c:ser>
        <c:dLbls>
          <c:dLblPos val="outEnd"/>
          <c:showLegendKey val="0"/>
          <c:showVal val="1"/>
          <c:showCatName val="0"/>
          <c:showSerName val="0"/>
          <c:showPercent val="0"/>
          <c:showBubbleSize val="0"/>
        </c:dLbls>
        <c:gapWidth val="75"/>
        <c:axId val="625183664"/>
        <c:axId val="625184624"/>
      </c:barChart>
      <c:catAx>
        <c:axId val="6251836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625184624"/>
        <c:crosses val="autoZero"/>
        <c:auto val="1"/>
        <c:lblAlgn val="ctr"/>
        <c:lblOffset val="100"/>
        <c:noMultiLvlLbl val="0"/>
      </c:catAx>
      <c:valAx>
        <c:axId val="625184624"/>
        <c:scaling>
          <c:orientation val="minMax"/>
        </c:scaling>
        <c:delete val="1"/>
        <c:axPos val="b"/>
        <c:numFmt formatCode="General" sourceLinked="1"/>
        <c:majorTickMark val="out"/>
        <c:minorTickMark val="none"/>
        <c:tickLblPos val="nextTo"/>
        <c:crossAx val="62518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Dashboard.xlsx]Sheet5!PivotTable6</c:name>
    <c:fmtId val="8"/>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lumMod val="40000"/>
              <a:lumOff val="60000"/>
            </a:schemeClr>
          </a:solidFill>
          <a:ln w="19050">
            <a:solidFill>
              <a:schemeClr val="lt1"/>
            </a:solidFill>
          </a:ln>
          <a:effectLst/>
        </c:spPr>
      </c:pivotFmt>
      <c:pivotFmt>
        <c:idx val="15"/>
        <c:spPr>
          <a:solidFill>
            <a:schemeClr val="accent1">
              <a:lumMod val="75000"/>
            </a:schemeClr>
          </a:solidFill>
          <a:ln w="19050">
            <a:solidFill>
              <a:schemeClr val="lt1"/>
            </a:solidFill>
          </a:ln>
          <a:effectLst/>
        </c:spPr>
      </c:pivotFmt>
      <c:pivotFmt>
        <c:idx val="16"/>
        <c:spPr>
          <a:solidFill>
            <a:schemeClr val="tx1">
              <a:lumMod val="65000"/>
              <a:lumOff val="35000"/>
            </a:schemeClr>
          </a:solidFill>
          <a:ln w="19050">
            <a:solidFill>
              <a:schemeClr val="lt1"/>
            </a:solidFill>
          </a:ln>
          <a:effectLst/>
        </c:spPr>
      </c:pivotFmt>
    </c:pivotFmts>
    <c:plotArea>
      <c:layout/>
      <c:pieChart>
        <c:varyColors val="1"/>
        <c:ser>
          <c:idx val="0"/>
          <c:order val="0"/>
          <c:tx>
            <c:strRef>
              <c:f>Sheet5!$B$3</c:f>
              <c:strCache>
                <c:ptCount val="1"/>
                <c:pt idx="0">
                  <c:v>Total</c:v>
                </c:pt>
              </c:strCache>
            </c:strRef>
          </c:tx>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1-2AAA-40FB-9688-DB9388EC0F19}"/>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2AAA-40FB-9688-DB9388EC0F19}"/>
              </c:ext>
            </c:extLst>
          </c:dPt>
          <c:dPt>
            <c:idx val="2"/>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5-2AAA-40FB-9688-DB9388EC0F19}"/>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Sheet5!$A$4:$A$7</c:f>
              <c:strCache>
                <c:ptCount val="3"/>
                <c:pt idx="0">
                  <c:v>HR</c:v>
                </c:pt>
                <c:pt idx="1">
                  <c:v>R&amp;D</c:v>
                </c:pt>
                <c:pt idx="2">
                  <c:v>Sales</c:v>
                </c:pt>
              </c:strCache>
            </c:strRef>
          </c:cat>
          <c:val>
            <c:numRef>
              <c:f>Sheet5!$B$4:$B$7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2AAA-40FB-9688-DB9388EC0F1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Dashboard.xlsx]Sheet1!Attrition by age group</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Sheet1!$A$4:$A$9</c:f>
              <c:strCache>
                <c:ptCount val="5"/>
                <c:pt idx="0">
                  <c:v>25 - 34</c:v>
                </c:pt>
                <c:pt idx="1">
                  <c:v>35 - 44</c:v>
                </c:pt>
                <c:pt idx="2">
                  <c:v>Under 25</c:v>
                </c:pt>
                <c:pt idx="3">
                  <c:v>45 - 54</c:v>
                </c:pt>
                <c:pt idx="4">
                  <c:v>Over 55</c:v>
                </c:pt>
              </c:strCache>
            </c:strRef>
          </c:cat>
          <c:val>
            <c:numRef>
              <c:f>Sheet1!$B$4:$B$9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07C-4DAB-909F-5C31CFF453B6}"/>
            </c:ext>
          </c:extLst>
        </c:ser>
        <c:dLbls>
          <c:dLblPos val="outEnd"/>
          <c:showLegendKey val="0"/>
          <c:showVal val="1"/>
          <c:showCatName val="0"/>
          <c:showSerName val="0"/>
          <c:showPercent val="0"/>
          <c:showBubbleSize val="0"/>
        </c:dLbls>
        <c:gapWidth val="219"/>
        <c:overlap val="-27"/>
        <c:axId val="871159168"/>
        <c:axId val="871161088"/>
      </c:barChart>
      <c:catAx>
        <c:axId val="87115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161088"/>
        <c:crosses val="autoZero"/>
        <c:auto val="1"/>
        <c:lblAlgn val="ctr"/>
        <c:lblOffset val="100"/>
        <c:noMultiLvlLbl val="0"/>
      </c:catAx>
      <c:valAx>
        <c:axId val="871161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159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Dashboard.xlsx]Sheet5!PivotTable6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Sheet5!$B$3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75-42CB-B109-6821E12D25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75-42CB-B109-6821E12D258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575-42CB-B109-6821E12D258E}"/>
              </c:ext>
            </c:extLst>
          </c:dPt>
          <c:cat>
            <c:strRef>
              <c:f>Sheet5!$A$4:$A$7</c:f>
              <c:strCache>
                <c:ptCount val="3"/>
                <c:pt idx="0">
                  <c:v>HR</c:v>
                </c:pt>
                <c:pt idx="1">
                  <c:v>R&amp;D</c:v>
                </c:pt>
                <c:pt idx="2">
                  <c:v>Sales</c:v>
                </c:pt>
              </c:strCache>
            </c:strRef>
          </c:cat>
          <c:val>
            <c:numRef>
              <c:f>Sheet5!$B$4:$B$7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F2D-4C71-A214-20122CF980F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Dashboard.xlsx]Sheet1!Attrition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Sheet1!$A$4:$A$9</c:f>
              <c:strCache>
                <c:ptCount val="5"/>
                <c:pt idx="0">
                  <c:v>25 - 34</c:v>
                </c:pt>
                <c:pt idx="1">
                  <c:v>35 - 44</c:v>
                </c:pt>
                <c:pt idx="2">
                  <c:v>Under 25</c:v>
                </c:pt>
                <c:pt idx="3">
                  <c:v>45 - 54</c:v>
                </c:pt>
                <c:pt idx="4">
                  <c:v>Over 55</c:v>
                </c:pt>
              </c:strCache>
            </c:strRef>
          </c:cat>
          <c:val>
            <c:numRef>
              <c:f>Sheet1!$B$4:$B$9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F1C-4ABA-B601-5D66B6536220}"/>
            </c:ext>
          </c:extLst>
        </c:ser>
        <c:dLbls>
          <c:showLegendKey val="0"/>
          <c:showVal val="0"/>
          <c:showCatName val="0"/>
          <c:showSerName val="0"/>
          <c:showPercent val="0"/>
          <c:showBubbleSize val="0"/>
        </c:dLbls>
        <c:gapWidth val="219"/>
        <c:overlap val="-27"/>
        <c:axId val="871159168"/>
        <c:axId val="871161088"/>
      </c:barChart>
      <c:catAx>
        <c:axId val="87115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161088"/>
        <c:crosses val="autoZero"/>
        <c:auto val="1"/>
        <c:lblAlgn val="ctr"/>
        <c:lblOffset val="100"/>
        <c:noMultiLvlLbl val="0"/>
      </c:catAx>
      <c:valAx>
        <c:axId val="871161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159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D5FB0EF2-71E4-4CC6-95C1-5D68BA3407D7}">
          <cx:tx>
            <cx:txData>
              <cx:f>_xlchart.v1.1</cx:f>
              <cx:v>Attrition </cx:v>
            </cx:txData>
          </cx:tx>
          <cx:dataPt idx="2">
            <cx:spPr>
              <a:solidFill>
                <a:srgbClr val="4472C4">
                  <a:lumMod val="75000"/>
                </a:srgbClr>
              </a:solidFill>
            </cx:spPr>
          </cx:dataPt>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D5FB0EF2-71E4-4CC6-95C1-5D68BA3407D7}">
          <cx:tx>
            <cx:txData>
              <cx:f>_xlchart.v1.7</cx:f>
              <cx:v>Attrition </cx:v>
            </cx:txData>
          </cx:tx>
          <cx:dataPt idx="2">
            <cx:spPr>
              <a:solidFill>
                <a:srgbClr val="4472C4">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5B0999F1-4419-4417-B66B-2D3660A55C88}">
          <cx:tx>
            <cx:txData>
              <cx:f>_xlchart.v2.4</cx:f>
              <cx:v>Attrition</cx:v>
            </cx:txData>
          </cx:tx>
          <cx:spPr>
            <a:solidFill>
              <a:schemeClr val="accent6">
                <a:lumMod val="75000"/>
              </a:schemeClr>
            </a:solidFill>
          </cx:spPr>
          <cx:dataLabels>
            <cx:visibility seriesName="0" categoryName="0" value="1"/>
          </cx:dataLabels>
          <cx:dataId val="0"/>
        </cx:series>
      </cx:plotAreaRegion>
      <cx:axis id="0">
        <cx:catScaling gapWidth="0.0599999987"/>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5B0999F1-4419-4417-B66B-2D3660A55C88}">
          <cx:tx>
            <cx:txData>
              <cx:f>_xlchart.v2.10</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9.png"/><Relationship Id="rId18" Type="http://schemas.microsoft.com/office/2014/relationships/chartEx" Target="../charts/chartEx2.xml"/><Relationship Id="rId3" Type="http://schemas.openxmlformats.org/officeDocument/2006/relationships/chart" Target="../charts/chart5.xml"/><Relationship Id="rId7" Type="http://schemas.openxmlformats.org/officeDocument/2006/relationships/image" Target="../media/image3.png"/><Relationship Id="rId12" Type="http://schemas.openxmlformats.org/officeDocument/2006/relationships/image" Target="../media/image8.png"/><Relationship Id="rId17" Type="http://schemas.openxmlformats.org/officeDocument/2006/relationships/chart" Target="../charts/chart10.xml"/><Relationship Id="rId2" Type="http://schemas.openxmlformats.org/officeDocument/2006/relationships/image" Target="../media/image2.png"/><Relationship Id="rId16" Type="http://schemas.openxmlformats.org/officeDocument/2006/relationships/image" Target="../media/image11.png"/><Relationship Id="rId20" Type="http://schemas.microsoft.com/office/2014/relationships/chartEx" Target="../charts/chartEx3.xml"/><Relationship Id="rId1" Type="http://schemas.openxmlformats.org/officeDocument/2006/relationships/image" Target="../media/image1.png"/><Relationship Id="rId6" Type="http://schemas.openxmlformats.org/officeDocument/2006/relationships/chart" Target="../charts/chart8.xml"/><Relationship Id="rId11" Type="http://schemas.openxmlformats.org/officeDocument/2006/relationships/image" Target="../media/image7.png"/><Relationship Id="rId5" Type="http://schemas.openxmlformats.org/officeDocument/2006/relationships/chart" Target="../charts/chart7.xml"/><Relationship Id="rId15" Type="http://schemas.openxmlformats.org/officeDocument/2006/relationships/chart" Target="../charts/chart9.xml"/><Relationship Id="rId10" Type="http://schemas.openxmlformats.org/officeDocument/2006/relationships/image" Target="../media/image6.svg"/><Relationship Id="rId19" Type="http://schemas.openxmlformats.org/officeDocument/2006/relationships/chart" Target="../charts/chart11.xml"/><Relationship Id="rId4" Type="http://schemas.openxmlformats.org/officeDocument/2006/relationships/chart" Target="../charts/chart6.xml"/><Relationship Id="rId9" Type="http://schemas.openxmlformats.org/officeDocument/2006/relationships/image" Target="../media/image5.png"/><Relationship Id="rId14"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3</xdr:col>
      <xdr:colOff>579120</xdr:colOff>
      <xdr:row>10</xdr:row>
      <xdr:rowOff>114301</xdr:rowOff>
    </xdr:from>
    <xdr:to>
      <xdr:col>5</xdr:col>
      <xdr:colOff>266700</xdr:colOff>
      <xdr:row>17</xdr:row>
      <xdr:rowOff>160021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DD3A44C-5CA8-B522-5614-FAF8ECA0FF6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800600" y="1943101"/>
              <a:ext cx="1653540" cy="1325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205740</xdr:colOff>
      <xdr:row>4</xdr:row>
      <xdr:rowOff>30480</xdr:rowOff>
    </xdr:from>
    <xdr:to>
      <xdr:col>6</xdr:col>
      <xdr:colOff>304800</xdr:colOff>
      <xdr:row>11</xdr:row>
      <xdr:rowOff>167640</xdr:rowOff>
    </xdr:to>
    <xdr:graphicFrame macro="">
      <xdr:nvGraphicFramePr>
        <xdr:cNvPr id="2" name="Chart 1">
          <a:extLst>
            <a:ext uri="{FF2B5EF4-FFF2-40B4-BE49-F238E27FC236}">
              <a16:creationId xmlns:a16="http://schemas.microsoft.com/office/drawing/2014/main" id="{AE4BF8EA-5129-8D7A-553A-3B1578E215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60960</xdr:colOff>
      <xdr:row>5</xdr:row>
      <xdr:rowOff>114301</xdr:rowOff>
    </xdr:from>
    <xdr:to>
      <xdr:col>9</xdr:col>
      <xdr:colOff>518160</xdr:colOff>
      <xdr:row>12</xdr:row>
      <xdr:rowOff>144780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93BD932A-3DAD-CB6F-D4B8-24BFCCB3B27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364480" y="1028701"/>
              <a:ext cx="1676400" cy="1310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807720</xdr:colOff>
      <xdr:row>14</xdr:row>
      <xdr:rowOff>137160</xdr:rowOff>
    </xdr:from>
    <xdr:to>
      <xdr:col>5</xdr:col>
      <xdr:colOff>365760</xdr:colOff>
      <xdr:row>20</xdr:row>
      <xdr:rowOff>91440</xdr:rowOff>
    </xdr:to>
    <xdr:graphicFrame macro="">
      <xdr:nvGraphicFramePr>
        <xdr:cNvPr id="4" name="Chart 3">
          <a:extLst>
            <a:ext uri="{FF2B5EF4-FFF2-40B4-BE49-F238E27FC236}">
              <a16:creationId xmlns:a16="http://schemas.microsoft.com/office/drawing/2014/main" id="{1D0DC497-BBB3-43F3-2430-2885995DE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518160</xdr:colOff>
      <xdr:row>13</xdr:row>
      <xdr:rowOff>106680</xdr:rowOff>
    </xdr:from>
    <xdr:to>
      <xdr:col>10</xdr:col>
      <xdr:colOff>335280</xdr:colOff>
      <xdr:row>25</xdr:row>
      <xdr:rowOff>7620</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899C3441-3C8A-763E-0913-0C9F375428D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212080" y="2484120"/>
              <a:ext cx="2255520" cy="209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411480</xdr:colOff>
      <xdr:row>11</xdr:row>
      <xdr:rowOff>38101</xdr:rowOff>
    </xdr:from>
    <xdr:to>
      <xdr:col>8</xdr:col>
      <xdr:colOff>457200</xdr:colOff>
      <xdr:row>22</xdr:row>
      <xdr:rowOff>76201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5A007774-2184-29FB-6418-1F5064FCDF4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678680" y="2049781"/>
              <a:ext cx="1874520" cy="2049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365760</xdr:colOff>
      <xdr:row>3</xdr:row>
      <xdr:rowOff>45721</xdr:rowOff>
    </xdr:from>
    <xdr:to>
      <xdr:col>8</xdr:col>
      <xdr:colOff>396240</xdr:colOff>
      <xdr:row>10</xdr:row>
      <xdr:rowOff>53341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05E72AF2-9359-4F88-ED96-67756271BE3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632960" y="594361"/>
              <a:ext cx="1859280" cy="1287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670560</xdr:colOff>
      <xdr:row>13</xdr:row>
      <xdr:rowOff>22860</xdr:rowOff>
    </xdr:from>
    <xdr:to>
      <xdr:col>4</xdr:col>
      <xdr:colOff>30480</xdr:colOff>
      <xdr:row>20</xdr:row>
      <xdr:rowOff>0</xdr:rowOff>
    </xdr:to>
    <xdr:graphicFrame macro="">
      <xdr:nvGraphicFramePr>
        <xdr:cNvPr id="4" name="Chart 3">
          <a:extLst>
            <a:ext uri="{FF2B5EF4-FFF2-40B4-BE49-F238E27FC236}">
              <a16:creationId xmlns:a16="http://schemas.microsoft.com/office/drawing/2014/main" id="{7D37E90F-04F5-0BBB-0AEE-C880FF5022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687657</xdr:colOff>
      <xdr:row>10</xdr:row>
      <xdr:rowOff>40887</xdr:rowOff>
    </xdr:from>
    <xdr:to>
      <xdr:col>5</xdr:col>
      <xdr:colOff>148682</xdr:colOff>
      <xdr:row>25</xdr:row>
      <xdr:rowOff>18585</xdr:rowOff>
    </xdr:to>
    <xdr:graphicFrame macro="">
      <xdr:nvGraphicFramePr>
        <xdr:cNvPr id="3" name="Chart 2">
          <a:extLst>
            <a:ext uri="{FF2B5EF4-FFF2-40B4-BE49-F238E27FC236}">
              <a16:creationId xmlns:a16="http://schemas.microsoft.com/office/drawing/2014/main" id="{B562B945-DA24-10AA-14FF-F51FF0A37A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462404</xdr:colOff>
      <xdr:row>10</xdr:row>
      <xdr:rowOff>46463</xdr:rowOff>
    </xdr:from>
    <xdr:to>
      <xdr:col>10</xdr:col>
      <xdr:colOff>451253</xdr:colOff>
      <xdr:row>23</xdr:row>
      <xdr:rowOff>97341</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9EE536F6-D71E-1526-F419-2EEA497BE4D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233160" y="1905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1417320</xdr:colOff>
      <xdr:row>13</xdr:row>
      <xdr:rowOff>152400</xdr:rowOff>
    </xdr:from>
    <xdr:to>
      <xdr:col>4</xdr:col>
      <xdr:colOff>533400</xdr:colOff>
      <xdr:row>23</xdr:row>
      <xdr:rowOff>175260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052092D-CA80-3878-830C-30EB951C1E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17320" y="2529840"/>
              <a:ext cx="4533900" cy="18516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5</xdr:col>
      <xdr:colOff>184779</xdr:colOff>
      <xdr:row>1</xdr:row>
      <xdr:rowOff>176942</xdr:rowOff>
    </xdr:from>
    <xdr:ext cx="27992826" cy="12642796"/>
    <xdr:grpSp>
      <xdr:nvGrpSpPr>
        <xdr:cNvPr id="29" name="Shape 2">
          <a:extLst>
            <a:ext uri="{FF2B5EF4-FFF2-40B4-BE49-F238E27FC236}">
              <a16:creationId xmlns:a16="http://schemas.microsoft.com/office/drawing/2014/main" id="{6C3D99BB-45FD-46DF-8B0E-F1005A99AD0A}"/>
            </a:ext>
          </a:extLst>
        </xdr:cNvPr>
        <xdr:cNvGrpSpPr/>
      </xdr:nvGrpSpPr>
      <xdr:grpSpPr>
        <a:xfrm>
          <a:off x="3217228" y="363554"/>
          <a:ext cx="27992826" cy="12642796"/>
          <a:chOff x="0" y="60488"/>
          <a:chExt cx="10692000" cy="7439025"/>
        </a:xfrm>
      </xdr:grpSpPr>
      <xdr:grpSp>
        <xdr:nvGrpSpPr>
          <xdr:cNvPr id="30" name="Shape 29">
            <a:extLst>
              <a:ext uri="{FF2B5EF4-FFF2-40B4-BE49-F238E27FC236}">
                <a16:creationId xmlns:a16="http://schemas.microsoft.com/office/drawing/2014/main" id="{DB99F0EA-29FC-767D-5990-990F2C7E46F0}"/>
              </a:ext>
            </a:extLst>
          </xdr:cNvPr>
          <xdr:cNvGrpSpPr/>
        </xdr:nvGrpSpPr>
        <xdr:grpSpPr>
          <a:xfrm>
            <a:off x="0" y="60488"/>
            <a:ext cx="10692000" cy="7439025"/>
            <a:chOff x="1752600" y="190500"/>
            <a:chExt cx="13468350" cy="7776000"/>
          </a:xfrm>
        </xdr:grpSpPr>
        <xdr:sp macro="" textlink="">
          <xdr:nvSpPr>
            <xdr:cNvPr id="31" name="Shape 4">
              <a:extLst>
                <a:ext uri="{FF2B5EF4-FFF2-40B4-BE49-F238E27FC236}">
                  <a16:creationId xmlns:a16="http://schemas.microsoft.com/office/drawing/2014/main" id="{7FC413C2-F45B-DC47-6AC6-362BBBE2E263}"/>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2" name="Shape 30">
              <a:extLst>
                <a:ext uri="{FF2B5EF4-FFF2-40B4-BE49-F238E27FC236}">
                  <a16:creationId xmlns:a16="http://schemas.microsoft.com/office/drawing/2014/main" id="{37181FCC-D74E-0D6C-B0CD-D5F31A6E654C}"/>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3" name="Shape 31">
              <a:extLst>
                <a:ext uri="{FF2B5EF4-FFF2-40B4-BE49-F238E27FC236}">
                  <a16:creationId xmlns:a16="http://schemas.microsoft.com/office/drawing/2014/main" id="{1955B444-3067-F744-8608-C2686CD1B0D3}"/>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4" name="Shape 32">
              <a:extLst>
                <a:ext uri="{FF2B5EF4-FFF2-40B4-BE49-F238E27FC236}">
                  <a16:creationId xmlns:a16="http://schemas.microsoft.com/office/drawing/2014/main" id="{5365170D-BE48-47CB-2986-08FF4236FDE5}"/>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5" name="Shape 33">
              <a:extLst>
                <a:ext uri="{FF2B5EF4-FFF2-40B4-BE49-F238E27FC236}">
                  <a16:creationId xmlns:a16="http://schemas.microsoft.com/office/drawing/2014/main" id="{98760386-3C75-033E-0DCD-EF24F9EE0C19}"/>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6" name="Shape 34">
              <a:extLst>
                <a:ext uri="{FF2B5EF4-FFF2-40B4-BE49-F238E27FC236}">
                  <a16:creationId xmlns:a16="http://schemas.microsoft.com/office/drawing/2014/main" id="{849C6C6D-EDE6-BF35-D5AD-2666B577A8A4}"/>
                </a:ext>
              </a:extLst>
            </xdr:cNvPr>
            <xdr:cNvGrpSpPr/>
          </xdr:nvGrpSpPr>
          <xdr:grpSpPr>
            <a:xfrm>
              <a:off x="1846116" y="1215714"/>
              <a:ext cx="13289109" cy="998848"/>
              <a:chOff x="1846116" y="1215714"/>
              <a:chExt cx="13403409" cy="998848"/>
            </a:xfrm>
          </xdr:grpSpPr>
          <xdr:sp macro="" textlink="">
            <xdr:nvSpPr>
              <xdr:cNvPr id="51" name="Shape 35">
                <a:extLst>
                  <a:ext uri="{FF2B5EF4-FFF2-40B4-BE49-F238E27FC236}">
                    <a16:creationId xmlns:a16="http://schemas.microsoft.com/office/drawing/2014/main" id="{4CA82EBB-299A-0F0A-460F-920017CFF3B6}"/>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2" name="Shape 36">
                <a:extLst>
                  <a:ext uri="{FF2B5EF4-FFF2-40B4-BE49-F238E27FC236}">
                    <a16:creationId xmlns:a16="http://schemas.microsoft.com/office/drawing/2014/main" id="{107111DA-4E8F-AC4C-92A3-0BEA3A564752}"/>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3" name="Shape 37">
                <a:extLst>
                  <a:ext uri="{FF2B5EF4-FFF2-40B4-BE49-F238E27FC236}">
                    <a16:creationId xmlns:a16="http://schemas.microsoft.com/office/drawing/2014/main" id="{8568A267-1D6E-FC6D-C8D2-612DE328D446}"/>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4" name="Shape 38">
                <a:extLst>
                  <a:ext uri="{FF2B5EF4-FFF2-40B4-BE49-F238E27FC236}">
                    <a16:creationId xmlns:a16="http://schemas.microsoft.com/office/drawing/2014/main" id="{32B8398E-FFD7-92C4-579A-77B27C6ADB44}"/>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5" name="Shape 39">
                <a:extLst>
                  <a:ext uri="{FF2B5EF4-FFF2-40B4-BE49-F238E27FC236}">
                    <a16:creationId xmlns:a16="http://schemas.microsoft.com/office/drawing/2014/main" id="{25A5EC0F-0B89-3F0F-F614-D4106B7D2D8B}"/>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37" name="Shape 40">
              <a:extLst>
                <a:ext uri="{FF2B5EF4-FFF2-40B4-BE49-F238E27FC236}">
                  <a16:creationId xmlns:a16="http://schemas.microsoft.com/office/drawing/2014/main" id="{EA2B1236-BCDA-2C56-93C6-28AE5272234A}"/>
                </a:ext>
              </a:extLst>
            </xdr:cNvPr>
            <xdr:cNvGrpSpPr/>
          </xdr:nvGrpSpPr>
          <xdr:grpSpPr>
            <a:xfrm>
              <a:off x="1847145" y="5162550"/>
              <a:ext cx="3867930" cy="2709509"/>
              <a:chOff x="1847145" y="2304895"/>
              <a:chExt cx="3867930" cy="2772878"/>
            </a:xfrm>
          </xdr:grpSpPr>
          <xdr:sp macro="" textlink="">
            <xdr:nvSpPr>
              <xdr:cNvPr id="49" name="Shape 41">
                <a:extLst>
                  <a:ext uri="{FF2B5EF4-FFF2-40B4-BE49-F238E27FC236}">
                    <a16:creationId xmlns:a16="http://schemas.microsoft.com/office/drawing/2014/main" id="{2930B317-DAB5-9124-8EC2-3FA0C3929909}"/>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0" name="Shape 42">
                <a:extLst>
                  <a:ext uri="{FF2B5EF4-FFF2-40B4-BE49-F238E27FC236}">
                    <a16:creationId xmlns:a16="http://schemas.microsoft.com/office/drawing/2014/main" id="{EA8D8DAD-B722-EBA5-73D4-FB0B966A413C}"/>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38" name="Shape 43">
              <a:extLst>
                <a:ext uri="{FF2B5EF4-FFF2-40B4-BE49-F238E27FC236}">
                  <a16:creationId xmlns:a16="http://schemas.microsoft.com/office/drawing/2014/main" id="{84E24622-9E08-C0F7-6AAD-6766B0F7BC31}"/>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39" name="Shape 44">
              <a:extLst>
                <a:ext uri="{FF2B5EF4-FFF2-40B4-BE49-F238E27FC236}">
                  <a16:creationId xmlns:a16="http://schemas.microsoft.com/office/drawing/2014/main" id="{58B11E54-9EA8-C1A6-9F21-45A16A3FC7B2}"/>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0" name="Shape 45">
              <a:extLst>
                <a:ext uri="{FF2B5EF4-FFF2-40B4-BE49-F238E27FC236}">
                  <a16:creationId xmlns:a16="http://schemas.microsoft.com/office/drawing/2014/main" id="{F6E0A2E2-C101-AFF0-9B04-85D46800FB2A}"/>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1" name="Shape 46">
              <a:extLst>
                <a:ext uri="{FF2B5EF4-FFF2-40B4-BE49-F238E27FC236}">
                  <a16:creationId xmlns:a16="http://schemas.microsoft.com/office/drawing/2014/main" id="{AF0CF951-10D5-7257-C3B0-3927DE07FB28}"/>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7">
              <a:extLst>
                <a:ext uri="{FF2B5EF4-FFF2-40B4-BE49-F238E27FC236}">
                  <a16:creationId xmlns:a16="http://schemas.microsoft.com/office/drawing/2014/main" id="{DF67C71A-EE03-D020-9A29-77AE1FBABE9B}"/>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3" name="Shape 48">
              <a:extLst>
                <a:ext uri="{FF2B5EF4-FFF2-40B4-BE49-F238E27FC236}">
                  <a16:creationId xmlns:a16="http://schemas.microsoft.com/office/drawing/2014/main" id="{3260A59D-FA0B-DE9B-EAD6-EE378D98DAA9}"/>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4" name="Shape 49">
              <a:extLst>
                <a:ext uri="{FF2B5EF4-FFF2-40B4-BE49-F238E27FC236}">
                  <a16:creationId xmlns:a16="http://schemas.microsoft.com/office/drawing/2014/main" id="{310CB08F-0455-5F63-5B56-E52166E05FFA}"/>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5" name="Shape 50">
              <a:extLst>
                <a:ext uri="{FF2B5EF4-FFF2-40B4-BE49-F238E27FC236}">
                  <a16:creationId xmlns:a16="http://schemas.microsoft.com/office/drawing/2014/main" id="{A08C47B1-FED1-D4B6-7173-2D1BD0253288}"/>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6" name="Shape 51">
              <a:extLst>
                <a:ext uri="{FF2B5EF4-FFF2-40B4-BE49-F238E27FC236}">
                  <a16:creationId xmlns:a16="http://schemas.microsoft.com/office/drawing/2014/main" id="{8D1A912F-9EFC-BEFF-E82E-56077214D101}"/>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7" name="Shape 52">
              <a:extLst>
                <a:ext uri="{FF2B5EF4-FFF2-40B4-BE49-F238E27FC236}">
                  <a16:creationId xmlns:a16="http://schemas.microsoft.com/office/drawing/2014/main" id="{A517F0F2-C984-C2F3-7632-BE5D2E58D72D}"/>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8" name="Shape 53">
              <a:extLst>
                <a:ext uri="{FF2B5EF4-FFF2-40B4-BE49-F238E27FC236}">
                  <a16:creationId xmlns:a16="http://schemas.microsoft.com/office/drawing/2014/main" id="{C3FB9736-3773-700C-18DC-C2C73BCAFAA9}"/>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11</xdr:col>
      <xdr:colOff>48919</xdr:colOff>
      <xdr:row>3</xdr:row>
      <xdr:rowOff>138483</xdr:rowOff>
    </xdr:from>
    <xdr:to>
      <xdr:col>31</xdr:col>
      <xdr:colOff>291829</xdr:colOff>
      <xdr:row>9</xdr:row>
      <xdr:rowOff>64849</xdr:rowOff>
    </xdr:to>
    <xdr:sp macro="" textlink="">
      <xdr:nvSpPr>
        <xdr:cNvPr id="57" name="TextBox 56">
          <a:extLst>
            <a:ext uri="{FF2B5EF4-FFF2-40B4-BE49-F238E27FC236}">
              <a16:creationId xmlns:a16="http://schemas.microsoft.com/office/drawing/2014/main" id="{0AE9B2D4-E5F0-49B3-A50E-00BB56162046}"/>
            </a:ext>
          </a:extLst>
        </xdr:cNvPr>
        <xdr:cNvSpPr txBox="1"/>
      </xdr:nvSpPr>
      <xdr:spPr>
        <a:xfrm>
          <a:off x="6825855" y="673504"/>
          <a:ext cx="12564612" cy="996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6600">
              <a:solidFill>
                <a:srgbClr val="0070C0"/>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oneCellAnchor>
    <xdr:from>
      <xdr:col>6</xdr:col>
      <xdr:colOff>18007</xdr:colOff>
      <xdr:row>3</xdr:row>
      <xdr:rowOff>18107</xdr:rowOff>
    </xdr:from>
    <xdr:ext cx="1882696" cy="1184553"/>
    <xdr:pic>
      <xdr:nvPicPr>
        <xdr:cNvPr id="59" name="image1.png">
          <a:extLst>
            <a:ext uri="{FF2B5EF4-FFF2-40B4-BE49-F238E27FC236}">
              <a16:creationId xmlns:a16="http://schemas.microsoft.com/office/drawing/2014/main" id="{71EA8673-3606-409E-A00F-250C1BAB10B7}"/>
            </a:ext>
          </a:extLst>
        </xdr:cNvPr>
        <xdr:cNvPicPr preferRelativeResize="0"/>
      </xdr:nvPicPr>
      <xdr:blipFill>
        <a:blip xmlns:r="http://schemas.openxmlformats.org/officeDocument/2006/relationships" r:embed="rId1" cstate="print"/>
        <a:stretch>
          <a:fillRect/>
        </a:stretch>
      </xdr:blipFill>
      <xdr:spPr>
        <a:xfrm>
          <a:off x="3714518" y="553128"/>
          <a:ext cx="1882696" cy="1184553"/>
        </a:xfrm>
        <a:prstGeom prst="rect">
          <a:avLst/>
        </a:prstGeom>
        <a:noFill/>
      </xdr:spPr>
    </xdr:pic>
    <xdr:clientData fLocksWithSheet="0"/>
  </xdr:oneCellAnchor>
  <xdr:oneCellAnchor>
    <xdr:from>
      <xdr:col>32</xdr:col>
      <xdr:colOff>488073</xdr:colOff>
      <xdr:row>2</xdr:row>
      <xdr:rowOff>161067</xdr:rowOff>
    </xdr:from>
    <xdr:ext cx="1426724" cy="1184930"/>
    <xdr:pic>
      <xdr:nvPicPr>
        <xdr:cNvPr id="61" name="image3.png">
          <a:extLst>
            <a:ext uri="{FF2B5EF4-FFF2-40B4-BE49-F238E27FC236}">
              <a16:creationId xmlns:a16="http://schemas.microsoft.com/office/drawing/2014/main" id="{9A16B15D-3B53-4609-A759-D71A1AD07AEF}"/>
            </a:ext>
          </a:extLst>
        </xdr:cNvPr>
        <xdr:cNvPicPr preferRelativeResize="0"/>
      </xdr:nvPicPr>
      <xdr:blipFill>
        <a:blip xmlns:r="http://schemas.openxmlformats.org/officeDocument/2006/relationships" r:embed="rId2" cstate="print"/>
        <a:stretch>
          <a:fillRect/>
        </a:stretch>
      </xdr:blipFill>
      <xdr:spPr>
        <a:xfrm>
          <a:off x="20202796" y="517748"/>
          <a:ext cx="1426724" cy="1184930"/>
        </a:xfrm>
        <a:prstGeom prst="rect">
          <a:avLst/>
        </a:prstGeom>
        <a:noFill/>
      </xdr:spPr>
    </xdr:pic>
    <xdr:clientData fLocksWithSheet="0"/>
  </xdr:oneCellAnchor>
  <xdr:twoCellAnchor>
    <xdr:from>
      <xdr:col>35</xdr:col>
      <xdr:colOff>194321</xdr:colOff>
      <xdr:row>3</xdr:row>
      <xdr:rowOff>74013</xdr:rowOff>
    </xdr:from>
    <xdr:to>
      <xdr:col>39</xdr:col>
      <xdr:colOff>260399</xdr:colOff>
      <xdr:row>10</xdr:row>
      <xdr:rowOff>1814</xdr:rowOff>
    </xdr:to>
    <xdr:sp macro="" textlink="">
      <xdr:nvSpPr>
        <xdr:cNvPr id="63" name="TextBox 62">
          <a:extLst>
            <a:ext uri="{FF2B5EF4-FFF2-40B4-BE49-F238E27FC236}">
              <a16:creationId xmlns:a16="http://schemas.microsoft.com/office/drawing/2014/main" id="{F05945E9-181C-4C6F-9763-5A59506D2CFE}"/>
            </a:ext>
          </a:extLst>
        </xdr:cNvPr>
        <xdr:cNvSpPr txBox="1"/>
      </xdr:nvSpPr>
      <xdr:spPr>
        <a:xfrm>
          <a:off x="21757300" y="609034"/>
          <a:ext cx="2530418" cy="1176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rgbClr val="602928"/>
              </a:solidFill>
              <a:latin typeface="Lato Black" panose="020F0502020204030203" pitchFamily="34" charset="0"/>
              <a:ea typeface="Lato Black" panose="020F0502020204030203" pitchFamily="34" charset="0"/>
              <a:cs typeface="Lato Black" panose="020F0502020204030203" pitchFamily="34" charset="0"/>
            </a:rPr>
            <a:t>JOB</a:t>
          </a:r>
          <a:r>
            <a:rPr lang="en-IN" sz="20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p>
        <a:p>
          <a:pPr algn="ctr"/>
          <a:r>
            <a:rPr lang="en-IN" sz="20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SATISFACTION</a:t>
          </a:r>
        </a:p>
        <a:p>
          <a:pPr algn="ctr"/>
          <a:r>
            <a:rPr lang="en-IN" sz="20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RATING</a:t>
          </a:r>
          <a:endParaRPr lang="en-IN" sz="20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39</xdr:col>
      <xdr:colOff>526611</xdr:colOff>
      <xdr:row>3</xdr:row>
      <xdr:rowOff>160391</xdr:rowOff>
    </xdr:from>
    <xdr:to>
      <xdr:col>42</xdr:col>
      <xdr:colOff>428624</xdr:colOff>
      <xdr:row>10</xdr:row>
      <xdr:rowOff>0</xdr:rowOff>
    </xdr:to>
    <xdr:graphicFrame macro="">
      <xdr:nvGraphicFramePr>
        <xdr:cNvPr id="65" name="Chart 64">
          <a:extLst>
            <a:ext uri="{FF2B5EF4-FFF2-40B4-BE49-F238E27FC236}">
              <a16:creationId xmlns:a16="http://schemas.microsoft.com/office/drawing/2014/main" id="{3CEEDBBA-DFF7-4BC9-9AD2-BBE69CA8E7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40</xdr:col>
      <xdr:colOff>463112</xdr:colOff>
      <xdr:row>6</xdr:row>
      <xdr:rowOff>49267</xdr:rowOff>
    </xdr:from>
    <xdr:ext cx="443811" cy="307777"/>
    <xdr:sp macro="" textlink="PV!B7">
      <xdr:nvSpPr>
        <xdr:cNvPr id="67" name="TextBox 66">
          <a:extLst>
            <a:ext uri="{FF2B5EF4-FFF2-40B4-BE49-F238E27FC236}">
              <a16:creationId xmlns:a16="http://schemas.microsoft.com/office/drawing/2014/main" id="{ABCEFBA0-0D19-41A0-8F50-45DFE44D58B9}"/>
            </a:ext>
          </a:extLst>
        </xdr:cNvPr>
        <xdr:cNvSpPr txBox="1"/>
      </xdr:nvSpPr>
      <xdr:spPr>
        <a:xfrm>
          <a:off x="24593112" y="1192267"/>
          <a:ext cx="443811" cy="30777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8E8C9856-5915-4A02-8049-2851C1FCDE96}" type="TxLink">
            <a:rPr lang="en-US" sz="14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2.6</a:t>
          </a:fld>
          <a:endPar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oneCellAnchor>
  <xdr:twoCellAnchor>
    <xdr:from>
      <xdr:col>42</xdr:col>
      <xdr:colOff>499937</xdr:colOff>
      <xdr:row>3</xdr:row>
      <xdr:rowOff>82037</xdr:rowOff>
    </xdr:from>
    <xdr:to>
      <xdr:col>50</xdr:col>
      <xdr:colOff>294202</xdr:colOff>
      <xdr:row>9</xdr:row>
      <xdr:rowOff>132075</xdr:rowOff>
    </xdr:to>
    <xdr:graphicFrame macro="">
      <xdr:nvGraphicFramePr>
        <xdr:cNvPr id="71" name="Chart 70">
          <a:extLst>
            <a:ext uri="{FF2B5EF4-FFF2-40B4-BE49-F238E27FC236}">
              <a16:creationId xmlns:a16="http://schemas.microsoft.com/office/drawing/2014/main" id="{9AF84C5D-EB4D-4602-8CFA-5A211A4776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367862</xdr:colOff>
      <xdr:row>11</xdr:row>
      <xdr:rowOff>79665</xdr:rowOff>
    </xdr:from>
    <xdr:to>
      <xdr:col>16</xdr:col>
      <xdr:colOff>518809</xdr:colOff>
      <xdr:row>15</xdr:row>
      <xdr:rowOff>32425</xdr:rowOff>
    </xdr:to>
    <xdr:sp macro="" textlink="">
      <xdr:nvSpPr>
        <xdr:cNvPr id="73" name="TextBox 72">
          <a:extLst>
            <a:ext uri="{FF2B5EF4-FFF2-40B4-BE49-F238E27FC236}">
              <a16:creationId xmlns:a16="http://schemas.microsoft.com/office/drawing/2014/main" id="{0DD86037-B251-44E3-A39B-E8EA4355E7D4}"/>
            </a:ext>
          </a:extLst>
        </xdr:cNvPr>
        <xdr:cNvSpPr txBox="1"/>
      </xdr:nvSpPr>
      <xdr:spPr>
        <a:xfrm>
          <a:off x="3448288" y="2041410"/>
          <a:ext cx="6927883" cy="6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32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32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9</xdr:col>
      <xdr:colOff>514181</xdr:colOff>
      <xdr:row>25</xdr:row>
      <xdr:rowOff>154989</xdr:rowOff>
    </xdr:from>
    <xdr:to>
      <xdr:col>14</xdr:col>
      <xdr:colOff>204439</xdr:colOff>
      <xdr:row>32</xdr:row>
      <xdr:rowOff>111513</xdr:rowOff>
    </xdr:to>
    <mc:AlternateContent xmlns:mc="http://schemas.openxmlformats.org/markup-compatibility/2006" xmlns:a14="http://schemas.microsoft.com/office/drawing/2010/main">
      <mc:Choice Requires="a14">
        <xdr:graphicFrame macro="">
          <xdr:nvGraphicFramePr>
            <xdr:cNvPr id="75" name="Gender 4">
              <a:extLst>
                <a:ext uri="{FF2B5EF4-FFF2-40B4-BE49-F238E27FC236}">
                  <a16:creationId xmlns:a16="http://schemas.microsoft.com/office/drawing/2014/main" id="{E0C5F0D2-5D76-4F2B-BD47-4C7EC4EA18B6}"/>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6034035" y="4801330"/>
              <a:ext cx="2756843" cy="1257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53334</xdr:colOff>
      <xdr:row>30</xdr:row>
      <xdr:rowOff>133349</xdr:rowOff>
    </xdr:from>
    <xdr:to>
      <xdr:col>18</xdr:col>
      <xdr:colOff>9727</xdr:colOff>
      <xdr:row>44</xdr:row>
      <xdr:rowOff>57149</xdr:rowOff>
    </xdr:to>
    <xdr:grpSp>
      <xdr:nvGrpSpPr>
        <xdr:cNvPr id="83" name="Group 82">
          <a:extLst>
            <a:ext uri="{FF2B5EF4-FFF2-40B4-BE49-F238E27FC236}">
              <a16:creationId xmlns:a16="http://schemas.microsoft.com/office/drawing/2014/main" id="{5101FBBA-A07A-48D6-B58E-3865A0CC0E04}"/>
            </a:ext>
          </a:extLst>
        </xdr:cNvPr>
        <xdr:cNvGrpSpPr/>
      </xdr:nvGrpSpPr>
      <xdr:grpSpPr>
        <a:xfrm>
          <a:off x="3692273" y="5731716"/>
          <a:ext cx="7234270" cy="2536372"/>
          <a:chOff x="1524000" y="2688212"/>
          <a:chExt cx="3497580" cy="1438018"/>
        </a:xfrm>
      </xdr:grpSpPr>
      <xdr:graphicFrame macro="">
        <xdr:nvGraphicFramePr>
          <xdr:cNvPr id="84" name="Chart 83">
            <a:extLst>
              <a:ext uri="{FF2B5EF4-FFF2-40B4-BE49-F238E27FC236}">
                <a16:creationId xmlns:a16="http://schemas.microsoft.com/office/drawing/2014/main" id="{13AADA69-C396-AD01-3BF4-00EFCC96A4C8}"/>
              </a:ext>
            </a:extLst>
          </xdr:cNvPr>
          <xdr:cNvGraphicFramePr>
            <a:graphicFrameLocks/>
          </xdr:cNvGraphicFramePr>
        </xdr:nvGraphicFramePr>
        <xdr:xfrm>
          <a:off x="1524000" y="2771016"/>
          <a:ext cx="1165860" cy="1293109"/>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85" name="Chart 84">
            <a:extLst>
              <a:ext uri="{FF2B5EF4-FFF2-40B4-BE49-F238E27FC236}">
                <a16:creationId xmlns:a16="http://schemas.microsoft.com/office/drawing/2014/main" id="{5CDBD55B-43FF-38E3-CBCD-13E48EE311CF}"/>
              </a:ext>
            </a:extLst>
          </xdr:cNvPr>
          <xdr:cNvGraphicFramePr>
            <a:graphicFrameLocks/>
          </xdr:cNvGraphicFramePr>
        </xdr:nvGraphicFramePr>
        <xdr:xfrm>
          <a:off x="3880701" y="2688212"/>
          <a:ext cx="1140879" cy="1438018"/>
        </xdr:xfrm>
        <a:graphic>
          <a:graphicData uri="http://schemas.openxmlformats.org/drawingml/2006/chart">
            <c:chart xmlns:c="http://schemas.openxmlformats.org/drawingml/2006/chart" xmlns:r="http://schemas.openxmlformats.org/officeDocument/2006/relationships" r:id="rId6"/>
          </a:graphicData>
        </a:graphic>
      </xdr:graphicFrame>
      <xdr:pic>
        <xdr:nvPicPr>
          <xdr:cNvPr id="86" name="Graphic 85" descr="Male profile with solid fill">
            <a:extLst>
              <a:ext uri="{FF2B5EF4-FFF2-40B4-BE49-F238E27FC236}">
                <a16:creationId xmlns:a16="http://schemas.microsoft.com/office/drawing/2014/main" id="{E82C7DCD-335C-F493-5DCD-6B0FDB5D79B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291840" y="3069907"/>
            <a:ext cx="754380" cy="754380"/>
          </a:xfrm>
          <a:prstGeom prst="rect">
            <a:avLst/>
          </a:prstGeom>
        </xdr:spPr>
      </xdr:pic>
      <xdr:pic>
        <xdr:nvPicPr>
          <xdr:cNvPr id="87" name="Graphic 86" descr="Female Profile with solid fill">
            <a:extLst>
              <a:ext uri="{FF2B5EF4-FFF2-40B4-BE49-F238E27FC236}">
                <a16:creationId xmlns:a16="http://schemas.microsoft.com/office/drawing/2014/main" id="{27B7014F-4864-4101-3FAB-5AAB088AD80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651760" y="3069907"/>
            <a:ext cx="754380" cy="754380"/>
          </a:xfrm>
          <a:prstGeom prst="rect">
            <a:avLst/>
          </a:prstGeom>
        </xdr:spPr>
      </xdr:pic>
      <xdr:sp macro="" textlink="Gender!B11">
        <xdr:nvSpPr>
          <xdr:cNvPr id="88" name="TextBox 87">
            <a:extLst>
              <a:ext uri="{FF2B5EF4-FFF2-40B4-BE49-F238E27FC236}">
                <a16:creationId xmlns:a16="http://schemas.microsoft.com/office/drawing/2014/main" id="{4F8D9151-25B4-D296-3EEB-F25245C08E1C}"/>
              </a:ext>
            </a:extLst>
          </xdr:cNvPr>
          <xdr:cNvSpPr txBox="1"/>
        </xdr:nvSpPr>
        <xdr:spPr>
          <a:xfrm>
            <a:off x="1959544" y="3334166"/>
            <a:ext cx="6096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A343E73-409A-46CF-9146-C42B4025FB3F}"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588</a:t>
            </a:fld>
            <a:endParaRPr lang="en-IN" sz="1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12">
        <xdr:nvSpPr>
          <xdr:cNvPr id="89" name="TextBox 88">
            <a:extLst>
              <a:ext uri="{FF2B5EF4-FFF2-40B4-BE49-F238E27FC236}">
                <a16:creationId xmlns:a16="http://schemas.microsoft.com/office/drawing/2014/main" id="{67AF85D4-2855-3CCA-A0FC-DA9CB6F7A51F}"/>
              </a:ext>
            </a:extLst>
          </xdr:cNvPr>
          <xdr:cNvSpPr txBox="1"/>
        </xdr:nvSpPr>
        <xdr:spPr>
          <a:xfrm>
            <a:off x="4291264" y="3270244"/>
            <a:ext cx="60198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EACFCD1-0ADC-479A-A7AA-64A64B5893FD}"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882</a:t>
            </a:fld>
            <a:endParaRPr lang="en-IN" sz="1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7</xdr:col>
      <xdr:colOff>465140</xdr:colOff>
      <xdr:row>15</xdr:row>
      <xdr:rowOff>128303</xdr:rowOff>
    </xdr:from>
    <xdr:to>
      <xdr:col>10</xdr:col>
      <xdr:colOff>421533</xdr:colOff>
      <xdr:row>20</xdr:row>
      <xdr:rowOff>64849</xdr:rowOff>
    </xdr:to>
    <xdr:sp macro="" textlink="KPI!A9">
      <xdr:nvSpPr>
        <xdr:cNvPr id="91" name="TextBox 90">
          <a:extLst>
            <a:ext uri="{FF2B5EF4-FFF2-40B4-BE49-F238E27FC236}">
              <a16:creationId xmlns:a16="http://schemas.microsoft.com/office/drawing/2014/main" id="{1B1AE34B-0E1B-4926-903C-21263FEB637B}"/>
            </a:ext>
          </a:extLst>
        </xdr:cNvPr>
        <xdr:cNvSpPr txBox="1"/>
      </xdr:nvSpPr>
      <xdr:spPr>
        <a:xfrm>
          <a:off x="4777736" y="2803409"/>
          <a:ext cx="1804648" cy="828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8DD9019-8208-46B9-BC63-707F06D1A0EC}" type="TxLink">
            <a:rPr lang="en-US" sz="40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1470</a:t>
          </a:fld>
          <a:endParaRPr lang="en-IN" sz="40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12</xdr:col>
      <xdr:colOff>178342</xdr:colOff>
      <xdr:row>12</xdr:row>
      <xdr:rowOff>112091</xdr:rowOff>
    </xdr:from>
    <xdr:ext cx="1053829" cy="1022803"/>
    <xdr:pic>
      <xdr:nvPicPr>
        <xdr:cNvPr id="93" name="image4.png">
          <a:extLst>
            <a:ext uri="{FF2B5EF4-FFF2-40B4-BE49-F238E27FC236}">
              <a16:creationId xmlns:a16="http://schemas.microsoft.com/office/drawing/2014/main" id="{B84B9D01-7C94-4C58-A38A-9FDD6812784E}"/>
            </a:ext>
          </a:extLst>
        </xdr:cNvPr>
        <xdr:cNvPicPr preferRelativeResize="0"/>
      </xdr:nvPicPr>
      <xdr:blipFill>
        <a:blip xmlns:r="http://schemas.openxmlformats.org/officeDocument/2006/relationships" r:embed="rId11" cstate="print"/>
        <a:stretch>
          <a:fillRect/>
        </a:stretch>
      </xdr:blipFill>
      <xdr:spPr>
        <a:xfrm>
          <a:off x="7571363" y="2252176"/>
          <a:ext cx="1053829" cy="1022803"/>
        </a:xfrm>
        <a:prstGeom prst="rect">
          <a:avLst/>
        </a:prstGeom>
        <a:noFill/>
      </xdr:spPr>
    </xdr:pic>
    <xdr:clientData fLocksWithSheet="0"/>
  </xdr:oneCellAnchor>
  <xdr:twoCellAnchor>
    <xdr:from>
      <xdr:col>15</xdr:col>
      <xdr:colOff>513776</xdr:colOff>
      <xdr:row>11</xdr:row>
      <xdr:rowOff>63453</xdr:rowOff>
    </xdr:from>
    <xdr:to>
      <xdr:col>20</xdr:col>
      <xdr:colOff>194552</xdr:colOff>
      <xdr:row>15</xdr:row>
      <xdr:rowOff>129703</xdr:rowOff>
    </xdr:to>
    <xdr:sp macro="" textlink="">
      <xdr:nvSpPr>
        <xdr:cNvPr id="97" name="TextBox 96">
          <a:extLst>
            <a:ext uri="{FF2B5EF4-FFF2-40B4-BE49-F238E27FC236}">
              <a16:creationId xmlns:a16="http://schemas.microsoft.com/office/drawing/2014/main" id="{7497221C-3C9B-4A8F-95C4-09786B663366}"/>
            </a:ext>
          </a:extLst>
        </xdr:cNvPr>
        <xdr:cNvSpPr txBox="1"/>
      </xdr:nvSpPr>
      <xdr:spPr>
        <a:xfrm>
          <a:off x="9755053" y="2025198"/>
          <a:ext cx="2761201" cy="779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40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p>
        <a:p>
          <a:endParaRPr lang="en-IN" sz="40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330574</xdr:colOff>
      <xdr:row>19</xdr:row>
      <xdr:rowOff>183429</xdr:rowOff>
    </xdr:from>
    <xdr:to>
      <xdr:col>18</xdr:col>
      <xdr:colOff>157264</xdr:colOff>
      <xdr:row>23</xdr:row>
      <xdr:rowOff>107816</xdr:rowOff>
    </xdr:to>
    <xdr:sp macro="" textlink="">
      <xdr:nvSpPr>
        <xdr:cNvPr id="99" name="TextBox 98">
          <a:extLst>
            <a:ext uri="{FF2B5EF4-FFF2-40B4-BE49-F238E27FC236}">
              <a16:creationId xmlns:a16="http://schemas.microsoft.com/office/drawing/2014/main" id="{7D706EC2-7095-4A93-A5F4-89C36D6935E8}"/>
            </a:ext>
          </a:extLst>
        </xdr:cNvPr>
        <xdr:cNvSpPr txBox="1"/>
      </xdr:nvSpPr>
      <xdr:spPr>
        <a:xfrm>
          <a:off x="3988174" y="3802929"/>
          <a:ext cx="7141890" cy="686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3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 by Gender</a:t>
          </a:r>
          <a:endPar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432713</xdr:colOff>
      <xdr:row>15</xdr:row>
      <xdr:rowOff>79666</xdr:rowOff>
    </xdr:from>
    <xdr:to>
      <xdr:col>18</xdr:col>
      <xdr:colOff>583658</xdr:colOff>
      <xdr:row>19</xdr:row>
      <xdr:rowOff>81064</xdr:rowOff>
    </xdr:to>
    <xdr:sp macro="" textlink="KPI!B9">
      <xdr:nvSpPr>
        <xdr:cNvPr id="101" name="TextBox 100">
          <a:extLst>
            <a:ext uri="{FF2B5EF4-FFF2-40B4-BE49-F238E27FC236}">
              <a16:creationId xmlns:a16="http://schemas.microsoft.com/office/drawing/2014/main" id="{4D1745B4-9478-4F18-B551-733B3A7D661F}"/>
            </a:ext>
          </a:extLst>
        </xdr:cNvPr>
        <xdr:cNvSpPr txBox="1"/>
      </xdr:nvSpPr>
      <xdr:spPr>
        <a:xfrm>
          <a:off x="10290075" y="2754772"/>
          <a:ext cx="1383115" cy="714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F758075-C2A3-4F76-886D-A84B1EEEB4A6}" type="TxLink">
            <a:rPr lang="en-US" sz="40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237</a:t>
          </a:fld>
          <a:endParaRPr lang="en-IN" sz="40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21</xdr:col>
      <xdr:colOff>16214</xdr:colOff>
      <xdr:row>11</xdr:row>
      <xdr:rowOff>95880</xdr:rowOff>
    </xdr:from>
    <xdr:ext cx="1345658" cy="1265992"/>
    <xdr:pic>
      <xdr:nvPicPr>
        <xdr:cNvPr id="103" name="image7.png">
          <a:extLst>
            <a:ext uri="{FF2B5EF4-FFF2-40B4-BE49-F238E27FC236}">
              <a16:creationId xmlns:a16="http://schemas.microsoft.com/office/drawing/2014/main" id="{78100899-D790-458C-9B95-85A08E57606E}"/>
            </a:ext>
          </a:extLst>
        </xdr:cNvPr>
        <xdr:cNvPicPr preferRelativeResize="0"/>
      </xdr:nvPicPr>
      <xdr:blipFill>
        <a:blip xmlns:r="http://schemas.openxmlformats.org/officeDocument/2006/relationships" r:embed="rId12" cstate="print"/>
        <a:stretch>
          <a:fillRect/>
        </a:stretch>
      </xdr:blipFill>
      <xdr:spPr>
        <a:xfrm>
          <a:off x="12954001" y="2057625"/>
          <a:ext cx="1345658" cy="1265992"/>
        </a:xfrm>
        <a:prstGeom prst="rect">
          <a:avLst/>
        </a:prstGeom>
        <a:noFill/>
      </xdr:spPr>
    </xdr:pic>
    <xdr:clientData fLocksWithSheet="0"/>
  </xdr:oneCellAnchor>
  <xdr:twoCellAnchor>
    <xdr:from>
      <xdr:col>24</xdr:col>
      <xdr:colOff>209151</xdr:colOff>
      <xdr:row>10</xdr:row>
      <xdr:rowOff>171396</xdr:rowOff>
    </xdr:from>
    <xdr:to>
      <xdr:col>31</xdr:col>
      <xdr:colOff>345589</xdr:colOff>
      <xdr:row>14</xdr:row>
      <xdr:rowOff>57171</xdr:rowOff>
    </xdr:to>
    <xdr:sp macro="" textlink="">
      <xdr:nvSpPr>
        <xdr:cNvPr id="105" name="TextBox 104">
          <a:extLst>
            <a:ext uri="{FF2B5EF4-FFF2-40B4-BE49-F238E27FC236}">
              <a16:creationId xmlns:a16="http://schemas.microsoft.com/office/drawing/2014/main" id="{F665A22E-5FAC-4F7E-AB86-4ABE2A92A8CE}"/>
            </a:ext>
          </a:extLst>
        </xdr:cNvPr>
        <xdr:cNvSpPr txBox="1"/>
      </xdr:nvSpPr>
      <xdr:spPr>
        <a:xfrm>
          <a:off x="14647046" y="1976133"/>
          <a:ext cx="4347490" cy="6076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Active</a:t>
          </a:r>
          <a:r>
            <a:rPr lang="en-IN" sz="3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25</xdr:col>
      <xdr:colOff>303014</xdr:colOff>
      <xdr:row>15</xdr:row>
      <xdr:rowOff>47241</xdr:rowOff>
    </xdr:from>
    <xdr:to>
      <xdr:col>28</xdr:col>
      <xdr:colOff>1</xdr:colOff>
      <xdr:row>19</xdr:row>
      <xdr:rowOff>113489</xdr:rowOff>
    </xdr:to>
    <xdr:sp macro="" textlink="KPI!D9">
      <xdr:nvSpPr>
        <xdr:cNvPr id="107" name="TextBox 106">
          <a:extLst>
            <a:ext uri="{FF2B5EF4-FFF2-40B4-BE49-F238E27FC236}">
              <a16:creationId xmlns:a16="http://schemas.microsoft.com/office/drawing/2014/main" id="{ACAF8882-00C2-4E33-9821-3279518FF85E}"/>
            </a:ext>
          </a:extLst>
        </xdr:cNvPr>
        <xdr:cNvSpPr txBox="1"/>
      </xdr:nvSpPr>
      <xdr:spPr>
        <a:xfrm>
          <a:off x="15705142" y="2722347"/>
          <a:ext cx="1545242" cy="779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E22383-A504-4196-9B01-1051B598013E}" type="TxLink">
            <a:rPr lang="en-US" sz="3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1233</a:t>
          </a:fld>
          <a:endParaRPr lang="en-IN" sz="3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30</xdr:col>
      <xdr:colOff>530087</xdr:colOff>
      <xdr:row>14</xdr:row>
      <xdr:rowOff>0</xdr:rowOff>
    </xdr:from>
    <xdr:ext cx="819801" cy="677412"/>
    <xdr:pic>
      <xdr:nvPicPr>
        <xdr:cNvPr id="109" name="image5.png">
          <a:extLst>
            <a:ext uri="{FF2B5EF4-FFF2-40B4-BE49-F238E27FC236}">
              <a16:creationId xmlns:a16="http://schemas.microsoft.com/office/drawing/2014/main" id="{42506B6C-7012-40AC-BFB4-F889A1B972FE}"/>
            </a:ext>
          </a:extLst>
        </xdr:cNvPr>
        <xdr:cNvPicPr preferRelativeResize="0"/>
      </xdr:nvPicPr>
      <xdr:blipFill>
        <a:blip xmlns:r="http://schemas.openxmlformats.org/officeDocument/2006/relationships" r:embed="rId13" cstate="print"/>
        <a:stretch>
          <a:fillRect/>
        </a:stretch>
      </xdr:blipFill>
      <xdr:spPr>
        <a:xfrm>
          <a:off x="18917478" y="2551043"/>
          <a:ext cx="819801" cy="677412"/>
        </a:xfrm>
        <a:prstGeom prst="rect">
          <a:avLst/>
        </a:prstGeom>
        <a:noFill/>
      </xdr:spPr>
    </xdr:pic>
    <xdr:clientData fLocksWithSheet="0"/>
  </xdr:oneCellAnchor>
  <xdr:twoCellAnchor>
    <xdr:from>
      <xdr:col>33</xdr:col>
      <xdr:colOff>205736</xdr:colOff>
      <xdr:row>11</xdr:row>
      <xdr:rowOff>31027</xdr:rowOff>
    </xdr:from>
    <xdr:to>
      <xdr:col>39</xdr:col>
      <xdr:colOff>0</xdr:colOff>
      <xdr:row>15</xdr:row>
      <xdr:rowOff>81064</xdr:rowOff>
    </xdr:to>
    <xdr:sp macro="" textlink="">
      <xdr:nvSpPr>
        <xdr:cNvPr id="111" name="TextBox 110">
          <a:extLst>
            <a:ext uri="{FF2B5EF4-FFF2-40B4-BE49-F238E27FC236}">
              <a16:creationId xmlns:a16="http://schemas.microsoft.com/office/drawing/2014/main" id="{1A5AA239-788B-42A2-B21E-C54F2E8974A8}"/>
            </a:ext>
          </a:extLst>
        </xdr:cNvPr>
        <xdr:cNvSpPr txBox="1"/>
      </xdr:nvSpPr>
      <xdr:spPr>
        <a:xfrm>
          <a:off x="20536545" y="1992772"/>
          <a:ext cx="3490774" cy="763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endPar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34</xdr:col>
      <xdr:colOff>189521</xdr:colOff>
      <xdr:row>15</xdr:row>
      <xdr:rowOff>47241</xdr:rowOff>
    </xdr:from>
    <xdr:to>
      <xdr:col>37</xdr:col>
      <xdr:colOff>-1</xdr:colOff>
      <xdr:row>19</xdr:row>
      <xdr:rowOff>1</xdr:rowOff>
    </xdr:to>
    <xdr:sp macro="" textlink="KPI!E9">
      <xdr:nvSpPr>
        <xdr:cNvPr id="112" name="TextBox 111">
          <a:extLst>
            <a:ext uri="{FF2B5EF4-FFF2-40B4-BE49-F238E27FC236}">
              <a16:creationId xmlns:a16="http://schemas.microsoft.com/office/drawing/2014/main" id="{13ACE9CB-C3F8-48BD-919E-7BFB78A0F6B5}"/>
            </a:ext>
          </a:extLst>
        </xdr:cNvPr>
        <xdr:cNvSpPr txBox="1"/>
      </xdr:nvSpPr>
      <xdr:spPr>
        <a:xfrm>
          <a:off x="21136415" y="2722347"/>
          <a:ext cx="1658733" cy="666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DC65CD3-F929-4D11-945D-5D1503563961}" type="TxLink">
            <a:rPr lang="en-US" sz="3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16.12%</a:t>
          </a:fld>
          <a:endParaRPr lang="en-IN" sz="3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39</xdr:col>
      <xdr:colOff>64851</xdr:colOff>
      <xdr:row>12</xdr:row>
      <xdr:rowOff>47242</xdr:rowOff>
    </xdr:from>
    <xdr:ext cx="1005192" cy="925525"/>
    <xdr:pic>
      <xdr:nvPicPr>
        <xdr:cNvPr id="113" name="image2.png">
          <a:extLst>
            <a:ext uri="{FF2B5EF4-FFF2-40B4-BE49-F238E27FC236}">
              <a16:creationId xmlns:a16="http://schemas.microsoft.com/office/drawing/2014/main" id="{444474A8-4A5F-473D-A043-E326024E6EBE}"/>
            </a:ext>
          </a:extLst>
        </xdr:cNvPr>
        <xdr:cNvPicPr preferRelativeResize="0"/>
      </xdr:nvPicPr>
      <xdr:blipFill>
        <a:blip xmlns:r="http://schemas.openxmlformats.org/officeDocument/2006/relationships" r:embed="rId14" cstate="print"/>
        <a:stretch>
          <a:fillRect/>
        </a:stretch>
      </xdr:blipFill>
      <xdr:spPr>
        <a:xfrm>
          <a:off x="24092170" y="2187327"/>
          <a:ext cx="1005192" cy="925525"/>
        </a:xfrm>
        <a:prstGeom prst="rect">
          <a:avLst/>
        </a:prstGeom>
        <a:noFill/>
      </xdr:spPr>
    </xdr:pic>
    <xdr:clientData fLocksWithSheet="0"/>
  </xdr:oneCellAnchor>
  <xdr:twoCellAnchor>
    <xdr:from>
      <xdr:col>20</xdr:col>
      <xdr:colOff>293215</xdr:colOff>
      <xdr:row>20</xdr:row>
      <xdr:rowOff>51589</xdr:rowOff>
    </xdr:from>
    <xdr:to>
      <xdr:col>32</xdr:col>
      <xdr:colOff>9183</xdr:colOff>
      <xdr:row>23</xdr:row>
      <xdr:rowOff>157777</xdr:rowOff>
    </xdr:to>
    <xdr:sp macro="" textlink="">
      <xdr:nvSpPr>
        <xdr:cNvPr id="114" name="TextBox 113">
          <a:extLst>
            <a:ext uri="{FF2B5EF4-FFF2-40B4-BE49-F238E27FC236}">
              <a16:creationId xmlns:a16="http://schemas.microsoft.com/office/drawing/2014/main" id="{6CE61829-E0B8-4BD9-A4A3-0838F4C467AB}"/>
            </a:ext>
          </a:extLst>
        </xdr:cNvPr>
        <xdr:cNvSpPr txBox="1"/>
      </xdr:nvSpPr>
      <xdr:spPr>
        <a:xfrm>
          <a:off x="12559556" y="3768662"/>
          <a:ext cx="7075773" cy="663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a:t>
          </a:r>
          <a:r>
            <a:rPr lang="en-IN" sz="3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546204</xdr:colOff>
      <xdr:row>24</xdr:row>
      <xdr:rowOff>160729</xdr:rowOff>
    </xdr:from>
    <xdr:to>
      <xdr:col>33</xdr:col>
      <xdr:colOff>518808</xdr:colOff>
      <xdr:row>46</xdr:row>
      <xdr:rowOff>32425</xdr:rowOff>
    </xdr:to>
    <xdr:graphicFrame macro="">
      <xdr:nvGraphicFramePr>
        <xdr:cNvPr id="116" name="Chart 115">
          <a:extLst>
            <a:ext uri="{FF2B5EF4-FFF2-40B4-BE49-F238E27FC236}">
              <a16:creationId xmlns:a16="http://schemas.microsoft.com/office/drawing/2014/main" id="{D4369097-0EFA-4323-8969-CEE7149AC8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43</xdr:col>
      <xdr:colOff>546203</xdr:colOff>
      <xdr:row>11</xdr:row>
      <xdr:rowOff>31027</xdr:rowOff>
    </xdr:from>
    <xdr:to>
      <xdr:col>48</xdr:col>
      <xdr:colOff>210765</xdr:colOff>
      <xdr:row>14</xdr:row>
      <xdr:rowOff>129702</xdr:rowOff>
    </xdr:to>
    <xdr:sp macro="" textlink="">
      <xdr:nvSpPr>
        <xdr:cNvPr id="118" name="TextBox 117">
          <a:extLst>
            <a:ext uri="{FF2B5EF4-FFF2-40B4-BE49-F238E27FC236}">
              <a16:creationId xmlns:a16="http://schemas.microsoft.com/office/drawing/2014/main" id="{4EBE315A-30D3-490A-8C41-CCED0084BBFA}"/>
            </a:ext>
          </a:extLst>
        </xdr:cNvPr>
        <xdr:cNvSpPr txBox="1"/>
      </xdr:nvSpPr>
      <xdr:spPr>
        <a:xfrm>
          <a:off x="27037863" y="1992772"/>
          <a:ext cx="2744987" cy="63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rPr>
            <a:t>Avg</a:t>
          </a:r>
          <a:r>
            <a:rPr lang="en-IN" sz="3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Rate</a:t>
          </a:r>
        </a:p>
        <a:p>
          <a:endPar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44</xdr:col>
      <xdr:colOff>450338</xdr:colOff>
      <xdr:row>15</xdr:row>
      <xdr:rowOff>28560</xdr:rowOff>
    </xdr:from>
    <xdr:to>
      <xdr:col>46</xdr:col>
      <xdr:colOff>353547</xdr:colOff>
      <xdr:row>17</xdr:row>
      <xdr:rowOff>135495</xdr:rowOff>
    </xdr:to>
    <xdr:sp macro="" textlink="KPI!C9">
      <xdr:nvSpPr>
        <xdr:cNvPr id="120" name="TextBox 119">
          <a:extLst>
            <a:ext uri="{FF2B5EF4-FFF2-40B4-BE49-F238E27FC236}">
              <a16:creationId xmlns:a16="http://schemas.microsoft.com/office/drawing/2014/main" id="{D9CCC148-4164-4F88-BB73-28B9BAED7C69}"/>
            </a:ext>
          </a:extLst>
        </xdr:cNvPr>
        <xdr:cNvSpPr txBox="1"/>
      </xdr:nvSpPr>
      <xdr:spPr>
        <a:xfrm>
          <a:off x="27418512" y="2761821"/>
          <a:ext cx="1129035" cy="471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510ADE9-B481-4103-919F-70774454ACF4}" type="TxLink">
            <a:rPr lang="en-US" sz="3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37</a:t>
          </a:fld>
          <a:endParaRPr lang="en-IN" sz="3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48</xdr:col>
      <xdr:colOff>414131</xdr:colOff>
      <xdr:row>11</xdr:row>
      <xdr:rowOff>176942</xdr:rowOff>
    </xdr:from>
    <xdr:ext cx="1093304" cy="932927"/>
    <xdr:pic>
      <xdr:nvPicPr>
        <xdr:cNvPr id="122" name="image6.png">
          <a:extLst>
            <a:ext uri="{FF2B5EF4-FFF2-40B4-BE49-F238E27FC236}">
              <a16:creationId xmlns:a16="http://schemas.microsoft.com/office/drawing/2014/main" id="{1CEEF481-DA89-4C0D-A2C7-95B5F5E8323E}"/>
            </a:ext>
          </a:extLst>
        </xdr:cNvPr>
        <xdr:cNvPicPr preferRelativeResize="0"/>
      </xdr:nvPicPr>
      <xdr:blipFill>
        <a:blip xmlns:r="http://schemas.openxmlformats.org/officeDocument/2006/relationships" r:embed="rId16" cstate="print"/>
        <a:stretch>
          <a:fillRect/>
        </a:stretch>
      </xdr:blipFill>
      <xdr:spPr>
        <a:xfrm>
          <a:off x="29833957" y="2181333"/>
          <a:ext cx="1093304" cy="932927"/>
        </a:xfrm>
        <a:prstGeom prst="rect">
          <a:avLst/>
        </a:prstGeom>
        <a:noFill/>
      </xdr:spPr>
    </xdr:pic>
    <xdr:clientData fLocksWithSheet="0"/>
  </xdr:oneCellAnchor>
  <xdr:twoCellAnchor>
    <xdr:from>
      <xdr:col>37</xdr:col>
      <xdr:colOff>42214</xdr:colOff>
      <xdr:row>20</xdr:row>
      <xdr:rowOff>10460</xdr:rowOff>
    </xdr:from>
    <xdr:to>
      <xdr:col>46</xdr:col>
      <xdr:colOff>565701</xdr:colOff>
      <xdr:row>23</xdr:row>
      <xdr:rowOff>156541</xdr:rowOff>
    </xdr:to>
    <xdr:sp macro="" textlink="">
      <xdr:nvSpPr>
        <xdr:cNvPr id="124" name="TextBox 123">
          <a:extLst>
            <a:ext uri="{FF2B5EF4-FFF2-40B4-BE49-F238E27FC236}">
              <a16:creationId xmlns:a16="http://schemas.microsoft.com/office/drawing/2014/main" id="{BC9A7D57-2A3B-4D99-8816-5A78337128E3}"/>
            </a:ext>
          </a:extLst>
        </xdr:cNvPr>
        <xdr:cNvSpPr txBox="1"/>
      </xdr:nvSpPr>
      <xdr:spPr>
        <a:xfrm>
          <a:off x="22597414" y="3820460"/>
          <a:ext cx="6009887" cy="717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rPr>
            <a:t>Attririon</a:t>
          </a:r>
          <a:r>
            <a:rPr lang="en-IN" sz="3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Job role</a:t>
          </a:r>
          <a:endPar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341540</xdr:colOff>
      <xdr:row>45</xdr:row>
      <xdr:rowOff>46438</xdr:rowOff>
    </xdr:from>
    <xdr:to>
      <xdr:col>17</xdr:col>
      <xdr:colOff>36362</xdr:colOff>
      <xdr:row>48</xdr:row>
      <xdr:rowOff>101410</xdr:rowOff>
    </xdr:to>
    <xdr:sp macro="" textlink="">
      <xdr:nvSpPr>
        <xdr:cNvPr id="126" name="TextBox 125">
          <a:extLst>
            <a:ext uri="{FF2B5EF4-FFF2-40B4-BE49-F238E27FC236}">
              <a16:creationId xmlns:a16="http://schemas.microsoft.com/office/drawing/2014/main" id="{452E9ED6-9BED-48FE-8BD8-37D44D14D37E}"/>
            </a:ext>
          </a:extLst>
        </xdr:cNvPr>
        <xdr:cNvSpPr txBox="1"/>
      </xdr:nvSpPr>
      <xdr:spPr>
        <a:xfrm>
          <a:off x="4021442" y="8409853"/>
          <a:ext cx="6441310" cy="612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a:t>
          </a:r>
          <a:r>
            <a:rPr lang="en-IN" sz="3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127379</xdr:colOff>
      <xdr:row>45</xdr:row>
      <xdr:rowOff>126723</xdr:rowOff>
    </xdr:from>
    <xdr:to>
      <xdr:col>28</xdr:col>
      <xdr:colOff>302997</xdr:colOff>
      <xdr:row>49</xdr:row>
      <xdr:rowOff>22434</xdr:rowOff>
    </xdr:to>
    <xdr:sp macro="" textlink="">
      <xdr:nvSpPr>
        <xdr:cNvPr id="128" name="TextBox 127">
          <a:extLst>
            <a:ext uri="{FF2B5EF4-FFF2-40B4-BE49-F238E27FC236}">
              <a16:creationId xmlns:a16="http://schemas.microsoft.com/office/drawing/2014/main" id="{3A9D7C29-CD29-471B-9FA5-2EA183205EA6}"/>
            </a:ext>
          </a:extLst>
        </xdr:cNvPr>
        <xdr:cNvSpPr txBox="1"/>
      </xdr:nvSpPr>
      <xdr:spPr>
        <a:xfrm>
          <a:off x="12393720" y="8490138"/>
          <a:ext cx="5082155" cy="63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32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Age Group</a:t>
          </a:r>
          <a:endParaRPr lang="en-IN" sz="32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155688</xdr:colOff>
      <xdr:row>50</xdr:row>
      <xdr:rowOff>149088</xdr:rowOff>
    </xdr:from>
    <xdr:to>
      <xdr:col>17</xdr:col>
      <xdr:colOff>115956</xdr:colOff>
      <xdr:row>69</xdr:row>
      <xdr:rowOff>82826</xdr:rowOff>
    </xdr:to>
    <xdr:graphicFrame macro="">
      <xdr:nvGraphicFramePr>
        <xdr:cNvPr id="130" name="Chart 129">
          <a:extLst>
            <a:ext uri="{FF2B5EF4-FFF2-40B4-BE49-F238E27FC236}">
              <a16:creationId xmlns:a16="http://schemas.microsoft.com/office/drawing/2014/main" id="{B17825D1-2E1D-4ED4-AFCE-6D230817E0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36</xdr:col>
      <xdr:colOff>105990</xdr:colOff>
      <xdr:row>24</xdr:row>
      <xdr:rowOff>127245</xdr:rowOff>
    </xdr:from>
    <xdr:to>
      <xdr:col>50</xdr:col>
      <xdr:colOff>248478</xdr:colOff>
      <xdr:row>45</xdr:row>
      <xdr:rowOff>49695</xdr:rowOff>
    </xdr:to>
    <mc:AlternateContent xmlns:mc="http://schemas.openxmlformats.org/markup-compatibility/2006">
      <mc:Choice xmlns:cx1="http://schemas.microsoft.com/office/drawing/2015/9/8/chartex" Requires="cx1">
        <xdr:graphicFrame macro="">
          <xdr:nvGraphicFramePr>
            <xdr:cNvPr id="134" name="Chart 133">
              <a:extLst>
                <a:ext uri="{FF2B5EF4-FFF2-40B4-BE49-F238E27FC236}">
                  <a16:creationId xmlns:a16="http://schemas.microsoft.com/office/drawing/2014/main" id="{D998D717-6C4D-4C21-8BC1-6B6AD9E408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22051590" y="4516365"/>
              <a:ext cx="8676888" cy="37629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32</xdr:col>
      <xdr:colOff>137103</xdr:colOff>
      <xdr:row>45</xdr:row>
      <xdr:rowOff>68279</xdr:rowOff>
    </xdr:from>
    <xdr:to>
      <xdr:col>40</xdr:col>
      <xdr:colOff>246459</xdr:colOff>
      <xdr:row>48</xdr:row>
      <xdr:rowOff>101410</xdr:rowOff>
    </xdr:to>
    <xdr:sp macro="" textlink="">
      <xdr:nvSpPr>
        <xdr:cNvPr id="136" name="TextBox 135">
          <a:extLst>
            <a:ext uri="{FF2B5EF4-FFF2-40B4-BE49-F238E27FC236}">
              <a16:creationId xmlns:a16="http://schemas.microsoft.com/office/drawing/2014/main" id="{FA0133EE-B250-4774-A1BA-230A4A127565}"/>
            </a:ext>
          </a:extLst>
        </xdr:cNvPr>
        <xdr:cNvSpPr txBox="1"/>
      </xdr:nvSpPr>
      <xdr:spPr>
        <a:xfrm>
          <a:off x="19763249" y="8431694"/>
          <a:ext cx="5015893" cy="590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3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Marital Status</a:t>
          </a:r>
          <a:endPar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42</xdr:col>
      <xdr:colOff>156092</xdr:colOff>
      <xdr:row>45</xdr:row>
      <xdr:rowOff>68281</xdr:rowOff>
    </xdr:from>
    <xdr:to>
      <xdr:col>48</xdr:col>
      <xdr:colOff>166056</xdr:colOff>
      <xdr:row>48</xdr:row>
      <xdr:rowOff>84846</xdr:rowOff>
    </xdr:to>
    <xdr:sp macro="" textlink="">
      <xdr:nvSpPr>
        <xdr:cNvPr id="138" name="TextBox 137">
          <a:extLst>
            <a:ext uri="{FF2B5EF4-FFF2-40B4-BE49-F238E27FC236}">
              <a16:creationId xmlns:a16="http://schemas.microsoft.com/office/drawing/2014/main" id="{40F08D78-FA2B-4323-8AEA-679D33562399}"/>
            </a:ext>
          </a:extLst>
        </xdr:cNvPr>
        <xdr:cNvSpPr txBox="1"/>
      </xdr:nvSpPr>
      <xdr:spPr>
        <a:xfrm>
          <a:off x="25915409" y="8431696"/>
          <a:ext cx="3689867" cy="574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rPr>
            <a:t>Filter</a:t>
          </a:r>
          <a:r>
            <a:rPr lang="en-IN" sz="3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Panel</a:t>
          </a:r>
          <a:endPar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518206</xdr:colOff>
      <xdr:row>49</xdr:row>
      <xdr:rowOff>146668</xdr:rowOff>
    </xdr:from>
    <xdr:to>
      <xdr:col>29</xdr:col>
      <xdr:colOff>557561</xdr:colOff>
      <xdr:row>67</xdr:row>
      <xdr:rowOff>74342</xdr:rowOff>
    </xdr:to>
    <xdr:graphicFrame macro="">
      <xdr:nvGraphicFramePr>
        <xdr:cNvPr id="140" name="Chart 139">
          <a:extLst>
            <a:ext uri="{FF2B5EF4-FFF2-40B4-BE49-F238E27FC236}">
              <a16:creationId xmlns:a16="http://schemas.microsoft.com/office/drawing/2014/main" id="{746F770C-5596-4990-9A67-DB13E332A4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31</xdr:col>
      <xdr:colOff>575070</xdr:colOff>
      <xdr:row>49</xdr:row>
      <xdr:rowOff>158357</xdr:rowOff>
    </xdr:from>
    <xdr:to>
      <xdr:col>40</xdr:col>
      <xdr:colOff>464633</xdr:colOff>
      <xdr:row>68</xdr:row>
      <xdr:rowOff>37170</xdr:rowOff>
    </xdr:to>
    <mc:AlternateContent xmlns:mc="http://schemas.openxmlformats.org/markup-compatibility/2006">
      <mc:Choice xmlns:cx2="http://schemas.microsoft.com/office/drawing/2015/10/21/chartex" Requires="cx2">
        <xdr:graphicFrame macro="">
          <xdr:nvGraphicFramePr>
            <xdr:cNvPr id="142" name="Chart 141">
              <a:extLst>
                <a:ext uri="{FF2B5EF4-FFF2-40B4-BE49-F238E27FC236}">
                  <a16:creationId xmlns:a16="http://schemas.microsoft.com/office/drawing/2014/main" id="{03BEB070-AEB8-41E8-9977-00199BFE11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9472670" y="9119477"/>
              <a:ext cx="5375963" cy="335353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41</xdr:col>
      <xdr:colOff>501804</xdr:colOff>
      <xdr:row>49</xdr:row>
      <xdr:rowOff>37171</xdr:rowOff>
    </xdr:from>
    <xdr:to>
      <xdr:col>45</xdr:col>
      <xdr:colOff>204439</xdr:colOff>
      <xdr:row>65</xdr:row>
      <xdr:rowOff>130097</xdr:rowOff>
    </xdr:to>
    <mc:AlternateContent xmlns:mc="http://schemas.openxmlformats.org/markup-compatibility/2006" xmlns:a14="http://schemas.microsoft.com/office/drawing/2010/main">
      <mc:Choice Requires="a14">
        <xdr:graphicFrame macro="">
          <xdr:nvGraphicFramePr>
            <xdr:cNvPr id="144" name="Education Field 2">
              <a:extLst>
                <a:ext uri="{FF2B5EF4-FFF2-40B4-BE49-F238E27FC236}">
                  <a16:creationId xmlns:a16="http://schemas.microsoft.com/office/drawing/2014/main" id="{2BD3CCEC-0296-4623-8CFC-C6D12CBA678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25647804" y="9144000"/>
              <a:ext cx="2155903" cy="30665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46</xdr:col>
      <xdr:colOff>91852</xdr:colOff>
      <xdr:row>49</xdr:row>
      <xdr:rowOff>65431</xdr:rowOff>
    </xdr:from>
    <xdr:to>
      <xdr:col>49</xdr:col>
      <xdr:colOff>80700</xdr:colOff>
      <xdr:row>62</xdr:row>
      <xdr:rowOff>116308</xdr:rowOff>
    </xdr:to>
    <mc:AlternateContent xmlns:mc="http://schemas.openxmlformats.org/markup-compatibility/2006" xmlns:a14="http://schemas.microsoft.com/office/drawing/2010/main">
      <mc:Choice Requires="a14">
        <xdr:graphicFrame macro="">
          <xdr:nvGraphicFramePr>
            <xdr:cNvPr id="146" name="Department 1">
              <a:extLst>
                <a:ext uri="{FF2B5EF4-FFF2-40B4-BE49-F238E27FC236}">
                  <a16:creationId xmlns:a16="http://schemas.microsoft.com/office/drawing/2014/main" id="{3214DBB2-2907-40C4-A85B-365F2FC4C63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28304437" y="91722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1493526</xdr:colOff>
      <xdr:row>8</xdr:row>
      <xdr:rowOff>3810</xdr:rowOff>
    </xdr:from>
    <xdr:to>
      <xdr:col>6</xdr:col>
      <xdr:colOff>0</xdr:colOff>
      <xdr:row>18</xdr:row>
      <xdr:rowOff>76200</xdr:rowOff>
    </xdr:to>
    <xdr:graphicFrame macro="">
      <xdr:nvGraphicFramePr>
        <xdr:cNvPr id="2" name="Chart 1">
          <a:extLst>
            <a:ext uri="{FF2B5EF4-FFF2-40B4-BE49-F238E27FC236}">
              <a16:creationId xmlns:a16="http://schemas.microsoft.com/office/drawing/2014/main" id="{D81EAD9E-4DB1-62E6-06A9-C84326F3C8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30480</xdr:colOff>
      <xdr:row>9</xdr:row>
      <xdr:rowOff>114300</xdr:rowOff>
    </xdr:from>
    <xdr:to>
      <xdr:col>7</xdr:col>
      <xdr:colOff>228600</xdr:colOff>
      <xdr:row>21</xdr:row>
      <xdr:rowOff>80010</xdr:rowOff>
    </xdr:to>
    <xdr:graphicFrame macro="">
      <xdr:nvGraphicFramePr>
        <xdr:cNvPr id="3" name="Chart 2">
          <a:extLst>
            <a:ext uri="{FF2B5EF4-FFF2-40B4-BE49-F238E27FC236}">
              <a16:creationId xmlns:a16="http://schemas.microsoft.com/office/drawing/2014/main" id="{43B7C6E9-A3C2-F9D8-0851-8B97DBA427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175260</xdr:colOff>
      <xdr:row>8</xdr:row>
      <xdr:rowOff>7620</xdr:rowOff>
    </xdr:from>
    <xdr:to>
      <xdr:col>5</xdr:col>
      <xdr:colOff>281940</xdr:colOff>
      <xdr:row>17</xdr:row>
      <xdr:rowOff>80010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9956AA2C-53C7-0336-D57D-341EBEDC7FE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25980" y="1470660"/>
              <a:ext cx="2499360" cy="17183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shika Patel" refreshedDate="45739.433705555559" createdVersion="8" refreshedVersion="8" minRefreshableVersion="3" recordCount="1470" xr:uid="{8CAF9FC7-CD98-4341-9136-180BA9DC1696}">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072930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4C42C4-B39D-47ED-8ED2-B03B069AF051}"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B03896-06B7-47F0-973A-7C591BD96B44}"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3326DD-4547-46F0-875C-989F94E9323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01CBC-9E2C-44B3-A4BB-72E2132DACC0}"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Row labels">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3"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F79062-02B0-4DA8-A79F-68E6D5035ED5}"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38D592-406F-4575-AC34-6806550074E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44">
    <pivotField showAll="0">
      <items count="3">
        <item x="1"/>
        <item x="0"/>
        <item t="default"/>
      </items>
    </pivotField>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8" format="13" series="1">
      <pivotArea type="data" outline="0" fieldPosition="0">
        <references count="1">
          <reference field="4294967294" count="1" selected="0">
            <x v="0"/>
          </reference>
        </references>
      </pivotArea>
    </chartFormat>
    <chartFormat chart="8" format="14">
      <pivotArea type="data" outline="0" fieldPosition="0">
        <references count="2">
          <reference field="4294967294" count="1" selected="0">
            <x v="0"/>
          </reference>
          <reference field="4" count="1" selected="0">
            <x v="0"/>
          </reference>
        </references>
      </pivotArea>
    </chartFormat>
    <chartFormat chart="8" format="15">
      <pivotArea type="data" outline="0" fieldPosition="0">
        <references count="2">
          <reference field="4294967294" count="1" selected="0">
            <x v="0"/>
          </reference>
          <reference field="4" count="1" selected="0">
            <x v="1"/>
          </reference>
        </references>
      </pivotArea>
    </chartFormat>
    <chartFormat chart="8" format="16">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A1F2F4C-07BF-4D0D-89A3-8EC9F13449FC}"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AD73DE7-A97B-4483-9D77-57329624756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27D7C10-20D5-42C9-9F6B-B50E9E134431}" autoFormatId="16" applyNumberFormats="0" applyBorderFormats="0" applyFontFormats="0" applyPatternFormats="0" applyAlignmentFormats="0" applyWidthHeightFormats="0">
  <queryTableRefresh nextId="45">
    <queryTableFields count="44">
      <queryTableField id="1" name="Attrition" tableColumnId="1"/>
      <queryTableField id="2" name="Business Travel" tableColumnId="2"/>
      <queryTableField id="3" name="CF_age band" tableColumnId="3"/>
      <queryTableField id="4" name="CF_attrition label" tableColumnId="4"/>
      <queryTableField id="5" name="Department" tableColumnId="5"/>
      <queryTableField id="6" name="Education Field" tableColumnId="6"/>
      <queryTableField id="7" name="emp no" tableColumnId="7"/>
      <queryTableField id="8" name="Employee Number" tableColumnId="8"/>
      <queryTableField id="9" name="Gender" tableColumnId="9"/>
      <queryTableField id="10" name="Job Role" tableColumnId="10"/>
      <queryTableField id="11" name="Marital Status" tableColumnId="11"/>
      <queryTableField id="12" name="Over Time" tableColumnId="12"/>
      <queryTableField id="13" name="Over18" tableColumnId="13"/>
      <queryTableField id="14" name="Training Times Last Year" tableColumnId="14"/>
      <queryTableField id="15" name="-2" tableColumnId="15"/>
      <queryTableField id="16" name="0" tableColumnId="16"/>
      <queryTableField id="17" name="Age" tableColumnId="17"/>
      <queryTableField id="18" name="CF_attrition count" tableColumnId="18"/>
      <queryTableField id="19" name="CF_attrition counts" tableColumnId="19"/>
      <queryTableField id="20" name="CF_attrition rate" tableColumnId="20"/>
      <queryTableField id="21" name="CF_current Employee" tableColumnId="21"/>
      <queryTableField id="22" name="Daily Rate" tableColumnId="22"/>
      <queryTableField id="23" name="Distance From Home" tableColumnId="23"/>
      <queryTableField id="24" name="Education" tableColumnId="24"/>
      <queryTableField id="25" name="Employee Count" tableColumnId="25"/>
      <queryTableField id="26" name="Environment Satisfaction" tableColumnId="26"/>
      <queryTableField id="27" name="Hourly Rate" tableColumnId="27"/>
      <queryTableField id="28" name="Job Involvement" tableColumnId="28"/>
      <queryTableField id="29" name="Job Level" tableColumnId="29"/>
      <queryTableField id="30" name="Job Satisfaction" tableColumnId="30"/>
      <queryTableField id="31" name="Monthly Income" tableColumnId="31"/>
      <queryTableField id="32" name="Monthly Rate" tableColumnId="32"/>
      <queryTableField id="33" name="Num Companies Worked" tableColumnId="33"/>
      <queryTableField id="34" name="Percent Salary Hike" tableColumnId="34"/>
      <queryTableField id="35" name="Performance Rating" tableColumnId="35"/>
      <queryTableField id="36" name="Relationship Satisfaction" tableColumnId="36"/>
      <queryTableField id="37" name="Standard Hours" tableColumnId="37"/>
      <queryTableField id="38" name="Stock Option Level" tableColumnId="38"/>
      <queryTableField id="39" name="Total Working Years" tableColumnId="39"/>
      <queryTableField id="40" name="Work Life Balance" tableColumnId="40"/>
      <queryTableField id="41" name="Years At Company" tableColumnId="41"/>
      <queryTableField id="42" name="Years In Current Role" tableColumnId="42"/>
      <queryTableField id="43" name="Years Since Last Promotion" tableColumnId="43"/>
      <queryTableField id="44" name="Years With Curr Manager" tableColumnId="4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321D5009-DDED-4041-8952-078E74B80B00}" sourceName="Education Field">
  <pivotTables>
    <pivotTable tabId="6" name="PivotTable1"/>
    <pivotTable tabId="3" name="KPI"/>
    <pivotTable tabId="5" name="Rating"/>
    <pivotTable tabId="12" name="Attrition by age group"/>
    <pivotTable tabId="8" name="education by attrition"/>
    <pivotTable tabId="13" name="PivotTable2"/>
    <pivotTable tabId="10" name="Attrition by job"/>
    <pivotTable tabId="11" name="PivotTable6"/>
  </pivotTables>
  <data>
    <tabular pivotCacheId="1407293046">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5A085C8-9929-41A5-921C-D31D4AC4C160}" sourceName="Gender">
  <pivotTables>
    <pivotTable tabId="6" name="PivotTable1"/>
    <pivotTable tabId="3" name="KPI"/>
    <pivotTable tabId="5" name="Rating"/>
    <pivotTable tabId="12" name="Attrition by age group"/>
    <pivotTable tabId="8" name="education by attrition"/>
    <pivotTable tabId="13" name="PivotTable2"/>
    <pivotTable tabId="10" name="Attrition by job"/>
    <pivotTable tabId="11" name="PivotTable6"/>
  </pivotTables>
  <data>
    <tabular pivotCacheId="140729304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03DAC03-3EC7-4C6B-A962-705D42B0D4D9}" sourceName="Department">
  <pivotTables>
    <pivotTable tabId="8" name="education by attrition"/>
    <pivotTable tabId="6" name="PivotTable1"/>
    <pivotTable tabId="3" name="KPI"/>
    <pivotTable tabId="5" name="Rating"/>
    <pivotTable tabId="12" name="Attrition by age group"/>
    <pivotTable tabId="13" name="PivotTable2"/>
    <pivotTable tabId="10" name="Attrition by job"/>
    <pivotTable tabId="11" name="PivotTable6"/>
  </pivotTables>
  <data>
    <tabular pivotCacheId="140729304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A7B248E-C435-478C-8E2E-23586C2489EC}" cache="Slicer_Gender2"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9EDA9212-0F4B-4B24-9EA8-5723A0FC7AB4}" cache="Slicer_Education_Field1" caption="Education Field" rowHeight="234950"/>
  <slicer name="Gender 1" xr10:uid="{A1B94773-E1DC-4C15-AC76-81EC7AEF0500}" cache="Slicer_Gender2"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E43E38B8-BDFD-4601-A4E0-DACE2D42C433}" cache="Slicer_Education_Field1" caption="Education Field" rowHeight="234950"/>
  <slicer name="Gender 2" xr10:uid="{90BECEC9-F255-4B67-93E0-01E5EE9D6251}" cache="Slicer_Gender2" caption="Gender"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66E5A6E-182A-4112-BAFE-104D1489C36E}" cache="Slicer_Department" caption="Department"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6E4A53EE-6AA6-4A8B-9BD0-618A399EF04F}" cache="Slicer_Education_Field1" caption="Education Field" style="slicer" rowHeight="234950"/>
  <slicer name="Gender 4" xr10:uid="{0D626AFF-D79F-4D13-853F-7B2845FAF8A3}" cache="Slicer_Gender2" caption="Gender" columnCount="2" style="slicer" rowHeight="234950"/>
  <slicer name="Department 1" xr10:uid="{A108D7F7-4BC9-46B7-826B-3BC1C1BF2FCF}" cache="Slicer_Department" caption="Department" style="slicer"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91978F-5AD0-4E95-ADBC-08EA6EFD53B3}" name="Table_1" displayName="Table_1" ref="A1:AR1471" tableType="queryTable" totalsRowShown="0">
  <autoFilter ref="A1:AR1471" xr:uid="{7291978F-5AD0-4E95-ADBC-08EA6EFD53B3}"/>
  <tableColumns count="44">
    <tableColumn id="1" xr3:uid="{62C17EC5-6564-49D9-AEFE-5F0318905F91}" uniqueName="1" name="Attrition" queryTableFieldId="1" dataDxfId="14"/>
    <tableColumn id="2" xr3:uid="{CB0C1525-43BA-4613-A7AC-D900A245F2AA}" uniqueName="2" name="Business Travel" queryTableFieldId="2" dataDxfId="13"/>
    <tableColumn id="3" xr3:uid="{FE73C7FA-3417-45D1-BA28-54051040694A}" uniqueName="3" name="CF_age band" queryTableFieldId="3" dataDxfId="12"/>
    <tableColumn id="4" xr3:uid="{62B6C2C6-659D-4354-BD3D-5217CF698933}" uniqueName="4" name="CF_attrition label" queryTableFieldId="4" dataDxfId="11"/>
    <tableColumn id="5" xr3:uid="{A3718197-8FFE-4A41-B14D-209ED0EC320B}" uniqueName="5" name="Department" queryTableFieldId="5" dataDxfId="10"/>
    <tableColumn id="6" xr3:uid="{C370AFB0-EFBF-49E8-8B61-09274E5D6EA9}" uniqueName="6" name="Education Field" queryTableFieldId="6" dataDxfId="9"/>
    <tableColumn id="7" xr3:uid="{6A71BE93-83DA-49D7-A25B-BBA9D34365AE}" uniqueName="7" name="emp no" queryTableFieldId="7" dataDxfId="8"/>
    <tableColumn id="8" xr3:uid="{1983CBA5-458B-4DAD-AC74-A12206F8A6E0}" uniqueName="8" name="Employee Number" queryTableFieldId="8"/>
    <tableColumn id="9" xr3:uid="{51373D75-9025-4BE3-82CC-D4DC9FCCBB8D}" uniqueName="9" name="Gender" queryTableFieldId="9" dataDxfId="7"/>
    <tableColumn id="10" xr3:uid="{A69B60DD-E031-4DF6-BF71-D3417D086580}" uniqueName="10" name="Job Role" queryTableFieldId="10" dataDxfId="6"/>
    <tableColumn id="11" xr3:uid="{D54C6C70-02E5-4119-8C97-DD3346A0DCA4}" uniqueName="11" name="Marital Status" queryTableFieldId="11" dataDxfId="5"/>
    <tableColumn id="12" xr3:uid="{476FFD4A-01C3-45AE-855C-8F755E9D3255}" uniqueName="12" name="Over Time" queryTableFieldId="12" dataDxfId="4"/>
    <tableColumn id="13" xr3:uid="{D3F26557-3748-42C5-AFA5-F1A69E9A6AF7}" uniqueName="13" name="Over18" queryTableFieldId="13" dataDxfId="3"/>
    <tableColumn id="14" xr3:uid="{D48EB4A7-D195-45E4-8AC6-91E3A2404D63}" uniqueName="14" name="Training Times Last Year" queryTableFieldId="14"/>
    <tableColumn id="15" xr3:uid="{8CE1632E-54D6-4232-AF79-9D8206A7C2D4}" uniqueName="15" name="-2" queryTableFieldId="15"/>
    <tableColumn id="16" xr3:uid="{2F807EB2-D533-47D4-A2C2-B47A6954152B}" uniqueName="16" name="0" queryTableFieldId="16"/>
    <tableColumn id="17" xr3:uid="{38D24558-9C7B-48FB-BA8D-82F3AEC5E9DC}" uniqueName="17" name="Age" queryTableFieldId="17"/>
    <tableColumn id="18" xr3:uid="{66DD7C65-221C-42C1-B8AF-7366E0C63B29}" uniqueName="18" name="CF_attrition count" queryTableFieldId="18"/>
    <tableColumn id="19" xr3:uid="{D190E526-3D82-49AA-9272-389249E95F2A}" uniqueName="19" name="CF_attrition counts" queryTableFieldId="19"/>
    <tableColumn id="20" xr3:uid="{D114123C-941F-4A1E-A4F7-4BDFB2C28534}" uniqueName="20" name="CF_attrition rate" queryTableFieldId="20"/>
    <tableColumn id="21" xr3:uid="{5B209FD1-F5B2-4AFB-A6EA-1CE45964E236}" uniqueName="21" name="CF_current Employee" queryTableFieldId="21"/>
    <tableColumn id="22" xr3:uid="{CC9F9F35-23EC-41B6-8B3F-5C0029B5A0C0}" uniqueName="22" name="Daily Rate" queryTableFieldId="22"/>
    <tableColumn id="23" xr3:uid="{82865C74-07EB-4345-843D-7A4BD0D97E33}" uniqueName="23" name="Distance From Home" queryTableFieldId="23"/>
    <tableColumn id="24" xr3:uid="{58AF8D6E-FA13-4AEF-9AAF-E82722421351}" uniqueName="24" name="Education" queryTableFieldId="24" dataDxfId="2"/>
    <tableColumn id="25" xr3:uid="{4575EE4D-3927-4D4B-B4C4-5A2AC8F8598B}" uniqueName="25" name="Employee Count" queryTableFieldId="25"/>
    <tableColumn id="26" xr3:uid="{C8E8FE01-4B6F-4855-87EE-8EF0E0595390}" uniqueName="26" name="Environment Satisfaction" queryTableFieldId="26"/>
    <tableColumn id="27" xr3:uid="{B0DEF5A3-3CAF-45CB-82DC-BBE95C98107D}" uniqueName="27" name="Hourly Rate" queryTableFieldId="27"/>
    <tableColumn id="28" xr3:uid="{5489BF6B-12B2-45CB-89C8-005297335EA8}" uniqueName="28" name="Job Involvement" queryTableFieldId="28"/>
    <tableColumn id="29" xr3:uid="{6C89F5C9-6E93-4CFD-A597-246209F71D8E}" uniqueName="29" name="Job Level" queryTableFieldId="29"/>
    <tableColumn id="30" xr3:uid="{77EEEA5E-7A1E-496A-9E7B-23E1645CBEBD}" uniqueName="30" name="Job Satisfaction" queryTableFieldId="30"/>
    <tableColumn id="31" xr3:uid="{1A568F9A-DF28-4218-9099-C3C1C53C2EDF}" uniqueName="31" name="Monthly Income" queryTableFieldId="31"/>
    <tableColumn id="32" xr3:uid="{8778B076-7CA5-41C1-99C8-C06B277A3743}" uniqueName="32" name="Monthly Rate" queryTableFieldId="32"/>
    <tableColumn id="33" xr3:uid="{7144627F-50D6-4FEE-BE3C-5245856E01EC}" uniqueName="33" name="Num Companies Worked" queryTableFieldId="33"/>
    <tableColumn id="34" xr3:uid="{344DA501-DF6D-4A6F-9FAF-E6EEB774E9C6}" uniqueName="34" name="Percent Salary Hike" queryTableFieldId="34"/>
    <tableColumn id="35" xr3:uid="{BA370EA8-2400-41E8-A798-DFD7F8DFF509}" uniqueName="35" name="Performance Rating" queryTableFieldId="35"/>
    <tableColumn id="36" xr3:uid="{650C61E5-BB38-4592-BEFA-55E9D756DF24}" uniqueName="36" name="Relationship Satisfaction" queryTableFieldId="36"/>
    <tableColumn id="37" xr3:uid="{8904D6F2-AE85-457C-A915-7437EA937873}" uniqueName="37" name="Standard Hours" queryTableFieldId="37"/>
    <tableColumn id="38" xr3:uid="{E7933E4A-27D3-4F84-9AFE-78C2C81CAAA7}" uniqueName="38" name="Stock Option Level" queryTableFieldId="38"/>
    <tableColumn id="39" xr3:uid="{C5C80A91-5617-47F4-BFD6-6CA75DEBC376}" uniqueName="39" name="Total Working Years" queryTableFieldId="39"/>
    <tableColumn id="40" xr3:uid="{05764995-DDBD-4F80-BCAA-7DA753290B3E}" uniqueName="40" name="Work Life Balance" queryTableFieldId="40"/>
    <tableColumn id="41" xr3:uid="{5B6C0244-B85A-41F1-AB68-6F18D92629E8}" uniqueName="41" name="Years At Company" queryTableFieldId="41"/>
    <tableColumn id="42" xr3:uid="{E05DBC63-4410-4E46-A815-35C772DE524D}" uniqueName="42" name="Years In Current Role" queryTableFieldId="42"/>
    <tableColumn id="43" xr3:uid="{1887C4D4-EE6A-494E-9F11-C9F7458B00EA}" uniqueName="43" name="Years Since Last Promotion" queryTableFieldId="43"/>
    <tableColumn id="44" xr3:uid="{F7E20914-8355-435F-8ED0-1A5C3229EFF7}" uniqueName="44" name="Years With Curr Manager" queryTableFieldId="4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2FF1-2280-47AF-A4DC-D5576BAA26A2}">
  <dimension ref="A3:E9"/>
  <sheetViews>
    <sheetView workbookViewId="0">
      <selection activeCell="C9" sqref="C9"/>
    </sheetView>
  </sheetViews>
  <sheetFormatPr defaultRowHeight="14.4" x14ac:dyDescent="0.3"/>
  <cols>
    <col min="1" max="1" width="24.77734375" bestFit="1" customWidth="1"/>
    <col min="2" max="2" width="22.88671875" bestFit="1" customWidth="1"/>
    <col min="3" max="3" width="13.88671875" bestFit="1" customWidth="1"/>
    <col min="4" max="4" width="15.44140625" customWidth="1"/>
    <col min="5" max="5" width="13.21875" customWidth="1"/>
  </cols>
  <sheetData>
    <row r="3" spans="1:5" x14ac:dyDescent="0.3">
      <c r="A3" t="s">
        <v>1554</v>
      </c>
      <c r="B3" t="s">
        <v>1555</v>
      </c>
      <c r="C3" t="s">
        <v>1556</v>
      </c>
    </row>
    <row r="4" spans="1:5" x14ac:dyDescent="0.3">
      <c r="A4" s="8">
        <v>1470</v>
      </c>
      <c r="B4" s="8">
        <v>237</v>
      </c>
      <c r="C4" s="8">
        <v>36.923809523809524</v>
      </c>
    </row>
    <row r="8" spans="1:5" x14ac:dyDescent="0.3">
      <c r="A8" t="s">
        <v>1557</v>
      </c>
      <c r="B8" t="s">
        <v>1558</v>
      </c>
      <c r="C8" t="s">
        <v>1559</v>
      </c>
      <c r="D8" t="s">
        <v>1560</v>
      </c>
      <c r="E8" t="s">
        <v>1561</v>
      </c>
    </row>
    <row r="9" spans="1:5" x14ac:dyDescent="0.3">
      <c r="A9">
        <f>GETPIVOTDATA("Count of Employee Number",$A$3)</f>
        <v>1470</v>
      </c>
      <c r="B9">
        <f>GETPIVOTDATA("Sum of CF_attrition count",$A$3)</f>
        <v>237</v>
      </c>
      <c r="C9" s="2">
        <f>GETPIVOTDATA("Average of Age",$A$3)</f>
        <v>36.923809523809524</v>
      </c>
      <c r="D9">
        <f>A9-B9</f>
        <v>1233</v>
      </c>
      <c r="E9" s="1">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E68-F340-4F58-82BB-90DD39D602D8}">
  <dimension ref="A3:C8"/>
  <sheetViews>
    <sheetView workbookViewId="0">
      <selection activeCell="A4" sqref="A4"/>
    </sheetView>
  </sheetViews>
  <sheetFormatPr defaultRowHeight="14.4" x14ac:dyDescent="0.3"/>
  <cols>
    <col min="1" max="1" width="24" bestFit="1" customWidth="1"/>
  </cols>
  <sheetData>
    <row r="3" spans="1:3" x14ac:dyDescent="0.3">
      <c r="A3" t="s">
        <v>1562</v>
      </c>
    </row>
    <row r="4" spans="1:3" x14ac:dyDescent="0.3">
      <c r="A4" s="3">
        <v>2.6265306122448981</v>
      </c>
    </row>
    <row r="7" spans="1:3" x14ac:dyDescent="0.3">
      <c r="A7" t="s">
        <v>1563</v>
      </c>
      <c r="B7" s="3">
        <f>GETPIVOTDATA("Job Satisfaction",$A$3)</f>
        <v>2.6265306122448981</v>
      </c>
      <c r="C7">
        <f>B7/4</f>
        <v>0.65663265306122454</v>
      </c>
    </row>
    <row r="8" spans="1:3" x14ac:dyDescent="0.3">
      <c r="A8" t="s">
        <v>1564</v>
      </c>
      <c r="B8" s="3">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69C20-76E9-45DE-B10B-0027BC7C2BE0}">
  <dimension ref="A3:C12"/>
  <sheetViews>
    <sheetView workbookViewId="0">
      <selection activeCell="H23" sqref="H23"/>
    </sheetView>
  </sheetViews>
  <sheetFormatPr defaultRowHeight="14.4" x14ac:dyDescent="0.3"/>
  <cols>
    <col min="1" max="1" width="12.5546875" bestFit="1" customWidth="1"/>
    <col min="2" max="2" width="23" bestFit="1" customWidth="1"/>
  </cols>
  <sheetData>
    <row r="3" spans="1:3" x14ac:dyDescent="0.3">
      <c r="A3" s="4" t="s">
        <v>1565</v>
      </c>
      <c r="B3" t="s">
        <v>1567</v>
      </c>
    </row>
    <row r="4" spans="1:3" x14ac:dyDescent="0.3">
      <c r="A4" s="5" t="s">
        <v>51</v>
      </c>
      <c r="B4" s="8">
        <v>588</v>
      </c>
    </row>
    <row r="5" spans="1:3" x14ac:dyDescent="0.3">
      <c r="A5" s="5" t="s">
        <v>62</v>
      </c>
      <c r="B5" s="8">
        <v>882</v>
      </c>
    </row>
    <row r="6" spans="1:3" x14ac:dyDescent="0.3">
      <c r="A6" s="5" t="s">
        <v>1566</v>
      </c>
      <c r="B6" s="8">
        <v>1470</v>
      </c>
    </row>
    <row r="11" spans="1:3" x14ac:dyDescent="0.3">
      <c r="A11" t="s">
        <v>51</v>
      </c>
      <c r="B11">
        <f>IFERROR(GETPIVOTDATA("Employee Count",$A$3,"Gender","Female"),0)</f>
        <v>588</v>
      </c>
      <c r="C11" s="6">
        <f>IFERROR(B11/($B$11+$B$12),0)</f>
        <v>0.4</v>
      </c>
    </row>
    <row r="12" spans="1:3" x14ac:dyDescent="0.3">
      <c r="A12" t="s">
        <v>62</v>
      </c>
      <c r="B12">
        <f>IFERROR(GETPIVOTDATA("Employee Count",$A$3,"Gender","Male"),0)</f>
        <v>882</v>
      </c>
      <c r="C12" s="6">
        <f>IFERROR(B12/($B$11+$B$12),0)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63404-7D18-42C2-9880-D7A132524B30}">
  <dimension ref="A3:B9"/>
  <sheetViews>
    <sheetView zoomScale="82" zoomScaleNormal="70" workbookViewId="0">
      <selection activeCell="A3" sqref="A3:C9"/>
    </sheetView>
  </sheetViews>
  <sheetFormatPr defaultRowHeight="14.4" x14ac:dyDescent="0.3"/>
  <cols>
    <col min="1" max="1" width="16.5546875" bestFit="1" customWidth="1"/>
    <col min="2" max="2" width="22.88671875" bestFit="1" customWidth="1"/>
  </cols>
  <sheetData>
    <row r="3" spans="1:2" x14ac:dyDescent="0.3">
      <c r="A3" s="4" t="s">
        <v>1568</v>
      </c>
      <c r="B3" t="s">
        <v>1555</v>
      </c>
    </row>
    <row r="4" spans="1:2" x14ac:dyDescent="0.3">
      <c r="A4" s="5" t="s">
        <v>134</v>
      </c>
      <c r="B4" s="8">
        <v>5</v>
      </c>
    </row>
    <row r="5" spans="1:2" x14ac:dyDescent="0.3">
      <c r="A5" s="5" t="s">
        <v>65</v>
      </c>
      <c r="B5" s="8">
        <v>31</v>
      </c>
    </row>
    <row r="6" spans="1:2" x14ac:dyDescent="0.3">
      <c r="A6" s="5" t="s">
        <v>55</v>
      </c>
      <c r="B6" s="8">
        <v>44</v>
      </c>
    </row>
    <row r="7" spans="1:2" x14ac:dyDescent="0.3">
      <c r="A7" s="5" t="s">
        <v>71</v>
      </c>
      <c r="B7" s="8">
        <v>58</v>
      </c>
    </row>
    <row r="8" spans="1:2" x14ac:dyDescent="0.3">
      <c r="A8" s="5" t="s">
        <v>77</v>
      </c>
      <c r="B8" s="8">
        <v>99</v>
      </c>
    </row>
    <row r="9" spans="1:2" x14ac:dyDescent="0.3">
      <c r="A9" s="5" t="s">
        <v>1566</v>
      </c>
      <c r="B9" s="8">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BAD70-ED8B-4171-90E0-BEA8CE1A657C}">
  <dimension ref="A3:E13"/>
  <sheetViews>
    <sheetView workbookViewId="0">
      <selection activeCell="D25" sqref="D25"/>
    </sheetView>
  </sheetViews>
  <sheetFormatPr defaultRowHeight="14.4" x14ac:dyDescent="0.3"/>
  <cols>
    <col min="1" max="2" width="22.88671875" bestFit="1" customWidth="1"/>
    <col min="4" max="4" width="24.33203125" customWidth="1"/>
  </cols>
  <sheetData>
    <row r="3" spans="1:5" x14ac:dyDescent="0.3">
      <c r="A3" s="4" t="s">
        <v>1565</v>
      </c>
      <c r="B3" t="s">
        <v>1555</v>
      </c>
      <c r="D3" t="s">
        <v>1569</v>
      </c>
      <c r="E3" t="s">
        <v>1570</v>
      </c>
    </row>
    <row r="4" spans="1:5" x14ac:dyDescent="0.3">
      <c r="A4" s="5" t="s">
        <v>83</v>
      </c>
      <c r="B4" s="8">
        <v>9</v>
      </c>
      <c r="D4" t="str">
        <f>A4</f>
        <v>Healthcare Representative</v>
      </c>
      <c r="E4">
        <f>GETPIVOTDATA("CF_attrition count",$A$3,"Job Role","Healthcare Representative")</f>
        <v>9</v>
      </c>
    </row>
    <row r="5" spans="1:5" x14ac:dyDescent="0.3">
      <c r="A5" s="5" t="s">
        <v>163</v>
      </c>
      <c r="B5" s="8">
        <v>12</v>
      </c>
      <c r="D5" t="str">
        <f t="shared" ref="D5:D12" si="0">A5</f>
        <v>Human Resources</v>
      </c>
      <c r="E5">
        <f>GETPIVOTDATA("CF_attrition count",$A$3,"Job Role","Human Resources")</f>
        <v>12</v>
      </c>
    </row>
    <row r="6" spans="1:5" x14ac:dyDescent="0.3">
      <c r="A6" s="5" t="s">
        <v>68</v>
      </c>
      <c r="B6" s="8">
        <v>62</v>
      </c>
      <c r="D6" t="str">
        <f t="shared" si="0"/>
        <v>Laboratory Technician</v>
      </c>
      <c r="E6">
        <f>GETPIVOTDATA("CF_attrition count",$A$3,"Job Role","Laboratory Technician")</f>
        <v>62</v>
      </c>
    </row>
    <row r="7" spans="1:5" x14ac:dyDescent="0.3">
      <c r="A7" s="5" t="s">
        <v>95</v>
      </c>
      <c r="B7" s="8">
        <v>5</v>
      </c>
      <c r="D7" t="str">
        <f t="shared" si="0"/>
        <v>Manager</v>
      </c>
      <c r="E7">
        <f>GETPIVOTDATA("CF_attrition count",$A$3,"Job Role","Manager")</f>
        <v>5</v>
      </c>
    </row>
    <row r="8" spans="1:5" x14ac:dyDescent="0.3">
      <c r="A8" s="5" t="s">
        <v>81</v>
      </c>
      <c r="B8" s="8">
        <v>10</v>
      </c>
      <c r="D8" t="str">
        <f t="shared" si="0"/>
        <v>Manufacturing Director</v>
      </c>
      <c r="E8">
        <f>GETPIVOTDATA("CF_attrition count",$A$3,"Job Role","Manufacturing Director")</f>
        <v>10</v>
      </c>
    </row>
    <row r="9" spans="1:5" x14ac:dyDescent="0.3">
      <c r="A9" s="5" t="s">
        <v>101</v>
      </c>
      <c r="B9" s="8">
        <v>2</v>
      </c>
      <c r="D9" t="str">
        <f t="shared" si="0"/>
        <v>Research Director</v>
      </c>
      <c r="E9">
        <f>GETPIVOTDATA("CF_attrition count",$A$3,"Job Role","Research Director")</f>
        <v>2</v>
      </c>
    </row>
    <row r="10" spans="1:5" x14ac:dyDescent="0.3">
      <c r="A10" s="5" t="s">
        <v>63</v>
      </c>
      <c r="B10" s="8">
        <v>47</v>
      </c>
      <c r="D10" t="str">
        <f t="shared" si="0"/>
        <v>Research Scientist</v>
      </c>
      <c r="E10">
        <f>GETPIVOTDATA("CF_attrition count",$A$3,"Job Role","Research Scientist")</f>
        <v>47</v>
      </c>
    </row>
    <row r="11" spans="1:5" x14ac:dyDescent="0.3">
      <c r="A11" s="5" t="s">
        <v>52</v>
      </c>
      <c r="B11" s="8">
        <v>57</v>
      </c>
      <c r="D11" t="str">
        <f t="shared" si="0"/>
        <v>Sales Executive</v>
      </c>
      <c r="E11">
        <f>GETPIVOTDATA("CF_attrition count",$A$3,"Job Role","Sales Executive")</f>
        <v>57</v>
      </c>
    </row>
    <row r="12" spans="1:5" x14ac:dyDescent="0.3">
      <c r="A12" s="5" t="s">
        <v>99</v>
      </c>
      <c r="B12" s="8">
        <v>33</v>
      </c>
      <c r="D12" t="str">
        <f t="shared" si="0"/>
        <v>Sales Representative</v>
      </c>
      <c r="E12">
        <f>GETPIVOTDATA("CF_attrition count",$A$3,"Job Role","Sales Representative")</f>
        <v>33</v>
      </c>
    </row>
    <row r="13" spans="1:5" x14ac:dyDescent="0.3">
      <c r="A13" s="5" t="s">
        <v>1566</v>
      </c>
      <c r="B13" s="8">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1DF53-1697-45D6-8A02-0C29A7C02246}">
  <dimension ref="AC74"/>
  <sheetViews>
    <sheetView showGridLines="0" tabSelected="1" topLeftCell="F1" zoomScale="49" workbookViewId="0">
      <selection activeCell="BA23" sqref="BA23"/>
    </sheetView>
  </sheetViews>
  <sheetFormatPr defaultRowHeight="14.4" x14ac:dyDescent="0.3"/>
  <sheetData>
    <row r="74" spans="29:29" x14ac:dyDescent="0.3">
      <c r="AC74" t="s">
        <v>1571</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F02A7-34BB-4A37-8D1B-E3356830A67A}">
  <dimension ref="A3:B7"/>
  <sheetViews>
    <sheetView workbookViewId="0">
      <selection activeCell="H19" sqref="H19"/>
    </sheetView>
  </sheetViews>
  <sheetFormatPr defaultRowHeight="14.4" x14ac:dyDescent="0.3"/>
  <cols>
    <col min="1" max="1" width="12.5546875" bestFit="1" customWidth="1"/>
    <col min="2" max="2" width="22.88671875" bestFit="1" customWidth="1"/>
  </cols>
  <sheetData>
    <row r="3" spans="1:2" x14ac:dyDescent="0.3">
      <c r="A3" s="4" t="s">
        <v>1565</v>
      </c>
      <c r="B3" t="s">
        <v>1555</v>
      </c>
    </row>
    <row r="4" spans="1:2" x14ac:dyDescent="0.3">
      <c r="A4" s="5" t="s">
        <v>161</v>
      </c>
      <c r="B4" s="7">
        <v>5.0632911392405063E-2</v>
      </c>
    </row>
    <row r="5" spans="1:2" x14ac:dyDescent="0.3">
      <c r="A5" s="5" t="s">
        <v>60</v>
      </c>
      <c r="B5" s="7">
        <v>0.56118143459915615</v>
      </c>
    </row>
    <row r="6" spans="1:2" x14ac:dyDescent="0.3">
      <c r="A6" s="5" t="s">
        <v>48</v>
      </c>
      <c r="B6" s="7">
        <v>0.3881856540084388</v>
      </c>
    </row>
    <row r="7" spans="1:2" x14ac:dyDescent="0.3">
      <c r="A7" s="5" t="s">
        <v>1566</v>
      </c>
      <c r="B7" s="7">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0744D-7701-4F4C-94C2-5914219AC7C9}">
  <dimension ref="A3:B9"/>
  <sheetViews>
    <sheetView workbookViewId="0">
      <selection activeCell="B5" sqref="B5"/>
    </sheetView>
  </sheetViews>
  <sheetFormatPr defaultRowHeight="14.4" x14ac:dyDescent="0.3"/>
  <cols>
    <col min="1" max="1" width="12.5546875" bestFit="1" customWidth="1"/>
    <col min="2" max="2" width="22.88671875" bestFit="1" customWidth="1"/>
  </cols>
  <sheetData>
    <row r="3" spans="1:2" x14ac:dyDescent="0.3">
      <c r="A3" s="4" t="s">
        <v>1565</v>
      </c>
      <c r="B3" t="s">
        <v>1555</v>
      </c>
    </row>
    <row r="4" spans="1:2" x14ac:dyDescent="0.3">
      <c r="A4" s="5" t="s">
        <v>69</v>
      </c>
      <c r="B4" s="8">
        <v>112</v>
      </c>
    </row>
    <row r="5" spans="1:2" x14ac:dyDescent="0.3">
      <c r="A5" s="5" t="s">
        <v>46</v>
      </c>
      <c r="B5" s="8">
        <v>51</v>
      </c>
    </row>
    <row r="6" spans="1:2" x14ac:dyDescent="0.3">
      <c r="A6" s="5" t="s">
        <v>92</v>
      </c>
      <c r="B6" s="8">
        <v>38</v>
      </c>
    </row>
    <row r="7" spans="1:2" x14ac:dyDescent="0.3">
      <c r="A7" s="5" t="s">
        <v>58</v>
      </c>
      <c r="B7" s="8">
        <v>25</v>
      </c>
    </row>
    <row r="8" spans="1:2" x14ac:dyDescent="0.3">
      <c r="A8" s="5" t="s">
        <v>75</v>
      </c>
      <c r="B8" s="8">
        <v>11</v>
      </c>
    </row>
    <row r="9" spans="1:2" x14ac:dyDescent="0.3">
      <c r="A9" s="5" t="s">
        <v>1566</v>
      </c>
      <c r="B9" s="8">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3307F-EF24-49AF-AF98-684D8D42DF98}">
  <dimension ref="A3:E7"/>
  <sheetViews>
    <sheetView workbookViewId="0">
      <selection activeCell="D3" sqref="D3:E6"/>
    </sheetView>
  </sheetViews>
  <sheetFormatPr defaultRowHeight="14.4" x14ac:dyDescent="0.3"/>
  <cols>
    <col min="1" max="1" width="12.5546875" bestFit="1" customWidth="1"/>
    <col min="2" max="2" width="15.88671875" bestFit="1" customWidth="1"/>
    <col min="4" max="5" width="13" customWidth="1"/>
  </cols>
  <sheetData>
    <row r="3" spans="1:5" x14ac:dyDescent="0.3">
      <c r="A3" s="4" t="s">
        <v>1565</v>
      </c>
      <c r="B3" t="s">
        <v>1572</v>
      </c>
      <c r="D3" t="s">
        <v>10</v>
      </c>
      <c r="E3" t="s">
        <v>0</v>
      </c>
    </row>
    <row r="4" spans="1:5" x14ac:dyDescent="0.3">
      <c r="A4" s="5" t="s">
        <v>79</v>
      </c>
      <c r="B4" s="8">
        <v>327</v>
      </c>
      <c r="D4" t="str">
        <f>A4</f>
        <v>Divorced</v>
      </c>
      <c r="E4">
        <f>GETPIVOTDATA("Attrition",$A$3,"Marital Status","Divorced")</f>
        <v>327</v>
      </c>
    </row>
    <row r="5" spans="1:5" x14ac:dyDescent="0.3">
      <c r="A5" s="5" t="s">
        <v>64</v>
      </c>
      <c r="B5" s="8">
        <v>673</v>
      </c>
      <c r="D5" t="str">
        <f t="shared" ref="D5:D6" si="0">A5</f>
        <v>Married</v>
      </c>
      <c r="E5">
        <f>GETPIVOTDATA("Attrition",$A$3,"Marital Status","Married")</f>
        <v>673</v>
      </c>
    </row>
    <row r="6" spans="1:5" x14ac:dyDescent="0.3">
      <c r="A6" s="5" t="s">
        <v>53</v>
      </c>
      <c r="B6" s="8">
        <v>470</v>
      </c>
      <c r="D6" t="str">
        <f t="shared" si="0"/>
        <v>Single</v>
      </c>
      <c r="E6">
        <f>GETPIVOTDATA("Attrition",$A$3,"Marital Status","Single")</f>
        <v>470</v>
      </c>
    </row>
    <row r="7" spans="1:5" x14ac:dyDescent="0.3">
      <c r="A7" s="5" t="s">
        <v>1566</v>
      </c>
      <c r="B7" s="8">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CB6CC-1802-42F8-B4E4-4C6248A2EA67}">
  <dimension ref="A1:AR1471"/>
  <sheetViews>
    <sheetView topLeftCell="A2" workbookViewId="0"/>
  </sheetViews>
  <sheetFormatPr defaultRowHeight="14.4" x14ac:dyDescent="0.3"/>
  <cols>
    <col min="1" max="1" width="10.21875" bestFit="1" customWidth="1"/>
    <col min="2" max="2" width="16" bestFit="1" customWidth="1"/>
    <col min="3" max="3" width="14" bestFit="1" customWidth="1"/>
    <col min="4" max="4" width="17.5546875" bestFit="1" customWidth="1"/>
    <col min="5" max="5" width="13.33203125" bestFit="1" customWidth="1"/>
    <col min="6" max="6" width="16.109375" bestFit="1" customWidth="1"/>
    <col min="7" max="7" width="10.44140625" bestFit="1" customWidth="1"/>
    <col min="8" max="8" width="19" bestFit="1" customWidth="1"/>
    <col min="9" max="9" width="9.33203125" bestFit="1" customWidth="1"/>
    <col min="10" max="10" width="22.88671875" bestFit="1" customWidth="1"/>
    <col min="11" max="11" width="14.88671875" bestFit="1" customWidth="1"/>
    <col min="12" max="12" width="11.77734375" bestFit="1" customWidth="1"/>
    <col min="13" max="13" width="9.21875" bestFit="1" customWidth="1"/>
    <col min="14" max="14" width="23.5546875" bestFit="1" customWidth="1"/>
    <col min="15" max="15" width="4.88671875" bestFit="1" customWidth="1"/>
    <col min="16" max="16" width="4.21875" bestFit="1" customWidth="1"/>
    <col min="17" max="17" width="6.44140625" bestFit="1" customWidth="1"/>
    <col min="18" max="18" width="18.44140625" bestFit="1" customWidth="1"/>
    <col min="19" max="19" width="19.21875" bestFit="1" customWidth="1"/>
    <col min="20" max="20" width="16.88671875" bestFit="1" customWidth="1"/>
    <col min="21" max="21" width="21.33203125" bestFit="1" customWidth="1"/>
    <col min="22" max="22" width="11.5546875" bestFit="1" customWidth="1"/>
    <col min="23" max="23" width="20.77734375" bestFit="1" customWidth="1"/>
    <col min="24" max="24" width="15.88671875" bestFit="1" customWidth="1"/>
    <col min="25" max="25" width="17.21875" bestFit="1" customWidth="1"/>
    <col min="26" max="26" width="24.6640625" bestFit="1" customWidth="1"/>
    <col min="27" max="27" width="13" bestFit="1" customWidth="1"/>
    <col min="28" max="28" width="17.33203125" bestFit="1" customWidth="1"/>
    <col min="29" max="29" width="10.88671875" bestFit="1" customWidth="1"/>
    <col min="30" max="30" width="16.44140625" bestFit="1" customWidth="1"/>
    <col min="31" max="31" width="17.33203125" bestFit="1" customWidth="1"/>
    <col min="32" max="32" width="14.6640625" bestFit="1" customWidth="1"/>
    <col min="33" max="33" width="24.5546875" bestFit="1" customWidth="1"/>
    <col min="34" max="34" width="19.5546875" bestFit="1" customWidth="1"/>
    <col min="35" max="35" width="20.109375" bestFit="1" customWidth="1"/>
    <col min="36" max="36" width="24.109375" bestFit="1" customWidth="1"/>
    <col min="37" max="37" width="16.33203125" bestFit="1" customWidth="1"/>
    <col min="38" max="38" width="19" bestFit="1" customWidth="1"/>
    <col min="39" max="39" width="20.109375" bestFit="1" customWidth="1"/>
    <col min="40" max="40" width="18.33203125" bestFit="1" customWidth="1"/>
    <col min="41" max="41" width="18.6640625" bestFit="1" customWidth="1"/>
    <col min="42" max="42" width="20.88671875" bestFit="1" customWidth="1"/>
    <col min="43" max="43" width="26.109375" bestFit="1" customWidth="1"/>
    <col min="44" max="44" width="24.4414062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70DDD8-5FCE-4E4C-93C7-DB63AFA407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PV</vt:lpstr>
      <vt:lpstr>Gender</vt:lpstr>
      <vt:lpstr>Sheet2</vt:lpstr>
      <vt:lpstr>Sheet4</vt:lpstr>
      <vt:lpstr>Dashboard</vt:lpstr>
      <vt:lpstr>Sheet5</vt:lpstr>
      <vt:lpstr>Sheet1</vt:lpstr>
      <vt:lpstr>Sheet3</vt:lpstr>
      <vt:lpstr>Table_1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Rishika Patel</dc:creator>
  <cp:lastModifiedBy>Rishika Patel</cp:lastModifiedBy>
  <cp:lastPrinted>2025-03-27T06:03:31Z</cp:lastPrinted>
  <dcterms:created xsi:type="dcterms:W3CDTF">2025-03-23T04:47:21Z</dcterms:created>
  <dcterms:modified xsi:type="dcterms:W3CDTF">2025-03-27T06:10:05Z</dcterms:modified>
</cp:coreProperties>
</file>