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ureTrust\"/>
    </mc:Choice>
  </mc:AlternateContent>
  <xr:revisionPtr revIDLastSave="0" documentId="13_ncr:1_{C12BAEBD-384C-40AD-AEE0-62E953C8C919}" xr6:coauthVersionLast="47" xr6:coauthVersionMax="47" xr10:uidLastSave="{00000000-0000-0000-0000-000000000000}"/>
  <bookViews>
    <workbookView xWindow="-108" yWindow="-108" windowWidth="23256" windowHeight="12576" activeTab="6" xr2:uid="{1C029669-EFA2-42EE-ADB3-2C0F71BCE01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cenario Summary" sheetId="6" r:id="rId6"/>
    <sheet name="Answer Report 1" sheetId="7" r:id="rId7"/>
  </sheets>
  <definedNames>
    <definedName name="_xlnm._FilterDatabase" localSheetId="2" hidden="1">Sheet3!$C$7:$G$22</definedName>
    <definedName name="_xlnm.Criteria" localSheetId="2">Sheet3!$I$18:$M$19</definedName>
    <definedName name="_xlnm.Extract" localSheetId="2">Sheet3!$I$21:$M$21</definedName>
    <definedName name="solver_adj" localSheetId="4" hidden="1">Sheet5!$B$27:$C$27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Sheet5!$B$27</definedName>
    <definedName name="solver_lhs2" localSheetId="4" hidden="1">Sheet5!$B$27</definedName>
    <definedName name="solver_lhs3" localSheetId="4" hidden="1">Sheet5!$C$27</definedName>
    <definedName name="solver_lhs4" localSheetId="4" hidden="1">Sheet5!$C$27</definedName>
    <definedName name="solver_lhs5" localSheetId="4" hidden="1">Sheet5!$C$27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Sheet5!$E$27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3</definedName>
    <definedName name="solver_rhs1" localSheetId="4" hidden="1">12000</definedName>
    <definedName name="solver_rhs2" localSheetId="4" hidden="1">9000</definedName>
    <definedName name="solver_rhs3" localSheetId="4" hidden="1">1000</definedName>
    <definedName name="solver_rhs4" localSheetId="4" hidden="1">400</definedName>
    <definedName name="solver_rhs5" localSheetId="4" hidden="1">400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E21" i="5"/>
  <c r="G8" i="4" l="1"/>
  <c r="G9" i="4"/>
  <c r="G10" i="4"/>
  <c r="G11" i="4"/>
  <c r="G12" i="4"/>
  <c r="G13" i="4"/>
  <c r="G14" i="4"/>
  <c r="G15" i="4"/>
  <c r="G16" i="4"/>
  <c r="G7" i="4"/>
  <c r="S9" i="2"/>
  <c r="S10" i="2"/>
  <c r="S11" i="2"/>
  <c r="S12" i="2"/>
  <c r="S13" i="2"/>
  <c r="S14" i="2"/>
  <c r="S15" i="2"/>
  <c r="S16" i="2"/>
  <c r="S17" i="2"/>
  <c r="S19" i="2"/>
  <c r="S8" i="2"/>
  <c r="R9" i="2"/>
  <c r="R10" i="2"/>
  <c r="R11" i="2"/>
  <c r="R12" i="2"/>
  <c r="R13" i="2"/>
  <c r="R14" i="2"/>
  <c r="R15" i="2"/>
  <c r="R16" i="2"/>
  <c r="R17" i="2"/>
  <c r="R19" i="2"/>
  <c r="R8" i="2"/>
  <c r="Q9" i="2"/>
  <c r="Q10" i="2"/>
  <c r="Q11" i="2"/>
  <c r="Q12" i="2"/>
  <c r="Q13" i="2"/>
  <c r="Q14" i="2"/>
  <c r="Q15" i="2"/>
  <c r="Q16" i="2"/>
  <c r="Q17" i="2"/>
  <c r="Q19" i="2"/>
  <c r="Q8" i="2"/>
  <c r="E34" i="2"/>
  <c r="E26" i="2"/>
  <c r="E27" i="2"/>
  <c r="E28" i="2"/>
  <c r="E29" i="2"/>
  <c r="E30" i="2"/>
  <c r="E31" i="2"/>
  <c r="E32" i="2"/>
  <c r="E33" i="2"/>
  <c r="E25" i="2"/>
  <c r="F9" i="2"/>
  <c r="F10" i="2"/>
  <c r="F11" i="2"/>
  <c r="F12" i="2"/>
  <c r="F13" i="2"/>
  <c r="G13" i="2" s="1"/>
  <c r="F14" i="2"/>
  <c r="F15" i="2"/>
  <c r="G15" i="2" s="1"/>
  <c r="F16" i="2"/>
  <c r="F17" i="2"/>
  <c r="G17" i="2" s="1"/>
  <c r="F19" i="2"/>
  <c r="F8" i="2"/>
  <c r="G8" i="2" s="1"/>
  <c r="E9" i="2"/>
  <c r="E10" i="2"/>
  <c r="E11" i="2"/>
  <c r="E12" i="2"/>
  <c r="E13" i="2"/>
  <c r="E14" i="2"/>
  <c r="E15" i="2"/>
  <c r="E16" i="2"/>
  <c r="E17" i="2"/>
  <c r="E19" i="2"/>
  <c r="E8" i="2"/>
  <c r="Q8" i="1"/>
  <c r="Q9" i="1"/>
  <c r="Q10" i="1"/>
  <c r="Q11" i="1"/>
  <c r="Q12" i="1"/>
  <c r="Q13" i="1"/>
  <c r="Q14" i="1"/>
  <c r="Q15" i="1"/>
  <c r="Q16" i="1"/>
  <c r="Q7" i="1"/>
  <c r="P8" i="1"/>
  <c r="P9" i="1"/>
  <c r="P10" i="1"/>
  <c r="P11" i="1"/>
  <c r="P12" i="1"/>
  <c r="P13" i="1"/>
  <c r="P14" i="1"/>
  <c r="P15" i="1"/>
  <c r="P16" i="1"/>
  <c r="P7" i="1"/>
  <c r="D21" i="1"/>
  <c r="D22" i="1"/>
  <c r="D23" i="1"/>
  <c r="D24" i="1"/>
  <c r="D25" i="1"/>
  <c r="D26" i="1"/>
  <c r="D27" i="1"/>
  <c r="D28" i="1"/>
  <c r="D29" i="1"/>
  <c r="D20" i="1"/>
  <c r="D8" i="1"/>
  <c r="E8" i="1"/>
  <c r="F8" i="1"/>
  <c r="G8" i="1"/>
  <c r="C8" i="1"/>
  <c r="G19" i="2" l="1"/>
  <c r="G14" i="2"/>
  <c r="G10" i="2"/>
  <c r="G9" i="2"/>
  <c r="G16" i="2"/>
  <c r="G12" i="2"/>
  <c r="G11" i="2"/>
</calcChain>
</file>

<file path=xl/sharedStrings.xml><?xml version="1.0" encoding="utf-8"?>
<sst xmlns="http://schemas.openxmlformats.org/spreadsheetml/2006/main" count="355" uniqueCount="170">
  <si>
    <t>Roll No.</t>
  </si>
  <si>
    <t>ENG</t>
  </si>
  <si>
    <t>MATHS</t>
  </si>
  <si>
    <t>HINDI</t>
  </si>
  <si>
    <t>SCIENCE</t>
  </si>
  <si>
    <t>SO. SCI</t>
  </si>
  <si>
    <t>GRADE</t>
  </si>
  <si>
    <t>MARKS</t>
  </si>
  <si>
    <t>Q1. To calculate GRADES using HLOOKUP</t>
  </si>
  <si>
    <t xml:space="preserve">Q2. To calculate BONUS using VLOOKUP </t>
  </si>
  <si>
    <t>NAME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</si>
  <si>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</si>
  <si>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</si>
  <si>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</si>
  <si>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</si>
  <si>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</si>
  <si>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</si>
  <si>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</si>
  <si>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</si>
  <si>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</si>
  <si>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</si>
  <si>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SALE</t>
  </si>
  <si>
    <t>BONUS</t>
  </si>
  <si>
    <t xml:space="preserve">Q3. To calculate RATE using LOOKUP </t>
  </si>
  <si>
    <t>Cust. No.</t>
  </si>
  <si>
    <t>No. of Units</t>
  </si>
  <si>
    <t>Rate</t>
  </si>
  <si>
    <t>Bill Amount</t>
  </si>
  <si>
    <t>Units</t>
  </si>
  <si>
    <t>Excel Practical -2</t>
  </si>
  <si>
    <t>Q1. Calculate Result and  Grade</t>
  </si>
  <si>
    <t>Roll no.</t>
  </si>
  <si>
    <t>SUB 1</t>
  </si>
  <si>
    <t>SUB 2</t>
  </si>
  <si>
    <t>AVERAGE</t>
  </si>
  <si>
    <t>RESULT</t>
  </si>
  <si>
    <t>…</t>
  </si>
  <si>
    <t xml:space="preserve">Q2. Calculate commission </t>
  </si>
  <si>
    <t>Name</t>
  </si>
  <si>
    <t>COMMISSION</t>
  </si>
  <si>
    <t>John</t>
  </si>
  <si>
    <t>Amit</t>
  </si>
  <si>
    <t>Roy</t>
  </si>
  <si>
    <t>Diljit</t>
  </si>
  <si>
    <t>Manoj</t>
  </si>
  <si>
    <t>Krishnan</t>
  </si>
  <si>
    <t>Pawan</t>
  </si>
  <si>
    <t>Raju</t>
  </si>
  <si>
    <t>Guarav</t>
  </si>
  <si>
    <t>Vinod</t>
  </si>
  <si>
    <t>Q3. Calculate Income Tax Surcharge and Total Tax</t>
  </si>
  <si>
    <t>TAXABLE INCOME</t>
  </si>
  <si>
    <t>INCOME TAX</t>
  </si>
  <si>
    <t>SURCHARGE</t>
  </si>
  <si>
    <t>TOTAL TAX</t>
  </si>
  <si>
    <t>Shruti</t>
  </si>
  <si>
    <t>Ajay</t>
  </si>
  <si>
    <t>Aachal</t>
  </si>
  <si>
    <t>Bhuvan</t>
  </si>
  <si>
    <t>Yogesh</t>
  </si>
  <si>
    <t>Ram</t>
  </si>
  <si>
    <t>Seeta</t>
  </si>
  <si>
    <t>Albert</t>
  </si>
  <si>
    <t>Angella</t>
  </si>
  <si>
    <t>Gurpreet</t>
  </si>
  <si>
    <t>Shyam</t>
  </si>
  <si>
    <t>Excel Practical -3</t>
  </si>
  <si>
    <t>Q1 A. Advance Filtering</t>
  </si>
  <si>
    <t>GENDER</t>
  </si>
  <si>
    <t>CLASS</t>
  </si>
  <si>
    <t>CATEGORY</t>
  </si>
  <si>
    <t>FEES</t>
  </si>
  <si>
    <t>Karan</t>
  </si>
  <si>
    <t>Abhay</t>
  </si>
  <si>
    <t>Bina</t>
  </si>
  <si>
    <t>Seema</t>
  </si>
  <si>
    <t>Gajendra</t>
  </si>
  <si>
    <t>M</t>
  </si>
  <si>
    <t>F</t>
  </si>
  <si>
    <t>FY</t>
  </si>
  <si>
    <t>SY</t>
  </si>
  <si>
    <t>TY</t>
  </si>
  <si>
    <t>Open</t>
  </si>
  <si>
    <t>Reserved</t>
  </si>
  <si>
    <t>a) Female students from Reserved category</t>
  </si>
  <si>
    <t>b) Male students from TY</t>
  </si>
  <si>
    <t>c) Open category students paying fees &gt; 3000</t>
  </si>
  <si>
    <t>&gt;3000</t>
  </si>
  <si>
    <t xml:space="preserve">Q2 A.  Calculate Total Marks  </t>
  </si>
  <si>
    <t>SUB 3</t>
  </si>
  <si>
    <t>TOTAL MARKS</t>
  </si>
  <si>
    <t>a) 3D Pie Chart for Total marks</t>
  </si>
  <si>
    <t>b) 2D Line Chart for Subject 1 and Subject 3</t>
  </si>
  <si>
    <r>
      <rPr>
        <b/>
        <u/>
        <sz val="14"/>
        <color theme="1"/>
        <rFont val="Calibri"/>
        <family val="2"/>
        <scheme val="minor"/>
      </rPr>
      <t>Excel Practical -1</t>
    </r>
    <r>
      <rPr>
        <b/>
        <sz val="14"/>
        <color theme="1"/>
        <rFont val="Calibri"/>
        <family val="2"/>
        <scheme val="minor"/>
      </rPr>
      <t xml:space="preserve"> </t>
    </r>
  </si>
  <si>
    <t xml:space="preserve"> </t>
  </si>
  <si>
    <t>c) 2D Column Chart</t>
  </si>
  <si>
    <t>d) 2D Stacked Column Chart</t>
  </si>
  <si>
    <t xml:space="preserve">Excel Practical -4 </t>
  </si>
  <si>
    <t xml:space="preserve">Q1.  Prepare Scenarios where : </t>
  </si>
  <si>
    <t>Items</t>
  </si>
  <si>
    <t>Costs</t>
  </si>
  <si>
    <t>Machinery</t>
  </si>
  <si>
    <t>Carriage</t>
  </si>
  <si>
    <t>Transport</t>
  </si>
  <si>
    <t>Office equipment</t>
  </si>
  <si>
    <t>Postage</t>
  </si>
  <si>
    <t>Miscellaneous</t>
  </si>
  <si>
    <t>Generator</t>
  </si>
  <si>
    <t>Total</t>
  </si>
  <si>
    <t>a) Machinery increases to 80,000 , carriage increases to 9000 &amp; Postage increases to 8000</t>
  </si>
  <si>
    <t>$C$8</t>
  </si>
  <si>
    <t>$C$9</t>
  </si>
  <si>
    <t>$C$10</t>
  </si>
  <si>
    <t>$C$11</t>
  </si>
  <si>
    <t>$C$12</t>
  </si>
  <si>
    <t>$C$13</t>
  </si>
  <si>
    <t>$C$14</t>
  </si>
  <si>
    <t>$C$15</t>
  </si>
  <si>
    <t xml:space="preserve"> Current Expenses</t>
  </si>
  <si>
    <t>Created by HP on 29-06-2025</t>
  </si>
  <si>
    <t>Increase in carriage and office equipment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</si>
  <si>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</si>
  <si>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</si>
  <si>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</si>
  <si>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</si>
  <si>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</si>
  <si>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</si>
  <si>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</si>
  <si>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b) Carriage increases to 10,000 Office equipment increases to 7000 and postage increases to 9000</t>
  </si>
  <si>
    <t xml:space="preserve">Q2. Obtain the solution for the cost price so that the profit will be 20000     </t>
  </si>
  <si>
    <t>CP</t>
  </si>
  <si>
    <t>ADVT</t>
  </si>
  <si>
    <t>SP</t>
  </si>
  <si>
    <t>PROFIT</t>
  </si>
  <si>
    <t>Q3. Maximize the profit for the following</t>
  </si>
  <si>
    <t>Microsoft Excel 16.0 Answer Report</t>
  </si>
  <si>
    <t>Worksheet: [Excel Assignment.xlsx]Sheet5</t>
  </si>
  <si>
    <t>Report Created: 29-06-2025 22:16:01</t>
  </si>
  <si>
    <t>Result: Solver found a solution.  All Constraints and optimality conditions are satisfied.</t>
  </si>
  <si>
    <t>Solver Engine</t>
  </si>
  <si>
    <t>Engine: GRG Nonlinear</t>
  </si>
  <si>
    <t>Solution Time: 0.031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</si>
  <si>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</si>
  <si>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</si>
  <si>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</si>
  <si>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</si>
  <si>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</si>
  <si>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</si>
  <si>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</si>
  <si>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</si>
  <si>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</si>
  <si>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</si>
  <si>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</si>
  <si>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</si>
  <si>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</si>
  <si>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</si>
  <si>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</si>
  <si>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</si>
  <si>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$E$27</t>
  </si>
  <si>
    <t>$B$27</t>
  </si>
  <si>
    <t>Contin</t>
  </si>
  <si>
    <t>$C$27</t>
  </si>
  <si>
    <t>$B$27&lt;=12000</t>
  </si>
  <si>
    <t>Not Binding</t>
  </si>
  <si>
    <t>$B$27&gt;=9000</t>
  </si>
  <si>
    <t>Binding</t>
  </si>
  <si>
    <t>$C$27&lt;=1000</t>
  </si>
  <si>
    <t>$C$27&gt;=400</t>
  </si>
  <si>
    <t>Scenario Summary'!A1</t>
  </si>
  <si>
    <t>Answer Report 1'!A1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</si>
</sst>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6" fillId="2" borderId="4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7" fillId="3" borderId="0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0" fillId="4" borderId="0" xfId="0" applyFill="1" applyBorder="1" applyAlignment="1"/>
    <xf numFmtId="0" fontId="10" fillId="0" borderId="0" xfId="0" applyFont="1" applyFill="1" applyBorder="1" applyAlignment="1">
      <alignment vertical="top" wrapText="1"/>
    </xf>
    <xf numFmtId="0" fontId="2" fillId="0" borderId="0" xfId="0" applyFont="1"/>
    <xf numFmtId="0" fontId="0" fillId="0" borderId="7" xfId="0" applyFill="1" applyBorder="1" applyAlignment="1"/>
    <xf numFmtId="0" fontId="8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11" fillId="0" borderId="0" xfId="1" quotePrefix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85D837D-C849-432E-B9F2-05B6F11FBD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3D PIE CHART FOR </a:t>
            </a:r>
            <a:r>
              <a:rPr lang="en-US"/>
              <a:t>TOTAL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Sheet4!$G$6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Sheet4!$C$7:$C$16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Sheet4!$G$7:$G$16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9-4AE0-A37C-A33617870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LINE CHART FOR SUBJECT 1 AND 3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Sheet4!$D$6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Sheet4!$C$7:$C$16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Sheet4!$D$7:$D$16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F-4F54-90C7-19D9132A21B4}"/>
            </c:ext>
          </c:extLst>
        </c:ser>
        <c:ser>
          <c:idx val="1"/>
          <c:order val="1"/>
          <c:tx>
            <c:strRef>
              <c:f>Sheet4!$F$6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Sheet4!$C$7:$C$16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Sheet4!$F$7:$F$16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F-4F54-90C7-19D9132A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332144"/>
        <c:axId val="1414535056"/>
      </c:lineChart>
      <c:catAx>
        <c:axId val="12303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  <a:r>
                  <a:rPr lang="en-IN" baseline="0"/>
                  <a:t> Names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35056"/>
        <c:crosses val="autoZero"/>
        <c:auto val="1"/>
        <c:lblAlgn val="ctr"/>
        <c:lblOffset val="100"/>
        <c:noMultiLvlLbl val="0"/>
      </c:catAx>
      <c:valAx>
        <c:axId val="14145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COLUMN CHART FOR SUBJECT 1 ,2 AND 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Sheet4!$D$6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Sheet4!$C$7:$C$16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Sheet4!$D$7:$D$16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E-4A79-97D4-F30101F0E1DE}"/>
            </c:ext>
          </c:extLst>
        </c:ser>
        <c:ser>
          <c:idx val="1"/>
          <c:order val="1"/>
          <c:tx>
            <c:strRef>
              <c:f>Sheet4!$E$6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Sheet4!$C$7:$C$16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Sheet4!$E$7:$E$16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E-4A79-97D4-F30101F0E1DE}"/>
            </c:ext>
          </c:extLst>
        </c:ser>
        <c:ser>
          <c:idx val="2"/>
          <c:order val="2"/>
          <c:tx>
            <c:strRef>
              <c:f>Sheet4!$F$6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Sheet4!$C$7:$C$16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Sheet4!$F$7:$F$16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E-4A79-97D4-F30101F0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299696"/>
        <c:axId val="1411301616"/>
      </c:barChart>
      <c:catAx>
        <c:axId val="141129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  <a:r>
                  <a:rPr lang="en-IN" baseline="0"/>
                  <a:t> Names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01616"/>
        <c:crosses val="autoZero"/>
        <c:auto val="1"/>
        <c:lblAlgn val="ctr"/>
        <c:lblOffset val="100"/>
        <c:noMultiLvlLbl val="0"/>
      </c:catAx>
      <c:valAx>
        <c:axId val="14113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9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06011748531433"/>
          <c:y val="0.88550991936818713"/>
          <c:w val="0.35756205474315711"/>
          <c:h val="8.4460050601782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u="none" strike="noStrike" baseline="0"/>
              <a:t>STACKED COLUMN CHART FOR SUBJECT 1 ,2 AND 3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Sheet4!$D$6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Sheet4!$C$7:$C$16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Sheet4!$D$7:$D$16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9-454D-AE65-9CF33DA6A6B3}"/>
            </c:ext>
          </c:extLst>
        </c:ser>
        <c:ser>
          <c:idx val="1"/>
          <c:order val="1"/>
          <c:tx>
            <c:strRef>
              <c:f>Sheet4!$E$6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Sheet4!$C$7:$C$16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Sheet4!$E$7:$E$16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9-454D-AE65-9CF33DA6A6B3}"/>
            </c:ext>
          </c:extLst>
        </c:ser>
        <c:ser>
          <c:idx val="2"/>
          <c:order val="2"/>
          <c:tx>
            <c:strRef>
              <c:f>Sheet4!$F$6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Sheet4!$C$7:$C$16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Sheet4!$F$7:$F$16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9-454D-AE65-9CF33DA6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3319952"/>
        <c:axId val="333318992"/>
      </c:barChart>
      <c:catAx>
        <c:axId val="33331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  <a:r>
                  <a:rPr lang="en-IN" baseline="0"/>
                  <a:t> Names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18992"/>
        <c:crosses val="autoZero"/>
        <c:auto val="1"/>
        <c:lblAlgn val="ctr"/>
        <c:lblOffset val="100"/>
        <c:noMultiLvlLbl val="0"/>
      </c:catAx>
      <c:valAx>
        <c:axId val="333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5</xdr:row>
      <xdr:rowOff>175260</xdr:rowOff>
    </xdr:from>
    <xdr:to>
      <xdr:col>14</xdr:col>
      <xdr:colOff>502920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8C2F1-2985-8C10-86B5-4AC726AF6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24</xdr:row>
      <xdr:rowOff>121920</xdr:rowOff>
    </xdr:from>
    <xdr:to>
      <xdr:col>14</xdr:col>
      <xdr:colOff>548640</xdr:colOff>
      <xdr:row>38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EF230-4546-8D5B-C238-E4C147689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6</xdr:row>
      <xdr:rowOff>38100</xdr:rowOff>
    </xdr:from>
    <xdr:to>
      <xdr:col>22</xdr:col>
      <xdr:colOff>106680</xdr:colOff>
      <xdr:row>20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5FC65E-7716-0146-87AF-53B20E763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213360</xdr:colOff>
      <xdr:row>24</xdr:row>
      <xdr:rowOff>76200</xdr:rowOff>
    </xdr:from>
    <xdr:to>
      <xdr:col>22</xdr:col>
      <xdr:colOff>175260</xdr:colOff>
      <xdr:row>38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1929F2-75BF-27ED-8326-CC3C19865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C557-9FF2-4626-8DBA-0501A8A793FF}">
  <dimension ref="B3:U29"/>
  <sheetViews>
    <sheetView showGridLines="0" workbookViewId="0">
      <selection activeCell="T25" sqref="T25"/>
    </sheetView>
  </sheetViews>
  <sheetFormatPr defaultRowHeight="14.4" x14ac:dyDescent="0.3"/>
  <cols>
    <col min="15" max="15" width="11.33203125" customWidth="1"/>
    <col min="17" max="17" width="10.21875" customWidth="1"/>
  </cols>
  <sheetData>
    <row r="3" spans="2:21" ht="18" x14ac:dyDescent="0.35">
      <c r="J3" s="2" t="s">
        <v>93</v>
      </c>
      <c r="K3" s="2"/>
      <c r="L3" s="2"/>
    </row>
    <row r="4" spans="2:21" x14ac:dyDescent="0.3">
      <c r="B4" t="s">
        <v>8</v>
      </c>
      <c r="N4" t="s">
        <v>23</v>
      </c>
    </row>
    <row r="6" spans="2:21" x14ac:dyDescent="0.3">
      <c r="B6" s="1" t="s">
        <v>0</v>
      </c>
      <c r="C6" s="1" t="s">
        <v>1</v>
      </c>
      <c r="D6" s="1" t="s">
        <v>3</v>
      </c>
      <c r="E6" s="1" t="s">
        <v>4</v>
      </c>
      <c r="F6" s="1" t="s">
        <v>2</v>
      </c>
      <c r="G6" s="1" t="s">
        <v>5</v>
      </c>
      <c r="N6" s="1" t="s">
        <v>24</v>
      </c>
      <c r="O6" s="1" t="s">
        <v>25</v>
      </c>
      <c r="P6" s="1" t="s">
        <v>26</v>
      </c>
      <c r="Q6" s="1" t="s">
        <v>27</v>
      </c>
      <c r="R6" s="1"/>
      <c r="S6" s="1"/>
      <c r="T6" s="1" t="s">
        <v>28</v>
      </c>
      <c r="U6" s="1" t="s">
        <v>26</v>
      </c>
    </row>
    <row r="7" spans="2:21" x14ac:dyDescent="0.3">
      <c r="B7" s="1">
        <v>110</v>
      </c>
      <c r="C7" s="1">
        <v>45</v>
      </c>
      <c r="D7" s="1">
        <v>56</v>
      </c>
      <c r="E7" s="1">
        <v>67</v>
      </c>
      <c r="F7" s="1">
        <v>78</v>
      </c>
      <c r="G7" s="1">
        <v>60</v>
      </c>
      <c r="N7" s="1">
        <v>1101</v>
      </c>
      <c r="O7" s="1">
        <v>340</v>
      </c>
      <c r="P7" s="1">
        <f>LOOKUP(O7,$T$7:$T$9, $U$7:$U$9)</f>
        <v>6</v>
      </c>
      <c r="Q7" s="1">
        <f>O7*P7</f>
        <v>2040</v>
      </c>
      <c r="R7" s="1"/>
      <c r="S7" s="1"/>
      <c r="T7" s="1">
        <v>0</v>
      </c>
      <c r="U7" s="1">
        <v>3</v>
      </c>
    </row>
    <row r="8" spans="2:21" x14ac:dyDescent="0.3">
      <c r="B8" s="1" t="s">
        <v>6</v>
      </c>
      <c r="C8" s="1">
        <f>HLOOKUP(C7, $C$12:$F$13, 2)</f>
        <v>3</v>
      </c>
      <c r="D8" s="1">
        <f t="shared" ref="D8:G8" si="0">HLOOKUP(D7, $C$12:$F$13, 2)</f>
        <v>2</v>
      </c>
      <c r="E8" s="1">
        <f t="shared" si="0"/>
        <v>1</v>
      </c>
      <c r="F8" s="1">
        <f t="shared" si="0"/>
        <v>1</v>
      </c>
      <c r="G8" s="1">
        <f t="shared" si="0"/>
        <v>1</v>
      </c>
      <c r="N8" s="1">
        <v>1102</v>
      </c>
      <c r="O8" s="1">
        <v>180</v>
      </c>
      <c r="P8" s="1">
        <f t="shared" ref="P8:P16" si="1">LOOKUP(O8,$T$7:$T$9, $U$7:$U$9)</f>
        <v>3</v>
      </c>
      <c r="Q8" s="1">
        <f t="shared" ref="Q8:Q16" si="2">O8*P8</f>
        <v>540</v>
      </c>
      <c r="R8" s="1"/>
      <c r="S8" s="1"/>
      <c r="T8" s="1">
        <v>200</v>
      </c>
      <c r="U8" s="1">
        <v>6</v>
      </c>
    </row>
    <row r="9" spans="2:21" x14ac:dyDescent="0.3">
      <c r="N9" s="1">
        <v>1103</v>
      </c>
      <c r="O9" s="1">
        <v>400</v>
      </c>
      <c r="P9" s="1">
        <f t="shared" si="1"/>
        <v>6</v>
      </c>
      <c r="Q9" s="1">
        <f t="shared" si="2"/>
        <v>2400</v>
      </c>
      <c r="R9" s="1"/>
      <c r="S9" s="1"/>
      <c r="T9" s="1">
        <v>500</v>
      </c>
      <c r="U9" s="1">
        <v>8</v>
      </c>
    </row>
    <row r="10" spans="2:21" x14ac:dyDescent="0.3">
      <c r="N10" s="1">
        <v>1104</v>
      </c>
      <c r="O10" s="1">
        <v>600</v>
      </c>
      <c r="P10" s="1">
        <f t="shared" si="1"/>
        <v>8</v>
      </c>
      <c r="Q10" s="1">
        <f t="shared" si="2"/>
        <v>4800</v>
      </c>
      <c r="R10" s="1"/>
      <c r="S10" s="1"/>
      <c r="T10" s="1"/>
      <c r="U10" s="1"/>
    </row>
    <row r="11" spans="2:21" x14ac:dyDescent="0.3">
      <c r="N11" s="1">
        <v>1105</v>
      </c>
      <c r="O11" s="1">
        <v>350</v>
      </c>
      <c r="P11" s="1">
        <f t="shared" si="1"/>
        <v>6</v>
      </c>
      <c r="Q11" s="1">
        <f t="shared" si="2"/>
        <v>2100</v>
      </c>
      <c r="R11" s="1"/>
      <c r="S11" s="1"/>
      <c r="T11" s="1"/>
      <c r="U11" s="1"/>
    </row>
    <row r="12" spans="2:21" x14ac:dyDescent="0.3">
      <c r="B12" s="1" t="s">
        <v>7</v>
      </c>
      <c r="C12" s="1">
        <v>0</v>
      </c>
      <c r="D12" s="1">
        <v>40</v>
      </c>
      <c r="E12" s="1">
        <v>50</v>
      </c>
      <c r="F12" s="1">
        <v>60</v>
      </c>
      <c r="N12" s="1">
        <v>1106</v>
      </c>
      <c r="O12" s="1">
        <v>470</v>
      </c>
      <c r="P12" s="1">
        <f t="shared" si="1"/>
        <v>6</v>
      </c>
      <c r="Q12" s="1">
        <f t="shared" si="2"/>
        <v>2820</v>
      </c>
      <c r="R12" s="1"/>
      <c r="S12" s="1"/>
      <c r="T12" s="1"/>
      <c r="U12" s="1"/>
    </row>
    <row r="13" spans="2:21" x14ac:dyDescent="0.3">
      <c r="B13" s="1" t="s">
        <v>6</v>
      </c>
      <c r="C13" s="1">
        <v>4</v>
      </c>
      <c r="D13" s="1">
        <v>3</v>
      </c>
      <c r="E13" s="1">
        <v>2</v>
      </c>
      <c r="F13" s="1">
        <v>1</v>
      </c>
      <c r="N13" s="1">
        <v>1107</v>
      </c>
      <c r="O13" s="1">
        <v>890</v>
      </c>
      <c r="P13" s="1">
        <f t="shared" si="1"/>
        <v>8</v>
      </c>
      <c r="Q13" s="1">
        <f t="shared" si="2"/>
        <v>7120</v>
      </c>
      <c r="R13" s="1"/>
      <c r="S13" s="1"/>
      <c r="T13" s="1"/>
      <c r="U13" s="1"/>
    </row>
    <row r="14" spans="2:21" x14ac:dyDescent="0.3">
      <c r="N14" s="1">
        <v>1108</v>
      </c>
      <c r="O14" s="1">
        <v>200</v>
      </c>
      <c r="P14" s="1">
        <f t="shared" si="1"/>
        <v>6</v>
      </c>
      <c r="Q14" s="1">
        <f t="shared" si="2"/>
        <v>1200</v>
      </c>
      <c r="R14" s="1"/>
      <c r="S14" s="1"/>
      <c r="T14" s="1"/>
      <c r="U14" s="1"/>
    </row>
    <row r="15" spans="2:21" x14ac:dyDescent="0.3">
      <c r="N15" s="1">
        <v>1109</v>
      </c>
      <c r="O15" s="1">
        <v>500</v>
      </c>
      <c r="P15" s="1">
        <f t="shared" si="1"/>
        <v>8</v>
      </c>
      <c r="Q15" s="1">
        <f t="shared" si="2"/>
        <v>4000</v>
      </c>
      <c r="R15" s="1"/>
      <c r="S15" s="1"/>
      <c r="T15" s="1"/>
      <c r="U15" s="1"/>
    </row>
    <row r="16" spans="2:21" x14ac:dyDescent="0.3">
      <c r="N16" s="1">
        <v>1110</v>
      </c>
      <c r="O16" s="1">
        <v>360</v>
      </c>
      <c r="P16" s="1">
        <f t="shared" si="1"/>
        <v>6</v>
      </c>
      <c r="Q16" s="1">
        <f t="shared" si="2"/>
        <v>2160</v>
      </c>
      <c r="R16" s="1"/>
      <c r="S16" s="1"/>
      <c r="T16" s="1"/>
      <c r="U16" s="1"/>
    </row>
    <row r="17" spans="2:7" x14ac:dyDescent="0.3">
      <c r="B17" t="s">
        <v>9</v>
      </c>
    </row>
    <row r="19" spans="2:7" x14ac:dyDescent="0.3">
      <c r="B19" s="1" t="s">
        <v>10</v>
      </c>
      <c r="C19" s="1" t="s">
        <v>21</v>
      </c>
      <c r="D19" s="1" t="s">
        <v>22</v>
      </c>
      <c r="E19" s="1"/>
      <c r="F19" s="1">
        <v>0</v>
      </c>
      <c r="G19" s="1">
        <v>0</v>
      </c>
    </row>
    <row r="20" spans="2:7" x14ac:dyDescent="0.3">
      <c r="B20" s="1" t="s">
        <v>11</v>
      </c>
      <c r="C20" s="1">
        <v>30000</v>
      </c>
      <c r="D20" s="1">
        <f>VLOOKUP(C20, $F$19:$G$25, 2)</f>
        <v>3000</v>
      </c>
      <c r="E20" s="1"/>
      <c r="F20" s="1">
        <v>30000</v>
      </c>
      <c r="G20" s="1">
        <v>3000</v>
      </c>
    </row>
    <row r="21" spans="2:7" x14ac:dyDescent="0.3">
      <c r="B21" s="1" t="s">
        <v>12</v>
      </c>
      <c r="C21" s="1">
        <v>40000</v>
      </c>
      <c r="D21" s="1">
        <f t="shared" ref="D21:D29" si="3">VLOOKUP(C21, $F$19:$G$25, 2)</f>
        <v>4000</v>
      </c>
      <c r="E21" s="1"/>
      <c r="F21" s="1">
        <v>40000</v>
      </c>
      <c r="G21" s="1">
        <v>4000</v>
      </c>
    </row>
    <row r="22" spans="2:7" x14ac:dyDescent="0.3">
      <c r="B22" s="1" t="s">
        <v>13</v>
      </c>
      <c r="C22" s="1">
        <v>45000</v>
      </c>
      <c r="D22" s="1">
        <f t="shared" si="3"/>
        <v>4000</v>
      </c>
      <c r="E22" s="1"/>
      <c r="F22" s="1">
        <v>50000</v>
      </c>
      <c r="G22" s="1">
        <v>5000</v>
      </c>
    </row>
    <row r="23" spans="2:7" x14ac:dyDescent="0.3">
      <c r="B23" s="1" t="s">
        <v>14</v>
      </c>
      <c r="C23" s="1">
        <v>48000</v>
      </c>
      <c r="D23" s="1">
        <f t="shared" si="3"/>
        <v>4000</v>
      </c>
      <c r="E23" s="1"/>
      <c r="F23" s="1">
        <v>60000</v>
      </c>
      <c r="G23" s="1">
        <v>6000</v>
      </c>
    </row>
    <row r="24" spans="2:7" x14ac:dyDescent="0.3">
      <c r="B24" s="1" t="s">
        <v>15</v>
      </c>
      <c r="C24" s="1">
        <v>55000</v>
      </c>
      <c r="D24" s="1">
        <f t="shared" si="3"/>
        <v>5000</v>
      </c>
      <c r="E24" s="1"/>
      <c r="F24" s="1">
        <v>70000</v>
      </c>
      <c r="G24" s="1">
        <v>7000</v>
      </c>
    </row>
    <row r="25" spans="2:7" x14ac:dyDescent="0.3">
      <c r="B25" s="1" t="s">
        <v>16</v>
      </c>
      <c r="C25" s="1">
        <v>32000</v>
      </c>
      <c r="D25" s="1">
        <f t="shared" si="3"/>
        <v>3000</v>
      </c>
      <c r="E25" s="1"/>
      <c r="F25" s="1">
        <v>80000</v>
      </c>
      <c r="G25" s="1">
        <v>8000</v>
      </c>
    </row>
    <row r="26" spans="2:7" x14ac:dyDescent="0.3">
      <c r="B26" s="1" t="s">
        <v>17</v>
      </c>
      <c r="C26" s="1">
        <v>66000</v>
      </c>
      <c r="D26" s="1">
        <f t="shared" si="3"/>
        <v>6000</v>
      </c>
      <c r="E26" s="1"/>
      <c r="F26" s="1"/>
      <c r="G26" s="1"/>
    </row>
    <row r="27" spans="2:7" x14ac:dyDescent="0.3">
      <c r="B27" s="1" t="s">
        <v>18</v>
      </c>
      <c r="C27" s="1">
        <v>23000</v>
      </c>
      <c r="D27" s="1">
        <f t="shared" si="3"/>
        <v>0</v>
      </c>
      <c r="E27" s="1"/>
      <c r="F27" s="1"/>
      <c r="G27" s="1"/>
    </row>
    <row r="28" spans="2:7" x14ac:dyDescent="0.3">
      <c r="B28" s="1" t="s">
        <v>19</v>
      </c>
      <c r="C28" s="1">
        <v>43000</v>
      </c>
      <c r="D28" s="1">
        <f t="shared" si="3"/>
        <v>4000</v>
      </c>
      <c r="E28" s="1"/>
      <c r="F28" s="1"/>
      <c r="G28" s="1"/>
    </row>
    <row r="29" spans="2:7" x14ac:dyDescent="0.3">
      <c r="B29" s="1" t="s">
        <v>20</v>
      </c>
      <c r="C29" s="1">
        <v>37000</v>
      </c>
      <c r="D29" s="1">
        <f t="shared" si="3"/>
        <v>3000</v>
      </c>
      <c r="E29" s="1"/>
      <c r="F29" s="1"/>
      <c r="G29" s="1"/>
    </row>
  </sheetData>
  <mergeCells count="1"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67F4-6DD2-49B7-A2C6-2308FD2808A5}">
  <dimension ref="B3:S34"/>
  <sheetViews>
    <sheetView showGridLines="0" workbookViewId="0">
      <selection activeCell="U31" sqref="U31"/>
    </sheetView>
  </sheetViews>
  <sheetFormatPr defaultRowHeight="14.4" x14ac:dyDescent="0.3"/>
  <cols>
    <col min="5" max="5" width="12.21875" customWidth="1"/>
    <col min="16" max="16" width="16" customWidth="1"/>
    <col min="17" max="17" width="12.33203125" customWidth="1"/>
    <col min="18" max="18" width="11.21875" customWidth="1"/>
    <col min="19" max="19" width="10.109375" customWidth="1"/>
  </cols>
  <sheetData>
    <row r="3" spans="2:19" ht="18" x14ac:dyDescent="0.35">
      <c r="J3" s="7" t="s">
        <v>29</v>
      </c>
      <c r="K3" s="4"/>
      <c r="L3" s="4"/>
    </row>
    <row r="5" spans="2:19" x14ac:dyDescent="0.3">
      <c r="B5" t="s">
        <v>30</v>
      </c>
      <c r="N5" t="s">
        <v>50</v>
      </c>
    </row>
    <row r="7" spans="2:19" x14ac:dyDescent="0.3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6</v>
      </c>
      <c r="N7" s="1"/>
      <c r="O7" s="1" t="s">
        <v>10</v>
      </c>
      <c r="P7" s="1" t="s">
        <v>51</v>
      </c>
      <c r="Q7" s="1" t="s">
        <v>52</v>
      </c>
      <c r="R7" s="1" t="s">
        <v>53</v>
      </c>
      <c r="S7" s="1" t="s">
        <v>54</v>
      </c>
    </row>
    <row r="8" spans="2:19" x14ac:dyDescent="0.3">
      <c r="B8" s="1">
        <v>1</v>
      </c>
      <c r="C8" s="1">
        <v>22</v>
      </c>
      <c r="D8" s="1">
        <v>66</v>
      </c>
      <c r="E8" s="1">
        <f>AVERAGE(C8:D8)</f>
        <v>44</v>
      </c>
      <c r="F8" s="1" t="str">
        <f>IF(AND(C8&gt;=40,D8&gt;=40), "PASS", "FAIL")</f>
        <v>FAIL</v>
      </c>
      <c r="G8" s="1" t="str">
        <f>IF(F8="FAIL", "IV", IF(E8&lt;50, "III", IF(E8&gt;=60, "I", "II")))</f>
        <v>IV</v>
      </c>
      <c r="N8" s="1">
        <v>1</v>
      </c>
      <c r="O8" s="1" t="s">
        <v>55</v>
      </c>
      <c r="P8" s="5">
        <v>150000</v>
      </c>
      <c r="Q8" s="1">
        <f xml:space="preserve"> IF(P8 &lt;150000, 0,IF(P8&lt;=250000,(P8-150000)*10%,IF(P8&lt;=325000, 10000 + (P8-
250000)*20%,25000+(P8-325000)*30%)))</f>
        <v>0</v>
      </c>
      <c r="R8" s="1">
        <f>IF(P8 &lt;500000, 0,Q8*3%)</f>
        <v>0</v>
      </c>
      <c r="S8" s="1">
        <f>Q8+R8</f>
        <v>0</v>
      </c>
    </row>
    <row r="9" spans="2:19" x14ac:dyDescent="0.3">
      <c r="B9" s="1">
        <v>2</v>
      </c>
      <c r="C9" s="1">
        <v>55</v>
      </c>
      <c r="D9" s="1">
        <v>87</v>
      </c>
      <c r="E9" s="1">
        <f t="shared" ref="E9:E19" si="0">AVERAGE(C9:D9)</f>
        <v>71</v>
      </c>
      <c r="F9" s="1" t="str">
        <f t="shared" ref="F9:F19" si="1">IF(AND(C9&gt;=40,D9&gt;=40), "PASS", "FAIL")</f>
        <v>PASS</v>
      </c>
      <c r="G9" s="1" t="str">
        <f t="shared" ref="G9:G19" si="2">IF(F9="FAIL", "IV", IF(E9&lt;50, "III", IF(E9&gt;=60, "I", "II")))</f>
        <v>I</v>
      </c>
      <c r="N9" s="1">
        <v>2</v>
      </c>
      <c r="O9" s="1" t="s">
        <v>56</v>
      </c>
      <c r="P9" s="5">
        <v>100000</v>
      </c>
      <c r="Q9" s="1">
        <f t="shared" ref="Q9:Q19" si="3" xml:space="preserve"> IF(P9 &lt;150000, 0,IF(P9&lt;=250000,(P9-150000)*10%,IF(P9&lt;=325000, 10000 + (P9-
250000)*20%,25000+(P9-325000)*30%)))</f>
        <v>0</v>
      </c>
      <c r="R9" s="1">
        <f t="shared" ref="R9:R19" si="4">IF(P9 &lt;500000, 0,Q9*3%)</f>
        <v>0</v>
      </c>
      <c r="S9" s="1">
        <f t="shared" ref="S9:S19" si="5">Q9+R9</f>
        <v>0</v>
      </c>
    </row>
    <row r="10" spans="2:19" x14ac:dyDescent="0.3">
      <c r="B10" s="1">
        <v>3</v>
      </c>
      <c r="C10" s="1">
        <v>60</v>
      </c>
      <c r="D10" s="1">
        <v>43</v>
      </c>
      <c r="E10" s="1">
        <f t="shared" si="0"/>
        <v>51.5</v>
      </c>
      <c r="F10" s="1" t="str">
        <f t="shared" si="1"/>
        <v>PASS</v>
      </c>
      <c r="G10" s="1" t="str">
        <f t="shared" si="2"/>
        <v>II</v>
      </c>
      <c r="N10" s="1">
        <v>3</v>
      </c>
      <c r="O10" s="1" t="s">
        <v>57</v>
      </c>
      <c r="P10" s="5">
        <v>75000</v>
      </c>
      <c r="Q10" s="1">
        <f t="shared" si="3"/>
        <v>0</v>
      </c>
      <c r="R10" s="1">
        <f t="shared" si="4"/>
        <v>0</v>
      </c>
      <c r="S10" s="1">
        <f t="shared" si="5"/>
        <v>0</v>
      </c>
    </row>
    <row r="11" spans="2:19" x14ac:dyDescent="0.3">
      <c r="B11" s="1">
        <v>4</v>
      </c>
      <c r="C11" s="1">
        <v>78</v>
      </c>
      <c r="D11" s="1">
        <v>98</v>
      </c>
      <c r="E11" s="1">
        <f t="shared" si="0"/>
        <v>88</v>
      </c>
      <c r="F11" s="1" t="str">
        <f t="shared" si="1"/>
        <v>PASS</v>
      </c>
      <c r="G11" s="1" t="str">
        <f t="shared" si="2"/>
        <v>I</v>
      </c>
      <c r="N11" s="1">
        <v>4</v>
      </c>
      <c r="O11" s="1" t="s">
        <v>58</v>
      </c>
      <c r="P11" s="5">
        <v>250000</v>
      </c>
      <c r="Q11" s="1">
        <f t="shared" si="3"/>
        <v>10000</v>
      </c>
      <c r="R11" s="1">
        <f t="shared" si="4"/>
        <v>0</v>
      </c>
      <c r="S11" s="1">
        <f t="shared" si="5"/>
        <v>10000</v>
      </c>
    </row>
    <row r="12" spans="2:19" x14ac:dyDescent="0.3">
      <c r="B12" s="1">
        <v>5</v>
      </c>
      <c r="C12" s="1">
        <v>96</v>
      </c>
      <c r="D12" s="1">
        <v>97</v>
      </c>
      <c r="E12" s="1">
        <f t="shared" si="0"/>
        <v>96.5</v>
      </c>
      <c r="F12" s="1" t="str">
        <f t="shared" si="1"/>
        <v>PASS</v>
      </c>
      <c r="G12" s="1" t="str">
        <f t="shared" si="2"/>
        <v>I</v>
      </c>
      <c r="N12" s="1">
        <v>5</v>
      </c>
      <c r="O12" s="1" t="s">
        <v>59</v>
      </c>
      <c r="P12" s="5">
        <v>300000</v>
      </c>
      <c r="Q12" s="1">
        <f t="shared" si="3"/>
        <v>20000</v>
      </c>
      <c r="R12" s="1">
        <f t="shared" si="4"/>
        <v>0</v>
      </c>
      <c r="S12" s="1">
        <f t="shared" si="5"/>
        <v>20000</v>
      </c>
    </row>
    <row r="13" spans="2:19" x14ac:dyDescent="0.3">
      <c r="B13" s="1">
        <v>6</v>
      </c>
      <c r="C13" s="1">
        <v>35</v>
      </c>
      <c r="D13" s="1">
        <v>56</v>
      </c>
      <c r="E13" s="1">
        <f t="shared" si="0"/>
        <v>45.5</v>
      </c>
      <c r="F13" s="1" t="str">
        <f t="shared" si="1"/>
        <v>FAIL</v>
      </c>
      <c r="G13" s="1" t="str">
        <f t="shared" si="2"/>
        <v>IV</v>
      </c>
      <c r="N13" s="1">
        <v>6</v>
      </c>
      <c r="O13" s="1" t="s">
        <v>60</v>
      </c>
      <c r="P13" s="5">
        <v>500000</v>
      </c>
      <c r="Q13" s="1">
        <f t="shared" si="3"/>
        <v>77500</v>
      </c>
      <c r="R13" s="1">
        <f t="shared" si="4"/>
        <v>2325</v>
      </c>
      <c r="S13" s="1">
        <f t="shared" si="5"/>
        <v>79825</v>
      </c>
    </row>
    <row r="14" spans="2:19" x14ac:dyDescent="0.3">
      <c r="B14" s="1">
        <v>7</v>
      </c>
      <c r="C14" s="1">
        <v>49</v>
      </c>
      <c r="D14" s="1">
        <v>45</v>
      </c>
      <c r="E14" s="1">
        <f t="shared" si="0"/>
        <v>47</v>
      </c>
      <c r="F14" s="1" t="str">
        <f t="shared" si="1"/>
        <v>PASS</v>
      </c>
      <c r="G14" s="1" t="str">
        <f t="shared" si="2"/>
        <v>III</v>
      </c>
      <c r="N14" s="1">
        <v>7</v>
      </c>
      <c r="O14" s="1" t="s">
        <v>61</v>
      </c>
      <c r="P14" s="5">
        <v>1200000</v>
      </c>
      <c r="Q14" s="1">
        <f t="shared" si="3"/>
        <v>287500</v>
      </c>
      <c r="R14" s="1">
        <f t="shared" si="4"/>
        <v>8625</v>
      </c>
      <c r="S14" s="1">
        <f t="shared" si="5"/>
        <v>296125</v>
      </c>
    </row>
    <row r="15" spans="2:19" x14ac:dyDescent="0.3">
      <c r="B15" s="1">
        <v>8</v>
      </c>
      <c r="C15" s="1">
        <v>8</v>
      </c>
      <c r="D15" s="1">
        <v>43</v>
      </c>
      <c r="E15" s="1">
        <f t="shared" si="0"/>
        <v>25.5</v>
      </c>
      <c r="F15" s="1" t="str">
        <f t="shared" si="1"/>
        <v>FAIL</v>
      </c>
      <c r="G15" s="1" t="str">
        <f t="shared" si="2"/>
        <v>IV</v>
      </c>
      <c r="N15" s="1">
        <v>8</v>
      </c>
      <c r="O15" s="1" t="s">
        <v>62</v>
      </c>
      <c r="P15" s="5">
        <v>400000</v>
      </c>
      <c r="Q15" s="1">
        <f t="shared" si="3"/>
        <v>47500</v>
      </c>
      <c r="R15" s="1">
        <f t="shared" si="4"/>
        <v>0</v>
      </c>
      <c r="S15" s="1">
        <f t="shared" si="5"/>
        <v>47500</v>
      </c>
    </row>
    <row r="16" spans="2:19" x14ac:dyDescent="0.3">
      <c r="B16" s="1">
        <v>9</v>
      </c>
      <c r="C16" s="1">
        <v>43</v>
      </c>
      <c r="D16" s="1">
        <v>70</v>
      </c>
      <c r="E16" s="1">
        <f t="shared" si="0"/>
        <v>56.5</v>
      </c>
      <c r="F16" s="1" t="str">
        <f t="shared" si="1"/>
        <v>PASS</v>
      </c>
      <c r="G16" s="1" t="str">
        <f t="shared" si="2"/>
        <v>II</v>
      </c>
      <c r="N16" s="1">
        <v>9</v>
      </c>
      <c r="O16" s="1" t="s">
        <v>63</v>
      </c>
      <c r="P16" s="5">
        <v>500000</v>
      </c>
      <c r="Q16" s="1">
        <f t="shared" si="3"/>
        <v>77500</v>
      </c>
      <c r="R16" s="1">
        <f t="shared" si="4"/>
        <v>2325</v>
      </c>
      <c r="S16" s="1">
        <f t="shared" si="5"/>
        <v>79825</v>
      </c>
    </row>
    <row r="17" spans="2:19" x14ac:dyDescent="0.3">
      <c r="B17" s="1">
        <v>10</v>
      </c>
      <c r="C17" s="1">
        <v>56</v>
      </c>
      <c r="D17" s="1">
        <v>57</v>
      </c>
      <c r="E17" s="1">
        <f t="shared" si="0"/>
        <v>56.5</v>
      </c>
      <c r="F17" s="1" t="str">
        <f t="shared" si="1"/>
        <v>PASS</v>
      </c>
      <c r="G17" s="1" t="str">
        <f t="shared" si="2"/>
        <v>II</v>
      </c>
      <c r="N17" s="1">
        <v>10</v>
      </c>
      <c r="O17" s="1" t="s">
        <v>64</v>
      </c>
      <c r="P17" s="5">
        <v>650000</v>
      </c>
      <c r="Q17" s="1">
        <f t="shared" si="3"/>
        <v>122500</v>
      </c>
      <c r="R17" s="1">
        <f t="shared" si="4"/>
        <v>3675</v>
      </c>
      <c r="S17" s="1">
        <f t="shared" si="5"/>
        <v>126175</v>
      </c>
    </row>
    <row r="18" spans="2:19" x14ac:dyDescent="0.3">
      <c r="B18" s="1" t="s">
        <v>36</v>
      </c>
      <c r="C18" s="1" t="s">
        <v>36</v>
      </c>
      <c r="D18" s="1" t="s">
        <v>36</v>
      </c>
      <c r="E18" s="1" t="s">
        <v>36</v>
      </c>
      <c r="F18" s="1" t="s">
        <v>36</v>
      </c>
      <c r="G18" s="1" t="s">
        <v>36</v>
      </c>
      <c r="N18" s="1" t="s">
        <v>36</v>
      </c>
      <c r="O18" s="1" t="s">
        <v>36</v>
      </c>
      <c r="P18" s="1" t="s">
        <v>36</v>
      </c>
      <c r="Q18" s="1" t="s">
        <v>36</v>
      </c>
      <c r="R18" s="1" t="s">
        <v>36</v>
      </c>
      <c r="S18" s="1" t="s">
        <v>36</v>
      </c>
    </row>
    <row r="19" spans="2:19" x14ac:dyDescent="0.3">
      <c r="B19" s="1">
        <v>50</v>
      </c>
      <c r="C19" s="1">
        <v>79</v>
      </c>
      <c r="D19" s="1">
        <v>67</v>
      </c>
      <c r="E19" s="1">
        <f t="shared" si="0"/>
        <v>73</v>
      </c>
      <c r="F19" s="1" t="str">
        <f t="shared" si="1"/>
        <v>PASS</v>
      </c>
      <c r="G19" s="1" t="str">
        <f t="shared" si="2"/>
        <v>I</v>
      </c>
      <c r="N19" s="1">
        <v>50</v>
      </c>
      <c r="O19" s="1" t="s">
        <v>65</v>
      </c>
      <c r="P19" s="5">
        <v>800000</v>
      </c>
      <c r="Q19" s="1">
        <f t="shared" si="3"/>
        <v>167500</v>
      </c>
      <c r="R19" s="1">
        <f t="shared" si="4"/>
        <v>5025</v>
      </c>
      <c r="S19" s="1">
        <f t="shared" si="5"/>
        <v>172525</v>
      </c>
    </row>
    <row r="22" spans="2:19" x14ac:dyDescent="0.3">
      <c r="B22" t="s">
        <v>37</v>
      </c>
    </row>
    <row r="24" spans="2:19" x14ac:dyDescent="0.3">
      <c r="B24" s="1"/>
      <c r="C24" s="1" t="s">
        <v>10</v>
      </c>
      <c r="D24" s="1" t="s">
        <v>21</v>
      </c>
      <c r="E24" s="1" t="s">
        <v>39</v>
      </c>
    </row>
    <row r="25" spans="2:19" x14ac:dyDescent="0.3">
      <c r="B25" s="1">
        <v>1</v>
      </c>
      <c r="C25" s="1" t="s">
        <v>40</v>
      </c>
      <c r="D25" s="1">
        <v>30000</v>
      </c>
      <c r="E25" s="1">
        <f>IF(D25 &lt;30000, D25*5%,IF(D25&lt;=70000,1500+(D25-30000)*10%, 1500 +4000+ (D25-70000)*15%))</f>
        <v>1500</v>
      </c>
    </row>
    <row r="26" spans="2:19" x14ac:dyDescent="0.3">
      <c r="B26" s="1">
        <v>2</v>
      </c>
      <c r="C26" s="1" t="s">
        <v>41</v>
      </c>
      <c r="D26" s="1">
        <v>40000</v>
      </c>
      <c r="E26" s="1">
        <f t="shared" ref="E26:E33" si="6">IF(D26 &lt;30000, D26*5%,IF(D26&lt;=70000,1500+(D26-30000)*10%, 1500 +4000+ (D26-70000)*15%))</f>
        <v>2500</v>
      </c>
    </row>
    <row r="27" spans="2:19" x14ac:dyDescent="0.3">
      <c r="B27" s="1">
        <v>3</v>
      </c>
      <c r="C27" s="1" t="s">
        <v>49</v>
      </c>
      <c r="D27" s="1">
        <v>70000</v>
      </c>
      <c r="E27" s="1">
        <f t="shared" si="6"/>
        <v>5500</v>
      </c>
    </row>
    <row r="28" spans="2:19" x14ac:dyDescent="0.3">
      <c r="B28" s="1">
        <v>4</v>
      </c>
      <c r="C28" s="1" t="s">
        <v>48</v>
      </c>
      <c r="D28" s="1">
        <v>80000</v>
      </c>
      <c r="E28" s="1">
        <f t="shared" si="6"/>
        <v>7000</v>
      </c>
    </row>
    <row r="29" spans="2:19" x14ac:dyDescent="0.3">
      <c r="B29" s="1">
        <v>5</v>
      </c>
      <c r="C29" s="1" t="s">
        <v>42</v>
      </c>
      <c r="D29" s="1">
        <v>90000</v>
      </c>
      <c r="E29" s="1">
        <f t="shared" si="6"/>
        <v>8500</v>
      </c>
    </row>
    <row r="30" spans="2:19" x14ac:dyDescent="0.3">
      <c r="B30" s="1">
        <v>6</v>
      </c>
      <c r="C30" s="1" t="s">
        <v>43</v>
      </c>
      <c r="D30" s="1">
        <v>20000</v>
      </c>
      <c r="E30" s="1">
        <f t="shared" si="6"/>
        <v>1000</v>
      </c>
    </row>
    <row r="31" spans="2:19" x14ac:dyDescent="0.3">
      <c r="B31" s="1">
        <v>7</v>
      </c>
      <c r="C31" s="1" t="s">
        <v>47</v>
      </c>
      <c r="D31" s="1">
        <v>45000</v>
      </c>
      <c r="E31" s="1">
        <f t="shared" si="6"/>
        <v>3000</v>
      </c>
    </row>
    <row r="32" spans="2:19" x14ac:dyDescent="0.3">
      <c r="B32" s="1">
        <v>8</v>
      </c>
      <c r="C32" s="1" t="s">
        <v>44</v>
      </c>
      <c r="D32" s="1">
        <v>59000</v>
      </c>
      <c r="E32" s="1">
        <f t="shared" si="6"/>
        <v>4400</v>
      </c>
    </row>
    <row r="33" spans="2:5" x14ac:dyDescent="0.3">
      <c r="B33" s="1">
        <v>9</v>
      </c>
      <c r="C33" s="1" t="s">
        <v>45</v>
      </c>
      <c r="D33" s="1">
        <v>28000</v>
      </c>
      <c r="E33" s="1">
        <f t="shared" si="6"/>
        <v>1400</v>
      </c>
    </row>
    <row r="34" spans="2:5" x14ac:dyDescent="0.3">
      <c r="B34" s="1">
        <v>10</v>
      </c>
      <c r="C34" s="1" t="s">
        <v>46</v>
      </c>
      <c r="D34" s="1">
        <v>99000</v>
      </c>
      <c r="E34" s="1">
        <f>IF(D34 &lt;30000, D34*5%,IF(D34&lt;=70000,1500+(D34-S1400)*10%, 1500 +4000+ (D34-70000)*15%))</f>
        <v>9850</v>
      </c>
    </row>
  </sheetData>
  <mergeCells count="1">
    <mergeCell ref="J3:L3"/>
  </mergeCells>
  <pageMargins left="0.7" right="0.7" top="0.75" bottom="0.75" header="0.3" footer="0.3"/>
  <ignoredErrors>
    <ignoredError sqref="E19 E8:E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52AD-16C6-42F4-90BD-E00B881C34F8}">
  <dimension ref="B3:S26"/>
  <sheetViews>
    <sheetView showGridLines="0" workbookViewId="0">
      <selection activeCell="W31" sqref="W31"/>
    </sheetView>
  </sheetViews>
  <sheetFormatPr defaultRowHeight="14.4" x14ac:dyDescent="0.3"/>
  <cols>
    <col min="6" max="6" width="9.88671875" customWidth="1"/>
    <col min="12" max="12" width="9.44140625" customWidth="1"/>
  </cols>
  <sheetData>
    <row r="3" spans="2:19" ht="18" x14ac:dyDescent="0.35">
      <c r="J3" s="7" t="s">
        <v>66</v>
      </c>
      <c r="K3" s="3"/>
      <c r="L3" s="3"/>
    </row>
    <row r="5" spans="2:19" x14ac:dyDescent="0.3">
      <c r="B5" t="s">
        <v>67</v>
      </c>
      <c r="I5" t="s">
        <v>84</v>
      </c>
      <c r="O5" t="s">
        <v>85</v>
      </c>
    </row>
    <row r="7" spans="2:19" x14ac:dyDescent="0.3">
      <c r="B7" s="1"/>
      <c r="C7" s="1" t="s">
        <v>10</v>
      </c>
      <c r="D7" s="1" t="s">
        <v>68</v>
      </c>
      <c r="E7" s="1" t="s">
        <v>69</v>
      </c>
      <c r="F7" s="1" t="s">
        <v>70</v>
      </c>
      <c r="G7" s="1" t="s">
        <v>71</v>
      </c>
      <c r="I7" s="1" t="s">
        <v>10</v>
      </c>
      <c r="J7" s="1" t="s">
        <v>68</v>
      </c>
      <c r="K7" s="1" t="s">
        <v>69</v>
      </c>
      <c r="L7" s="1" t="s">
        <v>70</v>
      </c>
      <c r="M7" s="1" t="s">
        <v>71</v>
      </c>
      <c r="O7" s="1" t="s">
        <v>10</v>
      </c>
      <c r="P7" s="1" t="s">
        <v>68</v>
      </c>
      <c r="Q7" s="1" t="s">
        <v>69</v>
      </c>
      <c r="R7" s="1" t="s">
        <v>70</v>
      </c>
      <c r="S7" s="1" t="s">
        <v>71</v>
      </c>
    </row>
    <row r="8" spans="2:19" x14ac:dyDescent="0.3">
      <c r="B8" s="1">
        <v>1</v>
      </c>
      <c r="C8" s="1" t="s">
        <v>11</v>
      </c>
      <c r="D8" s="1" t="s">
        <v>77</v>
      </c>
      <c r="E8" s="1" t="s">
        <v>79</v>
      </c>
      <c r="F8" s="1" t="s">
        <v>82</v>
      </c>
      <c r="G8" s="1">
        <v>3000</v>
      </c>
      <c r="I8" s="1"/>
      <c r="J8" s="1" t="s">
        <v>78</v>
      </c>
      <c r="K8" s="1"/>
      <c r="L8" s="1" t="s">
        <v>83</v>
      </c>
      <c r="M8" s="1"/>
      <c r="O8" s="1"/>
      <c r="P8" s="1" t="s">
        <v>77</v>
      </c>
      <c r="Q8" s="1" t="s">
        <v>81</v>
      </c>
      <c r="R8" s="1"/>
      <c r="S8" s="1"/>
    </row>
    <row r="9" spans="2:19" x14ac:dyDescent="0.3">
      <c r="B9" s="1">
        <v>2</v>
      </c>
      <c r="C9" s="1" t="s">
        <v>12</v>
      </c>
      <c r="D9" s="1" t="s">
        <v>77</v>
      </c>
      <c r="E9" s="1" t="s">
        <v>80</v>
      </c>
      <c r="F9" s="1" t="s">
        <v>83</v>
      </c>
      <c r="G9" s="1">
        <v>1000</v>
      </c>
    </row>
    <row r="10" spans="2:19" x14ac:dyDescent="0.3">
      <c r="B10" s="1">
        <v>3</v>
      </c>
      <c r="C10" s="1" t="s">
        <v>13</v>
      </c>
      <c r="D10" s="1" t="s">
        <v>77</v>
      </c>
      <c r="E10" s="1" t="s">
        <v>81</v>
      </c>
      <c r="F10" s="1" t="s">
        <v>83</v>
      </c>
      <c r="G10" s="1">
        <v>1000</v>
      </c>
      <c r="I10" s="1" t="s">
        <v>10</v>
      </c>
      <c r="J10" s="1" t="s">
        <v>68</v>
      </c>
      <c r="K10" s="1" t="s">
        <v>69</v>
      </c>
      <c r="L10" s="1" t="s">
        <v>70</v>
      </c>
      <c r="M10" s="1" t="s">
        <v>71</v>
      </c>
      <c r="O10" s="1" t="s">
        <v>10</v>
      </c>
      <c r="P10" s="1" t="s">
        <v>68</v>
      </c>
      <c r="Q10" s="1" t="s">
        <v>69</v>
      </c>
      <c r="R10" s="1" t="s">
        <v>70</v>
      </c>
      <c r="S10" s="1" t="s">
        <v>71</v>
      </c>
    </row>
    <row r="11" spans="2:19" x14ac:dyDescent="0.3">
      <c r="B11" s="1">
        <v>4</v>
      </c>
      <c r="C11" s="1" t="s">
        <v>14</v>
      </c>
      <c r="D11" s="1" t="s">
        <v>78</v>
      </c>
      <c r="E11" s="1" t="s">
        <v>79</v>
      </c>
      <c r="F11" s="1" t="s">
        <v>83</v>
      </c>
      <c r="G11" s="1">
        <v>500</v>
      </c>
      <c r="I11" s="1" t="s">
        <v>14</v>
      </c>
      <c r="J11" s="1" t="s">
        <v>78</v>
      </c>
      <c r="K11" s="1" t="s">
        <v>79</v>
      </c>
      <c r="L11" s="1" t="s">
        <v>83</v>
      </c>
      <c r="M11" s="1">
        <v>500</v>
      </c>
      <c r="O11" s="1" t="s">
        <v>13</v>
      </c>
      <c r="P11" s="1" t="s">
        <v>77</v>
      </c>
      <c r="Q11" s="1" t="s">
        <v>81</v>
      </c>
      <c r="R11" s="1" t="s">
        <v>83</v>
      </c>
      <c r="S11" s="1">
        <v>1000</v>
      </c>
    </row>
    <row r="12" spans="2:19" x14ac:dyDescent="0.3">
      <c r="B12" s="1">
        <v>5</v>
      </c>
      <c r="C12" s="1" t="s">
        <v>15</v>
      </c>
      <c r="D12" s="1" t="s">
        <v>78</v>
      </c>
      <c r="E12" s="1" t="s">
        <v>79</v>
      </c>
      <c r="F12" s="1" t="s">
        <v>82</v>
      </c>
      <c r="G12" s="1">
        <v>3000</v>
      </c>
      <c r="I12" s="1" t="s">
        <v>18</v>
      </c>
      <c r="J12" s="1" t="s">
        <v>78</v>
      </c>
      <c r="K12" s="1" t="s">
        <v>80</v>
      </c>
      <c r="L12" s="1" t="s">
        <v>83</v>
      </c>
      <c r="M12" s="1">
        <v>1000</v>
      </c>
      <c r="O12" s="1" t="s">
        <v>72</v>
      </c>
      <c r="P12" s="1" t="s">
        <v>77</v>
      </c>
      <c r="Q12" s="1" t="s">
        <v>81</v>
      </c>
      <c r="R12" s="1" t="s">
        <v>83</v>
      </c>
      <c r="S12" s="1">
        <v>1000</v>
      </c>
    </row>
    <row r="13" spans="2:19" x14ac:dyDescent="0.3">
      <c r="B13" s="1">
        <v>6</v>
      </c>
      <c r="C13" s="1" t="s">
        <v>16</v>
      </c>
      <c r="D13" s="1" t="s">
        <v>78</v>
      </c>
      <c r="E13" s="1" t="s">
        <v>81</v>
      </c>
      <c r="F13" s="1" t="s">
        <v>82</v>
      </c>
      <c r="G13" s="1">
        <v>5000</v>
      </c>
      <c r="I13" s="1" t="s">
        <v>75</v>
      </c>
      <c r="J13" s="1" t="s">
        <v>78</v>
      </c>
      <c r="K13" s="1" t="s">
        <v>79</v>
      </c>
      <c r="L13" s="1" t="s">
        <v>83</v>
      </c>
      <c r="M13" s="1">
        <v>500</v>
      </c>
      <c r="O13" s="1" t="s">
        <v>73</v>
      </c>
      <c r="P13" s="1" t="s">
        <v>77</v>
      </c>
      <c r="Q13" s="1" t="s">
        <v>81</v>
      </c>
      <c r="R13" s="1" t="s">
        <v>82</v>
      </c>
      <c r="S13" s="1">
        <v>5000</v>
      </c>
    </row>
    <row r="14" spans="2:19" x14ac:dyDescent="0.3">
      <c r="B14" s="1">
        <v>7</v>
      </c>
      <c r="C14" s="1" t="s">
        <v>17</v>
      </c>
      <c r="D14" s="1" t="s">
        <v>78</v>
      </c>
      <c r="E14" s="1" t="s">
        <v>80</v>
      </c>
      <c r="F14" s="1" t="s">
        <v>82</v>
      </c>
      <c r="G14" s="1">
        <v>4000</v>
      </c>
    </row>
    <row r="15" spans="2:19" x14ac:dyDescent="0.3">
      <c r="B15" s="1">
        <v>8</v>
      </c>
      <c r="C15" s="1" t="s">
        <v>18</v>
      </c>
      <c r="D15" s="1" t="s">
        <v>78</v>
      </c>
      <c r="E15" s="1" t="s">
        <v>80</v>
      </c>
      <c r="F15" s="1" t="s">
        <v>83</v>
      </c>
      <c r="G15" s="1">
        <v>1000</v>
      </c>
    </row>
    <row r="16" spans="2:19" x14ac:dyDescent="0.3">
      <c r="B16" s="1">
        <v>9</v>
      </c>
      <c r="C16" s="1" t="s">
        <v>72</v>
      </c>
      <c r="D16" s="1" t="s">
        <v>77</v>
      </c>
      <c r="E16" s="1" t="s">
        <v>81</v>
      </c>
      <c r="F16" s="1" t="s">
        <v>83</v>
      </c>
      <c r="G16" s="1">
        <v>1000</v>
      </c>
      <c r="I16" t="s">
        <v>86</v>
      </c>
    </row>
    <row r="17" spans="2:13" x14ac:dyDescent="0.3">
      <c r="B17" s="1">
        <v>10</v>
      </c>
      <c r="C17" s="1" t="s">
        <v>73</v>
      </c>
      <c r="D17" s="1" t="s">
        <v>77</v>
      </c>
      <c r="E17" s="1" t="s">
        <v>81</v>
      </c>
      <c r="F17" s="1" t="s">
        <v>82</v>
      </c>
      <c r="G17" s="1">
        <v>5000</v>
      </c>
    </row>
    <row r="18" spans="2:13" x14ac:dyDescent="0.3">
      <c r="B18" s="1">
        <v>11</v>
      </c>
      <c r="C18" s="1" t="s">
        <v>74</v>
      </c>
      <c r="D18" s="1" t="s">
        <v>78</v>
      </c>
      <c r="E18" s="1" t="s">
        <v>79</v>
      </c>
      <c r="F18" s="1" t="s">
        <v>82</v>
      </c>
      <c r="G18" s="1">
        <v>3000</v>
      </c>
      <c r="I18" s="1" t="s">
        <v>10</v>
      </c>
      <c r="J18" s="1" t="s">
        <v>68</v>
      </c>
      <c r="K18" s="1" t="s">
        <v>69</v>
      </c>
      <c r="L18" s="1" t="s">
        <v>70</v>
      </c>
      <c r="M18" s="1" t="s">
        <v>71</v>
      </c>
    </row>
    <row r="19" spans="2:13" x14ac:dyDescent="0.3">
      <c r="B19" s="1">
        <v>12</v>
      </c>
      <c r="C19" s="1" t="s">
        <v>75</v>
      </c>
      <c r="D19" s="1" t="s">
        <v>78</v>
      </c>
      <c r="E19" s="1" t="s">
        <v>79</v>
      </c>
      <c r="F19" s="1" t="s">
        <v>83</v>
      </c>
      <c r="G19" s="1">
        <v>500</v>
      </c>
      <c r="I19" s="1"/>
      <c r="J19" s="1"/>
      <c r="K19" s="1"/>
      <c r="L19" s="1" t="s">
        <v>82</v>
      </c>
      <c r="M19" s="1" t="s">
        <v>87</v>
      </c>
    </row>
    <row r="20" spans="2:13" x14ac:dyDescent="0.3">
      <c r="B20" s="1">
        <v>13</v>
      </c>
      <c r="C20" s="1" t="s">
        <v>19</v>
      </c>
      <c r="D20" s="1" t="s">
        <v>77</v>
      </c>
      <c r="E20" s="1" t="s">
        <v>79</v>
      </c>
      <c r="F20" s="1" t="s">
        <v>83</v>
      </c>
      <c r="G20" s="1">
        <v>500</v>
      </c>
    </row>
    <row r="21" spans="2:13" x14ac:dyDescent="0.3">
      <c r="B21" s="1">
        <v>14</v>
      </c>
      <c r="C21" s="1" t="s">
        <v>20</v>
      </c>
      <c r="D21" s="1" t="s">
        <v>78</v>
      </c>
      <c r="E21" s="1" t="s">
        <v>81</v>
      </c>
      <c r="F21" s="1" t="s">
        <v>82</v>
      </c>
      <c r="G21" s="1">
        <v>5000</v>
      </c>
      <c r="I21" s="1" t="s">
        <v>10</v>
      </c>
      <c r="J21" s="1" t="s">
        <v>68</v>
      </c>
      <c r="K21" s="1" t="s">
        <v>69</v>
      </c>
      <c r="L21" s="1" t="s">
        <v>70</v>
      </c>
      <c r="M21" s="1" t="s">
        <v>71</v>
      </c>
    </row>
    <row r="22" spans="2:13" x14ac:dyDescent="0.3">
      <c r="B22" s="1">
        <v>15</v>
      </c>
      <c r="C22" s="1" t="s">
        <v>76</v>
      </c>
      <c r="D22" s="1" t="s">
        <v>77</v>
      </c>
      <c r="E22" s="1" t="s">
        <v>80</v>
      </c>
      <c r="F22" s="1" t="s">
        <v>82</v>
      </c>
      <c r="G22" s="1">
        <v>4000</v>
      </c>
      <c r="I22" s="1" t="s">
        <v>16</v>
      </c>
      <c r="J22" s="1" t="s">
        <v>78</v>
      </c>
      <c r="K22" s="1" t="s">
        <v>81</v>
      </c>
      <c r="L22" s="1" t="s">
        <v>82</v>
      </c>
      <c r="M22" s="1">
        <v>5000</v>
      </c>
    </row>
    <row r="23" spans="2:13" x14ac:dyDescent="0.3">
      <c r="I23" s="1" t="s">
        <v>17</v>
      </c>
      <c r="J23" s="1" t="s">
        <v>78</v>
      </c>
      <c r="K23" s="1" t="s">
        <v>80</v>
      </c>
      <c r="L23" s="1" t="s">
        <v>82</v>
      </c>
      <c r="M23" s="1">
        <v>4000</v>
      </c>
    </row>
    <row r="24" spans="2:13" x14ac:dyDescent="0.3">
      <c r="I24" s="1" t="s">
        <v>73</v>
      </c>
      <c r="J24" s="1" t="s">
        <v>77</v>
      </c>
      <c r="K24" s="1" t="s">
        <v>81</v>
      </c>
      <c r="L24" s="1" t="s">
        <v>82</v>
      </c>
      <c r="M24" s="1">
        <v>5000</v>
      </c>
    </row>
    <row r="25" spans="2:13" x14ac:dyDescent="0.3">
      <c r="I25" s="1" t="s">
        <v>20</v>
      </c>
      <c r="J25" s="1" t="s">
        <v>78</v>
      </c>
      <c r="K25" s="1" t="s">
        <v>81</v>
      </c>
      <c r="L25" s="1" t="s">
        <v>82</v>
      </c>
      <c r="M25" s="1">
        <v>5000</v>
      </c>
    </row>
    <row r="26" spans="2:13" x14ac:dyDescent="0.3">
      <c r="I26" s="1" t="s">
        <v>76</v>
      </c>
      <c r="J26" s="1" t="s">
        <v>77</v>
      </c>
      <c r="K26" s="1" t="s">
        <v>80</v>
      </c>
      <c r="L26" s="1" t="s">
        <v>82</v>
      </c>
      <c r="M26" s="1">
        <v>4000</v>
      </c>
    </row>
  </sheetData>
  <mergeCells count="1"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C6E7-FDE3-4605-BE09-6A233A045764}">
  <dimension ref="B2:R27"/>
  <sheetViews>
    <sheetView showGridLines="0" workbookViewId="0">
      <selection activeCell="J2" sqref="J2:L2"/>
    </sheetView>
  </sheetViews>
  <sheetFormatPr defaultRowHeight="14.4" x14ac:dyDescent="0.3"/>
  <cols>
    <col min="7" max="7" width="13.33203125" customWidth="1"/>
  </cols>
  <sheetData>
    <row r="2" spans="2:18" ht="18" x14ac:dyDescent="0.35">
      <c r="B2" s="6"/>
      <c r="J2" s="7" t="s">
        <v>66</v>
      </c>
      <c r="K2" s="3"/>
      <c r="L2" s="3"/>
    </row>
    <row r="4" spans="2:18" x14ac:dyDescent="0.3">
      <c r="B4" t="s">
        <v>88</v>
      </c>
    </row>
    <row r="5" spans="2:18" ht="15.6" x14ac:dyDescent="0.3">
      <c r="J5" s="8" t="s">
        <v>91</v>
      </c>
      <c r="R5" s="8" t="s">
        <v>95</v>
      </c>
    </row>
    <row r="6" spans="2:18" x14ac:dyDescent="0.3">
      <c r="B6" s="1"/>
      <c r="C6" s="1" t="s">
        <v>10</v>
      </c>
      <c r="D6" s="1" t="s">
        <v>32</v>
      </c>
      <c r="E6" s="1" t="s">
        <v>33</v>
      </c>
      <c r="F6" s="1" t="s">
        <v>89</v>
      </c>
      <c r="G6" s="1" t="s">
        <v>90</v>
      </c>
    </row>
    <row r="7" spans="2:18" x14ac:dyDescent="0.3">
      <c r="B7" s="1">
        <v>1</v>
      </c>
      <c r="C7" s="1" t="s">
        <v>11</v>
      </c>
      <c r="D7" s="1">
        <v>30</v>
      </c>
      <c r="E7" s="1">
        <v>34</v>
      </c>
      <c r="F7" s="1">
        <v>44</v>
      </c>
      <c r="G7" s="1">
        <f>D7+E7+F7</f>
        <v>108</v>
      </c>
    </row>
    <row r="8" spans="2:18" x14ac:dyDescent="0.3">
      <c r="B8" s="1">
        <v>2</v>
      </c>
      <c r="C8" s="1" t="s">
        <v>12</v>
      </c>
      <c r="D8" s="1">
        <v>40</v>
      </c>
      <c r="E8" s="1">
        <v>35</v>
      </c>
      <c r="F8" s="1">
        <v>45</v>
      </c>
      <c r="G8" s="1">
        <f t="shared" ref="G8:G16" si="0">D8+E8+F8</f>
        <v>120</v>
      </c>
    </row>
    <row r="9" spans="2:18" x14ac:dyDescent="0.3">
      <c r="B9" s="1">
        <v>3</v>
      </c>
      <c r="C9" s="1" t="s">
        <v>13</v>
      </c>
      <c r="D9" s="1">
        <v>45</v>
      </c>
      <c r="E9" s="1">
        <v>36</v>
      </c>
      <c r="F9" s="1">
        <v>47</v>
      </c>
      <c r="G9" s="1">
        <f t="shared" si="0"/>
        <v>128</v>
      </c>
    </row>
    <row r="10" spans="2:18" x14ac:dyDescent="0.3">
      <c r="B10" s="1">
        <v>4</v>
      </c>
      <c r="C10" s="1" t="s">
        <v>14</v>
      </c>
      <c r="D10" s="1">
        <v>48</v>
      </c>
      <c r="E10" s="1">
        <v>32</v>
      </c>
      <c r="F10" s="1">
        <v>50</v>
      </c>
      <c r="G10" s="1">
        <f t="shared" si="0"/>
        <v>130</v>
      </c>
    </row>
    <row r="11" spans="2:18" x14ac:dyDescent="0.3">
      <c r="B11" s="1">
        <v>5</v>
      </c>
      <c r="C11" s="1" t="s">
        <v>15</v>
      </c>
      <c r="D11" s="1">
        <v>35</v>
      </c>
      <c r="E11" s="1">
        <v>32</v>
      </c>
      <c r="F11" s="1">
        <v>43</v>
      </c>
      <c r="G11" s="1">
        <f t="shared" si="0"/>
        <v>110</v>
      </c>
    </row>
    <row r="12" spans="2:18" x14ac:dyDescent="0.3">
      <c r="B12" s="1">
        <v>6</v>
      </c>
      <c r="C12" s="1" t="s">
        <v>16</v>
      </c>
      <c r="D12" s="1">
        <v>32</v>
      </c>
      <c r="E12" s="1">
        <v>31</v>
      </c>
      <c r="F12" s="1">
        <v>37</v>
      </c>
      <c r="G12" s="1">
        <f t="shared" si="0"/>
        <v>100</v>
      </c>
    </row>
    <row r="13" spans="2:18" x14ac:dyDescent="0.3">
      <c r="B13" s="1">
        <v>7</v>
      </c>
      <c r="C13" s="1" t="s">
        <v>17</v>
      </c>
      <c r="D13" s="1">
        <v>36</v>
      </c>
      <c r="E13" s="1">
        <v>28</v>
      </c>
      <c r="F13" s="1">
        <v>38</v>
      </c>
      <c r="G13" s="1">
        <f t="shared" si="0"/>
        <v>102</v>
      </c>
    </row>
    <row r="14" spans="2:18" x14ac:dyDescent="0.3">
      <c r="B14" s="1">
        <v>8</v>
      </c>
      <c r="C14" s="1" t="s">
        <v>18</v>
      </c>
      <c r="D14" s="1">
        <v>23</v>
      </c>
      <c r="E14" s="1">
        <v>25</v>
      </c>
      <c r="F14" s="1">
        <v>40</v>
      </c>
      <c r="G14" s="1">
        <f t="shared" si="0"/>
        <v>88</v>
      </c>
    </row>
    <row r="15" spans="2:18" x14ac:dyDescent="0.3">
      <c r="B15" s="1">
        <v>9</v>
      </c>
      <c r="C15" s="1" t="s">
        <v>19</v>
      </c>
      <c r="D15" s="1">
        <v>43</v>
      </c>
      <c r="E15" s="1">
        <v>27</v>
      </c>
      <c r="F15" s="1">
        <v>50</v>
      </c>
      <c r="G15" s="1">
        <f t="shared" si="0"/>
        <v>120</v>
      </c>
    </row>
    <row r="16" spans="2:18" x14ac:dyDescent="0.3">
      <c r="B16" s="1">
        <v>10</v>
      </c>
      <c r="C16" s="1" t="s">
        <v>20</v>
      </c>
      <c r="D16" s="1">
        <v>37</v>
      </c>
      <c r="E16" s="1">
        <v>44</v>
      </c>
      <c r="F16" s="1">
        <v>46</v>
      </c>
      <c r="G16" s="1">
        <f t="shared" si="0"/>
        <v>127</v>
      </c>
    </row>
    <row r="23" spans="10:17" ht="15.6" x14ac:dyDescent="0.3">
      <c r="J23" s="8" t="s">
        <v>92</v>
      </c>
      <c r="Q23" s="8" t="s">
        <v>96</v>
      </c>
    </row>
    <row r="27" spans="10:17" x14ac:dyDescent="0.3">
      <c r="J27" t="s">
        <v>94</v>
      </c>
    </row>
  </sheetData>
  <mergeCells count="1">
    <mergeCell ref="J2:L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AB84-1F85-41F9-8A20-14990FCCB3B5}">
  <dimension ref="B3:M29"/>
  <sheetViews>
    <sheetView showGridLines="0" workbookViewId="0">
      <selection activeCell="J14" sqref="J14"/>
    </sheetView>
  </sheetViews>
  <sheetFormatPr defaultRowHeight="14.4" x14ac:dyDescent="0.3"/>
  <cols>
    <col min="2" max="2" width="16.44140625" customWidth="1"/>
  </cols>
  <sheetData>
    <row r="3" spans="2:13" ht="18" x14ac:dyDescent="0.35">
      <c r="K3" s="7" t="s">
        <v>97</v>
      </c>
      <c r="L3" s="3"/>
      <c r="M3" s="3"/>
    </row>
    <row r="5" spans="2:13" x14ac:dyDescent="0.3">
      <c r="B5" t="s">
        <v>98</v>
      </c>
      <c r="F5" t="s">
        <v>109</v>
      </c>
    </row>
    <row r="6" spans="2:13" x14ac:dyDescent="0.3">
      <c r="F6" s="29" t="s">
        <v>168</v>
      </c>
      <c r="I6" s="29"/>
    </row>
    <row r="7" spans="2:13" ht="22.2" customHeight="1" x14ac:dyDescent="0.3">
      <c r="B7" s="10" t="s">
        <v>99</v>
      </c>
      <c r="C7" s="10" t="s">
        <v>100</v>
      </c>
    </row>
    <row r="8" spans="2:13" x14ac:dyDescent="0.3">
      <c r="B8" s="9" t="s">
        <v>101</v>
      </c>
      <c r="C8" s="9">
        <v>60000</v>
      </c>
      <c r="F8" t="s">
        <v>128</v>
      </c>
    </row>
    <row r="9" spans="2:13" x14ac:dyDescent="0.3">
      <c r="B9" s="9" t="s">
        <v>102</v>
      </c>
      <c r="C9" s="9">
        <v>8000</v>
      </c>
      <c r="F9" s="29" t="s">
        <v>168</v>
      </c>
    </row>
    <row r="10" spans="2:13" x14ac:dyDescent="0.3">
      <c r="B10" s="9" t="s">
        <v>103</v>
      </c>
      <c r="C10" s="9">
        <v>30000</v>
      </c>
    </row>
    <row r="11" spans="2:13" x14ac:dyDescent="0.3">
      <c r="B11" s="9" t="s">
        <v>104</v>
      </c>
      <c r="C11" s="9">
        <v>6000</v>
      </c>
    </row>
    <row r="12" spans="2:13" x14ac:dyDescent="0.3">
      <c r="B12" s="9" t="s">
        <v>105</v>
      </c>
      <c r="C12" s="9">
        <v>7000</v>
      </c>
    </row>
    <row r="13" spans="2:13" x14ac:dyDescent="0.3">
      <c r="B13" s="9" t="s">
        <v>106</v>
      </c>
      <c r="C13" s="9">
        <v>3000</v>
      </c>
    </row>
    <row r="14" spans="2:13" ht="13.8" customHeight="1" x14ac:dyDescent="0.3">
      <c r="B14" s="9" t="s">
        <v>107</v>
      </c>
      <c r="C14" s="9">
        <v>5000</v>
      </c>
    </row>
    <row r="15" spans="2:13" ht="21" customHeight="1" x14ac:dyDescent="0.3">
      <c r="B15" s="10" t="s">
        <v>108</v>
      </c>
      <c r="C15" s="10">
        <v>119000</v>
      </c>
    </row>
    <row r="18" spans="2:5" x14ac:dyDescent="0.3">
      <c r="B18" t="s">
        <v>129</v>
      </c>
    </row>
    <row r="20" spans="2:5" x14ac:dyDescent="0.3">
      <c r="B20" s="1" t="s">
        <v>130</v>
      </c>
      <c r="C20" s="1" t="s">
        <v>131</v>
      </c>
      <c r="D20" s="1" t="s">
        <v>132</v>
      </c>
      <c r="E20" s="1" t="s">
        <v>133</v>
      </c>
    </row>
    <row r="21" spans="2:5" x14ac:dyDescent="0.3">
      <c r="B21" s="1">
        <v>1100</v>
      </c>
      <c r="C21" s="1">
        <v>900</v>
      </c>
      <c r="D21" s="1">
        <v>22000</v>
      </c>
      <c r="E21" s="1">
        <f>D21-B21-C21</f>
        <v>20000</v>
      </c>
    </row>
    <row r="24" spans="2:5" x14ac:dyDescent="0.3">
      <c r="B24" t="s">
        <v>134</v>
      </c>
    </row>
    <row r="26" spans="2:5" x14ac:dyDescent="0.3">
      <c r="B26" s="1" t="s">
        <v>130</v>
      </c>
      <c r="C26" s="1" t="s">
        <v>131</v>
      </c>
      <c r="D26" s="1" t="s">
        <v>132</v>
      </c>
      <c r="E26" s="1" t="s">
        <v>133</v>
      </c>
    </row>
    <row r="27" spans="2:5" x14ac:dyDescent="0.3">
      <c r="B27" s="1">
        <v>9000</v>
      </c>
      <c r="C27" s="1">
        <v>400</v>
      </c>
      <c r="D27" s="1">
        <v>22000</v>
      </c>
      <c r="E27" s="1">
        <f>D27-B27-C27</f>
        <v>12600</v>
      </c>
    </row>
    <row r="29" spans="2:5" x14ac:dyDescent="0.3">
      <c r="B29" s="29" t="s">
        <v>169</v>
      </c>
    </row>
  </sheetData>
  <scenarios current="0" sqref="C15">
    <scenario name=" Current Expenses" locked="1" count="7" user="HP" comment="Created by HP on 29-06-2025">
      <inputCells r="C8" val="80000"/>
      <inputCells r="C9" val="9000"/>
      <inputCells r="C10" val="30000"/>
      <inputCells r="C11" val="6000"/>
      <inputCells r="C12" val="8000"/>
      <inputCells r="C13" val="3000"/>
      <inputCells r="C14" val="5000"/>
    </scenario>
    <scenario name="Increase in carriage and office equipment" locked="1" count="7" user="HP" comment="Created by HP on 29-06-2025">
      <inputCells r="C8" val="60000"/>
      <inputCells r="C9" val="10000"/>
      <inputCells r="C10" val="30000"/>
      <inputCells r="C11" val="7000"/>
      <inputCells r="C12" val="9000"/>
      <inputCells r="C13" val="3000"/>
      <inputCells r="C14" val="5000"/>
    </scenario>
    <scenario name="S1" count="2" user="HP" comment="Created by HP on 6/29/2025">
      <inputCells r="B27" val="9000"/>
      <inputCells r="C27" val="400"/>
    </scenario>
  </scenarios>
  <mergeCells count="1">
    <mergeCell ref="K3:M3"/>
  </mergeCells>
  <hyperlinks>
    <hyperlink ref="F6" location="'Scenario Summary'!A1" display="'Scenario Summary'!A1" xr:uid="{40E431C9-D8F2-4760-B810-7DE34E910D34}"/>
    <hyperlink ref="F9" location="'Scenario Summary'!A1" display="'Scenario Summary'!A1" xr:uid="{59F4F4B0-738F-46E8-A5F4-4E61BCDFB8C7}"/>
    <hyperlink ref="B29" location="'Answer Report 1'!A1" display="'Answer Report 1'!A1" xr:uid="{39F23B75-A042-4A61-9C1C-61E1565356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7B78-861C-47B1-9B40-D50DE91A8770}">
  <sheetPr>
    <outlinePr summaryBelow="0"/>
  </sheetPr>
  <dimension ref="B1:F17"/>
  <sheetViews>
    <sheetView showGridLines="0" workbookViewId="0"/>
  </sheetViews>
  <sheetFormatPr defaultRowHeight="14.4" outlineLevelRow="1" outlineLevelCol="1" x14ac:dyDescent="0.3"/>
  <cols>
    <col min="3" max="3" width="6.109375" bestFit="1" customWidth="1"/>
    <col min="4" max="6" width="33.21875" bestFit="1" customWidth="1" outlineLevel="1"/>
  </cols>
  <sheetData>
    <row r="1" spans="2:6" ht="15" thickBot="1" x14ac:dyDescent="0.35"/>
    <row r="2" spans="2:6" ht="15.6" x14ac:dyDescent="0.3">
      <c r="B2" s="14" t="s">
        <v>121</v>
      </c>
      <c r="C2" s="14"/>
      <c r="D2" s="19"/>
      <c r="E2" s="19"/>
      <c r="F2" s="19"/>
    </row>
    <row r="3" spans="2:6" ht="15.6" collapsed="1" x14ac:dyDescent="0.3">
      <c r="B3" s="13"/>
      <c r="C3" s="13"/>
      <c r="D3" s="20" t="s">
        <v>123</v>
      </c>
      <c r="E3" s="20" t="s">
        <v>118</v>
      </c>
      <c r="F3" s="20" t="s">
        <v>120</v>
      </c>
    </row>
    <row r="4" spans="2:6" hidden="1" outlineLevel="1" x14ac:dyDescent="0.3">
      <c r="B4" s="16"/>
      <c r="C4" s="16"/>
      <c r="D4" s="11"/>
      <c r="E4" s="22" t="s">
        <v>119</v>
      </c>
      <c r="F4" s="22" t="s">
        <v>119</v>
      </c>
    </row>
    <row r="5" spans="2:6" x14ac:dyDescent="0.3">
      <c r="B5" s="17" t="s">
        <v>122</v>
      </c>
      <c r="C5" s="17"/>
      <c r="D5" s="15"/>
      <c r="E5" s="15"/>
      <c r="F5" s="15"/>
    </row>
    <row r="6" spans="2:6" outlineLevel="1" x14ac:dyDescent="0.3">
      <c r="B6" s="16"/>
      <c r="C6" s="16" t="s">
        <v>110</v>
      </c>
      <c r="D6" s="11">
        <v>60000</v>
      </c>
      <c r="E6" s="21">
        <v>80000</v>
      </c>
      <c r="F6" s="21">
        <v>60000</v>
      </c>
    </row>
    <row r="7" spans="2:6" outlineLevel="1" x14ac:dyDescent="0.3">
      <c r="B7" s="16"/>
      <c r="C7" s="16" t="s">
        <v>111</v>
      </c>
      <c r="D7" s="11">
        <v>8000</v>
      </c>
      <c r="E7" s="21">
        <v>9000</v>
      </c>
      <c r="F7" s="21">
        <v>10000</v>
      </c>
    </row>
    <row r="8" spans="2:6" outlineLevel="1" x14ac:dyDescent="0.3">
      <c r="B8" s="16"/>
      <c r="C8" s="16" t="s">
        <v>112</v>
      </c>
      <c r="D8" s="11">
        <v>30000</v>
      </c>
      <c r="E8" s="21">
        <v>30000</v>
      </c>
      <c r="F8" s="21">
        <v>30000</v>
      </c>
    </row>
    <row r="9" spans="2:6" outlineLevel="1" x14ac:dyDescent="0.3">
      <c r="B9" s="16"/>
      <c r="C9" s="16" t="s">
        <v>113</v>
      </c>
      <c r="D9" s="11">
        <v>6000</v>
      </c>
      <c r="E9" s="21">
        <v>6000</v>
      </c>
      <c r="F9" s="21">
        <v>7000</v>
      </c>
    </row>
    <row r="10" spans="2:6" outlineLevel="1" x14ac:dyDescent="0.3">
      <c r="B10" s="16"/>
      <c r="C10" s="16" t="s">
        <v>114</v>
      </c>
      <c r="D10" s="11">
        <v>7000</v>
      </c>
      <c r="E10" s="21">
        <v>8000</v>
      </c>
      <c r="F10" s="21">
        <v>9000</v>
      </c>
    </row>
    <row r="11" spans="2:6" outlineLevel="1" x14ac:dyDescent="0.3">
      <c r="B11" s="16"/>
      <c r="C11" s="16" t="s">
        <v>115</v>
      </c>
      <c r="D11" s="11">
        <v>3000</v>
      </c>
      <c r="E11" s="21">
        <v>3000</v>
      </c>
      <c r="F11" s="21">
        <v>3000</v>
      </c>
    </row>
    <row r="12" spans="2:6" outlineLevel="1" x14ac:dyDescent="0.3">
      <c r="B12" s="16"/>
      <c r="C12" s="16" t="s">
        <v>116</v>
      </c>
      <c r="D12" s="11">
        <v>5000</v>
      </c>
      <c r="E12" s="21">
        <v>5000</v>
      </c>
      <c r="F12" s="21">
        <v>5000</v>
      </c>
    </row>
    <row r="13" spans="2:6" x14ac:dyDescent="0.3">
      <c r="B13" s="17" t="s">
        <v>124</v>
      </c>
      <c r="C13" s="17"/>
      <c r="D13" s="15"/>
      <c r="E13" s="15"/>
      <c r="F13" s="15"/>
    </row>
    <row r="14" spans="2:6" ht="15" outlineLevel="1" thickBot="1" x14ac:dyDescent="0.35">
      <c r="B14" s="18"/>
      <c r="C14" s="18" t="s">
        <v>117</v>
      </c>
      <c r="D14" s="12">
        <v>119000</v>
      </c>
      <c r="E14" s="12">
        <v>119000</v>
      </c>
      <c r="F14" s="12">
        <v>119000</v>
      </c>
    </row>
    <row r="15" spans="2:6" x14ac:dyDescent="0.3">
      <c r="B15" t="s">
        <v>125</v>
      </c>
    </row>
    <row r="16" spans="2:6" x14ac:dyDescent="0.3">
      <c r="B16" t="s">
        <v>126</v>
      </c>
    </row>
    <row r="17" spans="2:2" x14ac:dyDescent="0.3">
      <c r="B17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3408-98A5-49B3-833C-209439EF473D}">
  <dimension ref="A1:G30"/>
  <sheetViews>
    <sheetView showGridLines="0" tabSelected="1" topLeftCell="A4" workbookViewId="0"/>
  </sheetViews>
  <sheetFormatPr defaultRowHeight="14.4" x14ac:dyDescent="0.3"/>
  <cols>
    <col min="1" max="1" width="2.33203125" customWidth="1"/>
    <col min="2" max="2" width="6.109375" bestFit="1" customWidth="1"/>
    <col min="3" max="3" width="6.8867187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23" t="s">
        <v>135</v>
      </c>
    </row>
    <row r="2" spans="1:5" x14ac:dyDescent="0.3">
      <c r="A2" s="23" t="s">
        <v>136</v>
      </c>
    </row>
    <row r="3" spans="1:5" x14ac:dyDescent="0.3">
      <c r="A3" s="23" t="s">
        <v>137</v>
      </c>
    </row>
    <row r="4" spans="1:5" x14ac:dyDescent="0.3">
      <c r="A4" s="23" t="s">
        <v>138</v>
      </c>
    </row>
    <row r="5" spans="1:5" x14ac:dyDescent="0.3">
      <c r="A5" s="23" t="s">
        <v>139</v>
      </c>
    </row>
    <row r="6" spans="1:5" x14ac:dyDescent="0.3">
      <c r="A6" s="23"/>
      <c r="B6" t="s">
        <v>140</v>
      </c>
    </row>
    <row r="7" spans="1:5" x14ac:dyDescent="0.3">
      <c r="A7" s="23"/>
      <c r="B7" t="s">
        <v>141</v>
      </c>
    </row>
    <row r="8" spans="1:5" x14ac:dyDescent="0.3">
      <c r="A8" s="23"/>
      <c r="B8" t="s">
        <v>142</v>
      </c>
    </row>
    <row r="9" spans="1:5" x14ac:dyDescent="0.3">
      <c r="A9" s="23" t="s">
        <v>143</v>
      </c>
    </row>
    <row r="10" spans="1:5" x14ac:dyDescent="0.3">
      <c r="B10" t="s">
        <v>144</v>
      </c>
    </row>
    <row r="11" spans="1:5" x14ac:dyDescent="0.3">
      <c r="B11" t="s">
        <v>145</v>
      </c>
    </row>
    <row r="12" spans="1:5" x14ac:dyDescent="0.3">
      <c r="B12" t="s">
        <v>146</v>
      </c>
    </row>
    <row r="14" spans="1:5" ht="15" thickBot="1" x14ac:dyDescent="0.35">
      <c r="A14" t="s">
        <v>147</v>
      </c>
    </row>
    <row r="15" spans="1:5" ht="15" thickBot="1" x14ac:dyDescent="0.35">
      <c r="B15" s="25" t="s">
        <v>148</v>
      </c>
      <c r="C15" s="25" t="s">
        <v>38</v>
      </c>
      <c r="D15" s="25" t="s">
        <v>149</v>
      </c>
      <c r="E15" s="25" t="s">
        <v>150</v>
      </c>
    </row>
    <row r="16" spans="1:5" ht="15" thickBot="1" x14ac:dyDescent="0.35">
      <c r="B16" s="24" t="s">
        <v>158</v>
      </c>
      <c r="C16" s="24" t="s">
        <v>133</v>
      </c>
      <c r="D16" s="27">
        <v>12600</v>
      </c>
      <c r="E16" s="27">
        <v>12600</v>
      </c>
    </row>
    <row r="19" spans="1:7" ht="15" thickBot="1" x14ac:dyDescent="0.35">
      <c r="A19" t="s">
        <v>151</v>
      </c>
    </row>
    <row r="20" spans="1:7" ht="15" thickBot="1" x14ac:dyDescent="0.35">
      <c r="B20" s="25" t="s">
        <v>148</v>
      </c>
      <c r="C20" s="25" t="s">
        <v>38</v>
      </c>
      <c r="D20" s="25" t="s">
        <v>149</v>
      </c>
      <c r="E20" s="25" t="s">
        <v>150</v>
      </c>
      <c r="F20" s="25" t="s">
        <v>152</v>
      </c>
    </row>
    <row r="21" spans="1:7" x14ac:dyDescent="0.3">
      <c r="B21" s="26" t="s">
        <v>159</v>
      </c>
      <c r="C21" s="26" t="s">
        <v>130</v>
      </c>
      <c r="D21" s="28">
        <v>9000</v>
      </c>
      <c r="E21" s="28">
        <v>9000</v>
      </c>
      <c r="F21" s="26" t="s">
        <v>160</v>
      </c>
    </row>
    <row r="22" spans="1:7" ht="15" thickBot="1" x14ac:dyDescent="0.35">
      <c r="B22" s="24" t="s">
        <v>161</v>
      </c>
      <c r="C22" s="24" t="s">
        <v>131</v>
      </c>
      <c r="D22" s="27">
        <v>400</v>
      </c>
      <c r="E22" s="27">
        <v>400</v>
      </c>
      <c r="F22" s="24" t="s">
        <v>160</v>
      </c>
    </row>
    <row r="25" spans="1:7" ht="15" thickBot="1" x14ac:dyDescent="0.35">
      <c r="A25" t="s">
        <v>153</v>
      </c>
    </row>
    <row r="26" spans="1:7" ht="15" thickBot="1" x14ac:dyDescent="0.35">
      <c r="B26" s="25" t="s">
        <v>148</v>
      </c>
      <c r="C26" s="25" t="s">
        <v>38</v>
      </c>
      <c r="D26" s="25" t="s">
        <v>154</v>
      </c>
      <c r="E26" s="25" t="s">
        <v>155</v>
      </c>
      <c r="F26" s="25" t="s">
        <v>156</v>
      </c>
      <c r="G26" s="25" t="s">
        <v>157</v>
      </c>
    </row>
    <row r="27" spans="1:7" x14ac:dyDescent="0.3">
      <c r="B27" s="26" t="s">
        <v>159</v>
      </c>
      <c r="C27" s="26" t="s">
        <v>130</v>
      </c>
      <c r="D27" s="28">
        <v>9000</v>
      </c>
      <c r="E27" s="26" t="s">
        <v>162</v>
      </c>
      <c r="F27" s="26" t="s">
        <v>163</v>
      </c>
      <c r="G27" s="26">
        <v>3000</v>
      </c>
    </row>
    <row r="28" spans="1:7" x14ac:dyDescent="0.3">
      <c r="B28" s="26" t="s">
        <v>159</v>
      </c>
      <c r="C28" s="26" t="s">
        <v>130</v>
      </c>
      <c r="D28" s="28">
        <v>9000</v>
      </c>
      <c r="E28" s="26" t="s">
        <v>164</v>
      </c>
      <c r="F28" s="26" t="s">
        <v>165</v>
      </c>
      <c r="G28" s="28">
        <v>0</v>
      </c>
    </row>
    <row r="29" spans="1:7" x14ac:dyDescent="0.3">
      <c r="B29" s="26" t="s">
        <v>161</v>
      </c>
      <c r="C29" s="26" t="s">
        <v>131</v>
      </c>
      <c r="D29" s="28">
        <v>400</v>
      </c>
      <c r="E29" s="26" t="s">
        <v>166</v>
      </c>
      <c r="F29" s="26" t="s">
        <v>163</v>
      </c>
      <c r="G29" s="26">
        <v>600</v>
      </c>
    </row>
    <row r="30" spans="1:7" ht="15" thickBot="1" x14ac:dyDescent="0.35">
      <c r="B30" s="24" t="s">
        <v>161</v>
      </c>
      <c r="C30" s="24" t="s">
        <v>131</v>
      </c>
      <c r="D30" s="27">
        <v>400</v>
      </c>
      <c r="E30" s="24" t="s">
        <v>167</v>
      </c>
      <c r="F30" s="24" t="s">
        <v>165</v>
      </c>
      <c r="G30" s="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Scenario Summary</vt:lpstr>
      <vt:lpstr>Answer Report 1</vt:lpstr>
      <vt:lpstr>Sheet3!Criteria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Sahu</dc:creator>
  <cp:lastModifiedBy>Rishika Sahu</cp:lastModifiedBy>
  <dcterms:created xsi:type="dcterms:W3CDTF">2025-06-29T09:44:24Z</dcterms:created>
  <dcterms:modified xsi:type="dcterms:W3CDTF">2025-06-29T16:50:43Z</dcterms:modified>
</cp:coreProperties>
</file>