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E6FE5DB-27C2-4DA9-AF5C-1ACFF23E0279}" xr6:coauthVersionLast="47" xr6:coauthVersionMax="47" xr10:uidLastSave="{00000000-0000-0000-0000-000000000000}"/>
  <bookViews>
    <workbookView xWindow="-108" yWindow="-108" windowWidth="23256" windowHeight="12456" xr2:uid="{394425B0-75AE-48B4-BF49-B5AB1BAB98CE}"/>
  </bookViews>
  <sheets>
    <sheet name="Sheet2" sheetId="3" r:id="rId1"/>
    <sheet name="car inventory" sheetId="2" r:id="rId2"/>
  </sheets>
  <definedNames>
    <definedName name="ExternalData_1" localSheetId="1" hidden="1">'car inventory'!$A$1:$N$66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D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E15" i="2" s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E38" i="2" s="1"/>
  <c r="D39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  <c r="C24" i="2"/>
  <c r="C28" i="2"/>
  <c r="C30" i="2"/>
  <c r="C36" i="2"/>
  <c r="C42" i="2"/>
  <c r="C43" i="2"/>
  <c r="C48" i="2"/>
  <c r="C49" i="2"/>
  <c r="C16" i="2"/>
  <c r="C18" i="2"/>
  <c r="C6" i="2"/>
  <c r="C12" i="2"/>
  <c r="C2" i="2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B13" i="2"/>
  <c r="C13" i="2" s="1"/>
  <c r="B14" i="2"/>
  <c r="C14" i="2" s="1"/>
  <c r="B15" i="2"/>
  <c r="C15" i="2" s="1"/>
  <c r="B16" i="2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B25" i="2"/>
  <c r="C25" i="2" s="1"/>
  <c r="B26" i="2"/>
  <c r="C26" i="2" s="1"/>
  <c r="B27" i="2"/>
  <c r="C27" i="2" s="1"/>
  <c r="B28" i="2"/>
  <c r="B29" i="2"/>
  <c r="C29" i="2" s="1"/>
  <c r="B30" i="2"/>
  <c r="B31" i="2"/>
  <c r="C31" i="2" s="1"/>
  <c r="B32" i="2"/>
  <c r="C32" i="2" s="1"/>
  <c r="B33" i="2"/>
  <c r="C33" i="2" s="1"/>
  <c r="B34" i="2"/>
  <c r="C34" i="2" s="1"/>
  <c r="B35" i="2"/>
  <c r="C35" i="2" s="1"/>
  <c r="B36" i="2"/>
  <c r="B37" i="2"/>
  <c r="C37" i="2" s="1"/>
  <c r="B38" i="2"/>
  <c r="C38" i="2" s="1"/>
  <c r="B39" i="2"/>
  <c r="C39" i="2" s="1"/>
  <c r="B40" i="2"/>
  <c r="C40" i="2" s="1"/>
  <c r="B41" i="2"/>
  <c r="C41" i="2" s="1"/>
  <c r="B42" i="2"/>
  <c r="B43" i="2"/>
  <c r="B44" i="2"/>
  <c r="C44" i="2" s="1"/>
  <c r="B45" i="2"/>
  <c r="C45" i="2" s="1"/>
  <c r="B46" i="2"/>
  <c r="C46" i="2" s="1"/>
  <c r="B47" i="2"/>
  <c r="C47" i="2" s="1"/>
  <c r="B48" i="2"/>
  <c r="B49" i="2"/>
  <c r="B50" i="2"/>
  <c r="C50" i="2" s="1"/>
  <c r="B51" i="2"/>
  <c r="C51" i="2" s="1"/>
  <c r="B52" i="2"/>
  <c r="C52" i="2" s="1"/>
  <c r="B53" i="2"/>
  <c r="C53" i="2" s="1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59699F-850E-4FFA-8857-D03DAC438231}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<sst xmlns="http://schemas.openxmlformats.org/spreadsheetml/2006/main" count="397" uniqueCount="126">
  <si>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</si>
  <si>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</si>
  <si>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</si>
  <si>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</si>
  <si>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</si>
  <si>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</si>
  <si>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</si>
  <si>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</si>
  <si>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</si>
  <si>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</si>
  <si>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</si>
  <si>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</si>
  <si>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</si>
  <si>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</si>
  <si>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</si>
  <si>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</si>
  <si>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</si>
  <si>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</si>
  <si>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</si>
  <si>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</si>
  <si>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</si>
  <si>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</si>
  <si>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</si>
  <si>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</si>
  <si>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</si>
  <si>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</si>
  <si>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</si>
  <si>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</si>
  <si>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</si>
  <si>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</si>
  <si>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</si>
  <si>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</si>
  <si>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</si>
  <si>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</si>
  <si>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</si>
  <si>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</si>
  <si>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</si>
  <si>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</si>
  <si>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</si>
  <si>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</si>
  <si>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</si>
  <si>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</si>
  <si>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</si>
  <si>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</si>
  <si>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</si>
  <si>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</si>
  <si>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</si>
  <si>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</si>
  <si>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</si>
  <si>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</si>
  <si>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</si>
  <si>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</si>
  <si>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</si>
  <si>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</si>
  <si>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</si>
  <si>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</si>
  <si>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</si>
  <si>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</si>
  <si>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</si>
  <si>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</si>
  <si>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</si>
  <si>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</si>
  <si>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</si>
  <si>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</si>
  <si>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</si>
  <si>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</si>
  <si>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</si>
  <si>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</si>
  <si>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</si>
  <si>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</si>
  <si>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</si>
  <si>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</si>
  <si>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</si>
  <si>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</si>
  <si>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</si>
  <si>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</si>
  <si>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</si>
  <si>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</si>
  <si>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</si>
  <si>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</si>
  <si>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</si>
  <si>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</si>
  <si>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</si>
  <si>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</si>
  <si>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</si>
  <si>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</si>
  <si>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</si>
  <si>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</si>
  <si>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</si>
  <si>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</si>
  <si>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</si>
  <si>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</si>
  <si>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General motors</t>
  </si>
  <si>
    <t>Toyota</t>
  </si>
  <si>
    <t>Honda</t>
  </si>
  <si>
    <t>Chrysler</t>
  </si>
  <si>
    <t>Hundai</t>
  </si>
  <si>
    <t>Ford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</si>
  <si>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</si>
  <si>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</si>
  <si>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</si>
  <si>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</si>
  <si>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</si>
  <si>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</si>
  <si>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</si>
  <si>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</si>
  <si>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</si>
  <si>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</si>
  <si>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</si>
  <si>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Mustag</t>
  </si>
  <si>
    <t>Focus</t>
  </si>
  <si>
    <t>camero</t>
  </si>
  <si>
    <t>silver redo</t>
  </si>
  <si>
    <t>odyssey</t>
  </si>
  <si>
    <t>civic</t>
  </si>
  <si>
    <t>corola</t>
  </si>
  <si>
    <t>PT curiser</t>
  </si>
  <si>
    <t>caravan</t>
  </si>
  <si>
    <t>Elantra</t>
  </si>
  <si>
    <t>camery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</si>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</sst>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[exercise-4.xlsx]Sheet2!PivotTable1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Sheet2!$A$4:$A$57</c:f>
              <c:strCache>
                <c:ptCount val="53"/>
                <c:pt idx="1">
                  <c:v>CR00CAR046</c:v>
                </c:pt>
                <c:pt idx="2">
                  <c:v>CR04CAR047</c:v>
                </c:pt>
                <c:pt idx="3">
                  <c:v>CR04CAR048</c:v>
                </c:pt>
                <c:pt idx="4">
                  <c:v>CR04PTC042</c:v>
                </c:pt>
                <c:pt idx="5">
                  <c:v>CR07PTC043</c:v>
                </c:pt>
                <c:pt idx="6">
                  <c:v>CR11PTC044</c:v>
                </c:pt>
                <c:pt idx="7">
                  <c:v>CR99CAR045</c:v>
                </c:pt>
                <c:pt idx="8">
                  <c:v>FD06FCS006</c:v>
                </c:pt>
                <c:pt idx="9">
                  <c:v>FD06FCS007</c:v>
                </c:pt>
                <c:pt idx="10">
                  <c:v>FD06MTG001</c:v>
                </c:pt>
                <c:pt idx="11">
                  <c:v>FD06MTG002</c:v>
                </c:pt>
                <c:pt idx="12">
                  <c:v>FD08MTG003</c:v>
                </c:pt>
                <c:pt idx="13">
                  <c:v>FD08MTG004</c:v>
                </c:pt>
                <c:pt idx="14">
                  <c:v>FD08MTG005</c:v>
                </c:pt>
                <c:pt idx="15">
                  <c:v>FD09FCS008</c:v>
                </c:pt>
                <c:pt idx="16">
                  <c:v>FD12FCS011</c:v>
                </c:pt>
                <c:pt idx="17">
                  <c:v>FD13FCS009</c:v>
                </c:pt>
                <c:pt idx="18">
                  <c:v>FD13FCS010</c:v>
                </c:pt>
                <c:pt idx="19">
                  <c:v>FD13FCS012</c:v>
                </c:pt>
                <c:pt idx="20">
                  <c:v>FD13FCS013</c:v>
                </c:pt>
                <c:pt idx="21">
                  <c:v>GM00SLV019</c:v>
                </c:pt>
                <c:pt idx="22">
                  <c:v>GM09CMR014</c:v>
                </c:pt>
                <c:pt idx="23">
                  <c:v>GM10SLV017</c:v>
                </c:pt>
                <c:pt idx="24">
                  <c:v>GM12CMR015</c:v>
                </c:pt>
                <c:pt idx="25">
                  <c:v>GM14CMR016</c:v>
                </c:pt>
                <c:pt idx="26">
                  <c:v>GM98SLV018</c:v>
                </c:pt>
                <c:pt idx="27">
                  <c:v>HO010ODY040</c:v>
                </c:pt>
                <c:pt idx="28">
                  <c:v>HO01CIV031</c:v>
                </c:pt>
                <c:pt idx="29">
                  <c:v>HO05ODY037</c:v>
                </c:pt>
                <c:pt idx="30">
                  <c:v>HO07ODY038</c:v>
                </c:pt>
                <c:pt idx="31">
                  <c:v>HO08ODY039</c:v>
                </c:pt>
                <c:pt idx="32">
                  <c:v>HO10CIV032</c:v>
                </c:pt>
                <c:pt idx="33">
                  <c:v>HO10CIV033</c:v>
                </c:pt>
                <c:pt idx="34">
                  <c:v>HO11CIV034</c:v>
                </c:pt>
                <c:pt idx="35">
                  <c:v>HO12CIV035</c:v>
                </c:pt>
                <c:pt idx="36">
                  <c:v>HO13CIV036</c:v>
                </c:pt>
                <c:pt idx="37">
                  <c:v>HO14ODY041</c:v>
                </c:pt>
                <c:pt idx="38">
                  <c:v>HO99CIV030</c:v>
                </c:pt>
                <c:pt idx="39">
                  <c:v>HY11ELA049</c:v>
                </c:pt>
                <c:pt idx="40">
                  <c:v>HY12ELA050</c:v>
                </c:pt>
                <c:pt idx="41">
                  <c:v>HY13ELA051</c:v>
                </c:pt>
                <c:pt idx="42">
                  <c:v>HY13ELA052</c:v>
                </c:pt>
                <c:pt idx="43">
                  <c:v>TY00CAM022</c:v>
                </c:pt>
                <c:pt idx="44">
                  <c:v>TY02CAM023</c:v>
                </c:pt>
                <c:pt idx="45">
                  <c:v>TY02COR025</c:v>
                </c:pt>
                <c:pt idx="46">
                  <c:v>TY03COR026</c:v>
                </c:pt>
                <c:pt idx="47">
                  <c:v>TY09CAM024</c:v>
                </c:pt>
                <c:pt idx="48">
                  <c:v>TY12CAM029</c:v>
                </c:pt>
                <c:pt idx="49">
                  <c:v>TY12COR028</c:v>
                </c:pt>
                <c:pt idx="50">
                  <c:v>TY14COR027</c:v>
                </c:pt>
                <c:pt idx="51">
                  <c:v>TY96CAM020</c:v>
                </c:pt>
                <c:pt idx="52">
                  <c:v>TY98CAM021</c:v>
                </c:pt>
              </c:strCache>
            </c:strRef>
          </c:cat>
          <c:val>
            <c:numRef>
              <c:f>Sheet2!$B$4:$B$57</c:f>
              <c:numCache>
                <c:formatCode>General</c:formatCode>
                <c:ptCount val="53"/>
                <c:pt idx="1">
                  <c:v>77243.100000000006</c:v>
                </c:pt>
                <c:pt idx="2">
                  <c:v>72527.199999999997</c:v>
                </c:pt>
                <c:pt idx="3">
                  <c:v>52699.4</c:v>
                </c:pt>
                <c:pt idx="4">
                  <c:v>64542</c:v>
                </c:pt>
                <c:pt idx="5">
                  <c:v>42074.2</c:v>
                </c:pt>
                <c:pt idx="6">
                  <c:v>27394.2</c:v>
                </c:pt>
                <c:pt idx="7">
                  <c:v>79420.600000000006</c:v>
                </c:pt>
                <c:pt idx="8">
                  <c:v>46311.4</c:v>
                </c:pt>
                <c:pt idx="9">
                  <c:v>52229.5</c:v>
                </c:pt>
                <c:pt idx="10">
                  <c:v>40326.800000000003</c:v>
                </c:pt>
                <c:pt idx="11">
                  <c:v>44974.8</c:v>
                </c:pt>
                <c:pt idx="12">
                  <c:v>44946.5</c:v>
                </c:pt>
                <c:pt idx="13">
                  <c:v>37558.800000000003</c:v>
                </c:pt>
                <c:pt idx="14">
                  <c:v>36438.5</c:v>
                </c:pt>
                <c:pt idx="15">
                  <c:v>35137</c:v>
                </c:pt>
                <c:pt idx="16">
                  <c:v>19341.7</c:v>
                </c:pt>
                <c:pt idx="17">
                  <c:v>27637.1</c:v>
                </c:pt>
                <c:pt idx="18">
                  <c:v>27534.799999999999</c:v>
                </c:pt>
                <c:pt idx="19">
                  <c:v>22521.599999999999</c:v>
                </c:pt>
                <c:pt idx="20">
                  <c:v>13682.9</c:v>
                </c:pt>
                <c:pt idx="21">
                  <c:v>80685.8</c:v>
                </c:pt>
                <c:pt idx="22">
                  <c:v>28464.799999999999</c:v>
                </c:pt>
                <c:pt idx="23">
                  <c:v>31144.400000000001</c:v>
                </c:pt>
                <c:pt idx="24">
                  <c:v>19421.099999999999</c:v>
                </c:pt>
                <c:pt idx="25">
                  <c:v>14289.6</c:v>
                </c:pt>
                <c:pt idx="26">
                  <c:v>83162.7</c:v>
                </c:pt>
                <c:pt idx="27">
                  <c:v>68658.899999999994</c:v>
                </c:pt>
                <c:pt idx="28">
                  <c:v>69891.899999999994</c:v>
                </c:pt>
                <c:pt idx="29">
                  <c:v>60389.5</c:v>
                </c:pt>
                <c:pt idx="30">
                  <c:v>50854.1</c:v>
                </c:pt>
                <c:pt idx="31">
                  <c:v>42504.6</c:v>
                </c:pt>
                <c:pt idx="32">
                  <c:v>22573</c:v>
                </c:pt>
                <c:pt idx="33">
                  <c:v>33477.199999999997</c:v>
                </c:pt>
                <c:pt idx="34">
                  <c:v>30555.3</c:v>
                </c:pt>
                <c:pt idx="35">
                  <c:v>24513.200000000001</c:v>
                </c:pt>
                <c:pt idx="36">
                  <c:v>13867.6</c:v>
                </c:pt>
                <c:pt idx="37">
                  <c:v>3708.1</c:v>
                </c:pt>
                <c:pt idx="38">
                  <c:v>82374</c:v>
                </c:pt>
                <c:pt idx="39">
                  <c:v>29102.3</c:v>
                </c:pt>
                <c:pt idx="40">
                  <c:v>22282</c:v>
                </c:pt>
                <c:pt idx="41">
                  <c:v>20223.900000000001</c:v>
                </c:pt>
                <c:pt idx="42">
                  <c:v>22188.5</c:v>
                </c:pt>
                <c:pt idx="43">
                  <c:v>85928</c:v>
                </c:pt>
                <c:pt idx="44">
                  <c:v>67829.100000000006</c:v>
                </c:pt>
                <c:pt idx="45">
                  <c:v>64467.4</c:v>
                </c:pt>
                <c:pt idx="46">
                  <c:v>73444.399999999994</c:v>
                </c:pt>
                <c:pt idx="47">
                  <c:v>48114.2</c:v>
                </c:pt>
                <c:pt idx="48">
                  <c:v>22128.2</c:v>
                </c:pt>
                <c:pt idx="49">
                  <c:v>29601.9</c:v>
                </c:pt>
                <c:pt idx="50">
                  <c:v>17556.3</c:v>
                </c:pt>
                <c:pt idx="51">
                  <c:v>114660.6</c:v>
                </c:pt>
                <c:pt idx="52">
                  <c:v>93382.6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B-4D69-B9E9-F31E01BC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604175"/>
        <c:axId val="1126602255"/>
        <c:axId val="0"/>
      </c:bar3DChart>
      <c:catAx>
        <c:axId val="11266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02255"/>
        <c:crosses val="autoZero"/>
        <c:auto val="1"/>
        <c:lblAlgn val="ctr"/>
        <c:lblOffset val="100"/>
        <c:noMultiLvlLbl val="0"/>
      </c:catAx>
      <c:valAx>
        <c:axId val="11266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miles</a:t>
            </a:r>
            <a:r>
              <a:rPr lang="en-IN" baseline="0"/>
              <a:t>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'car inventory'!$G$1</c:f>
              <c:strCache>
                <c:ptCount val="1"/>
                <c:pt idx="0">
                  <c:v>Age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'car inventory'!$G$2:$G$53</c:f>
              <c:numCache>
                <c:formatCode>General</c:formatCode>
                <c:ptCount val="52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15</c:v>
                </c:pt>
                <c:pt idx="24">
                  <c:v>22</c:v>
                </c:pt>
                <c:pt idx="25">
                  <c:v>21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23</c:v>
                </c:pt>
                <c:pt idx="40">
                  <c:v>10</c:v>
                </c:pt>
                <c:pt idx="41">
                  <c:v>20</c:v>
                </c:pt>
                <c:pt idx="42">
                  <c:v>17</c:v>
                </c:pt>
                <c:pt idx="43">
                  <c:v>13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973-A54F-32C4C55C219E}"/>
            </c:ext>
          </c:extLst>
        </c:ser>
        <c:ser>
          <c:idx val="1"/>
          <c:order val="1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C-4973-A54F-32C4C55C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91377727"/>
        <c:axId val="1091375327"/>
      </c:areaChart>
      <c:catAx>
        <c:axId val="10913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75327"/>
        <c:crosses val="autoZero"/>
        <c:auto val="1"/>
        <c:lblAlgn val="ctr"/>
        <c:lblOffset val="100"/>
        <c:noMultiLvlLbl val="0"/>
      </c:catAx>
      <c:valAx>
        <c:axId val="109137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7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72390</xdr:rowOff>
    </xdr:from>
    <xdr:to>
      <xdr:col>10</xdr:col>
      <xdr:colOff>335280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6A1A0-4E3E-6783-1FA9-5547B454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22</xdr:row>
      <xdr:rowOff>60960</xdr:rowOff>
    </xdr:from>
    <xdr:to>
      <xdr:col>10</xdr:col>
      <xdr:colOff>312420</xdr:colOff>
      <xdr:row>37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67D70-484A-4CB4-ADD1-06773384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8.491467824075" createdVersion="8" refreshedVersion="8" minRefreshableVersion="3" recordCount="65" xr:uid="{D4747C87-7DA1-4457-B5AF-E754E3D23B9A}">
  <cacheSource type="worksheet">
    <worksheetSource name="car_inventory"/>
  </cacheSource>
  <cacheFields count="14">
    <cacheField name="Car ID" numFmtId="0">
      <sharedItems count="53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0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  <s v=""/>
      </sharedItems>
    </cacheField>
    <cacheField name="Make" numFmtId="0">
      <sharedItems containsBlank="1" count="8">
        <s v="FD"/>
        <s v="GM"/>
        <s v="TY"/>
        <s v="HO"/>
        <s v="CR"/>
        <s v="HY"/>
        <s v=""/>
        <m/>
      </sharedItems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 count="12">
        <s v="Mustag"/>
        <s v="Focus"/>
        <s v="camero"/>
        <s v="silver redo"/>
        <s v="camery"/>
        <s v="corola"/>
        <s v="civic"/>
        <s v="odyssey"/>
        <s v="PT curiser"/>
        <s v="caravan"/>
        <s v="Elantra"/>
        <s v=""/>
      </sharedItems>
    </cacheField>
    <cacheField name="Manufacture Year" numFmtId="0">
      <sharedItems/>
    </cacheField>
    <cacheField name="Age" numFmtId="0">
      <sharedItems containsMixedTypes="1" containsNumber="1" containsInteger="1" minValue="10" maxValue="28"/>
    </cacheField>
    <cacheField name="Miles" numFmtId="0">
      <sharedItems containsString="0" containsBlank="1" containsNumber="1" minValue="3708.1" maxValue="114660.6"/>
    </cacheField>
    <cacheField name="Miles / Year" numFmtId="0">
      <sharedItems containsMixedTypes="1" containsNumber="1" minValue="370.81" maxValue="4095.0214285714287"/>
    </cacheField>
    <cacheField name="Color" numFmtId="0">
      <sharedItems/>
    </cacheField>
    <cacheField name="Driver" numFmtId="0">
      <sharedItems/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Ford"/>
    <s v="MTG"/>
    <x v="0"/>
    <s v="06"/>
    <n v="18"/>
    <n v="40326.800000000003"/>
    <n v="2240.3777777777777"/>
    <s v="Black"/>
    <s v="Smith"/>
    <n v="50000"/>
    <s v="y"/>
    <s v="FDMTG06Bl"/>
  </r>
  <r>
    <x v="1"/>
    <x v="0"/>
    <s v="Ford"/>
    <s v="MTG"/>
    <x v="0"/>
    <s v="06"/>
    <n v="18"/>
    <n v="44974.8"/>
    <n v="2498.6000000000004"/>
    <s v="White"/>
    <s v="McCall"/>
    <n v="50000"/>
    <s v="y"/>
    <s v="FDMTG06Wh"/>
  </r>
  <r>
    <x v="2"/>
    <x v="0"/>
    <s v="Ford"/>
    <s v="MTG"/>
    <x v="0"/>
    <s v="08"/>
    <n v="16"/>
    <n v="44946.5"/>
    <n v="2809.15625"/>
    <s v="Green"/>
    <s v="Lyon"/>
    <n v="50000"/>
    <s v="y"/>
    <s v="FDMTG08Gr"/>
  </r>
  <r>
    <x v="3"/>
    <x v="0"/>
    <s v="Ford"/>
    <s v="MTG"/>
    <x v="0"/>
    <s v="08"/>
    <n v="16"/>
    <n v="37558.800000000003"/>
    <n v="2347.4250000000002"/>
    <s v="Black"/>
    <s v="Jones"/>
    <n v="50000"/>
    <s v="y"/>
    <s v="FDMTG08Bl"/>
  </r>
  <r>
    <x v="4"/>
    <x v="0"/>
    <s v="Ford"/>
    <s v="MTG"/>
    <x v="0"/>
    <s v="08"/>
    <n v="16"/>
    <n v="36438.5"/>
    <n v="2277.40625"/>
    <s v="White"/>
    <s v="Smith"/>
    <n v="50000"/>
    <s v="y"/>
    <s v="FDMTG08Wh"/>
  </r>
  <r>
    <x v="5"/>
    <x v="0"/>
    <s v="Ford"/>
    <s v="FCS"/>
    <x v="1"/>
    <s v="06"/>
    <n v="18"/>
    <n v="46311.4"/>
    <n v="2572.8555555555558"/>
    <s v="Green"/>
    <s v="Ewenty"/>
    <n v="75000"/>
    <s v="y"/>
    <s v="FDFCS06Gr"/>
  </r>
  <r>
    <x v="6"/>
    <x v="0"/>
    <s v="Ford"/>
    <s v="FCS"/>
    <x v="1"/>
    <s v="06"/>
    <n v="18"/>
    <n v="52229.5"/>
    <n v="2901.6388888888887"/>
    <s v="Green"/>
    <s v="Lyon"/>
    <n v="75000"/>
    <s v="y"/>
    <s v="FDFCS06Gr"/>
  </r>
  <r>
    <x v="7"/>
    <x v="0"/>
    <s v="Ford"/>
    <s v="FCS"/>
    <x v="1"/>
    <s v="09"/>
    <n v="15"/>
    <n v="35137"/>
    <n v="2342.4666666666667"/>
    <s v="Black"/>
    <s v="Howard"/>
    <n v="75000"/>
    <s v="y"/>
    <s v="FDFCS09Bl"/>
  </r>
  <r>
    <x v="8"/>
    <x v="0"/>
    <s v="Ford"/>
    <s v="FCS"/>
    <x v="1"/>
    <s v="13"/>
    <n v="11"/>
    <n v="27637.1"/>
    <n v="2512.4636363636364"/>
    <s v="Black"/>
    <s v="Smith"/>
    <n v="75000"/>
    <s v="y"/>
    <s v="FDFCS13Bl"/>
  </r>
  <r>
    <x v="9"/>
    <x v="0"/>
    <s v="Ford"/>
    <s v="FCS"/>
    <x v="1"/>
    <s v="13"/>
    <n v="11"/>
    <n v="27534.799999999999"/>
    <n v="2503.1636363636362"/>
    <s v="White"/>
    <s v="Praulty"/>
    <n v="75000"/>
    <s v="y"/>
    <s v="FDFCS13Wh"/>
  </r>
  <r>
    <x v="10"/>
    <x v="0"/>
    <s v="Ford"/>
    <s v="FCS"/>
    <x v="1"/>
    <s v="12"/>
    <n v="12"/>
    <n v="19341.7"/>
    <n v="1611.8083333333334"/>
    <s v="White"/>
    <s v="Yousef"/>
    <n v="75000"/>
    <s v="y"/>
    <s v="FDFCS12Wh"/>
  </r>
  <r>
    <x v="11"/>
    <x v="0"/>
    <s v="Ford"/>
    <s v="FCS"/>
    <x v="1"/>
    <s v="13"/>
    <n v="11"/>
    <n v="22521.599999999999"/>
    <n v="2047.4181818181817"/>
    <s v="Black"/>
    <s v="Vizzini"/>
    <n v="75000"/>
    <s v="y"/>
    <s v="FDFCS13Bl"/>
  </r>
  <r>
    <x v="12"/>
    <x v="0"/>
    <s v="Ford"/>
    <s v="FCS"/>
    <x v="1"/>
    <s v="13"/>
    <n v="11"/>
    <n v="13682.9"/>
    <n v="1243.8999999999999"/>
    <s v="Black"/>
    <s v="Rodriguez"/>
    <n v="75000"/>
    <s v="y"/>
    <s v="FDFCS13Bl"/>
  </r>
  <r>
    <x v="13"/>
    <x v="1"/>
    <s v="General motors"/>
    <s v="CMR"/>
    <x v="2"/>
    <s v="09"/>
    <n v="15"/>
    <n v="28464.799999999999"/>
    <n v="1897.6533333333332"/>
    <s v="White"/>
    <s v="Santos"/>
    <n v="100000"/>
    <s v="y"/>
    <s v="GMCMR09Wh"/>
  </r>
  <r>
    <x v="14"/>
    <x v="1"/>
    <s v="General motors"/>
    <s v="CMR"/>
    <x v="2"/>
    <s v="12"/>
    <n v="12"/>
    <n v="19421.099999999999"/>
    <n v="1618.425"/>
    <s v="Black"/>
    <s v="Bard"/>
    <n v="100000"/>
    <s v="y"/>
    <s v="GMCMR12Bl"/>
  </r>
  <r>
    <x v="15"/>
    <x v="1"/>
    <s v="General motors"/>
    <s v="CMR"/>
    <x v="2"/>
    <s v="14"/>
    <n v="10"/>
    <n v="14289.6"/>
    <n v="1428.96"/>
    <s v="White"/>
    <s v="Torrens"/>
    <n v="100000"/>
    <s v="y"/>
    <s v="GMCMR14Wh"/>
  </r>
  <r>
    <x v="16"/>
    <x v="1"/>
    <s v="General motors"/>
    <s v="SLV"/>
    <x v="3"/>
    <s v="10"/>
    <n v="14"/>
    <n v="31144.400000000001"/>
    <n v="2224.6"/>
    <s v="Black"/>
    <s v="Hulinski"/>
    <n v="100000"/>
    <s v="y"/>
    <s v="GMSLV10Bl"/>
  </r>
  <r>
    <x v="17"/>
    <x v="1"/>
    <s v="General motors"/>
    <s v="SLV"/>
    <x v="3"/>
    <s v="98"/>
    <n v="26"/>
    <n v="83162.7"/>
    <n v="3198.5653846153846"/>
    <s v="Black"/>
    <s v="Santos"/>
    <n v="100000"/>
    <s v="y"/>
    <s v="GMSLV98Bl"/>
  </r>
  <r>
    <x v="18"/>
    <x v="1"/>
    <s v="General motors"/>
    <s v="SLV"/>
    <x v="3"/>
    <s v="00"/>
    <n v="24"/>
    <n v="80685.8"/>
    <n v="3361.9083333333333"/>
    <s v="Blue"/>
    <s v="Vizzini"/>
    <n v="100000"/>
    <s v="y"/>
    <s v="GMSLV00Bl"/>
  </r>
  <r>
    <x v="19"/>
    <x v="2"/>
    <s v="Toyota"/>
    <s v="CAM"/>
    <x v="4"/>
    <s v="96"/>
    <n v="28"/>
    <n v="114660.6"/>
    <n v="4095.0214285714287"/>
    <s v="Green"/>
    <s v="Chan"/>
    <n v="100000"/>
    <s v="n"/>
    <s v="TYCAM96Gr"/>
  </r>
  <r>
    <x v="20"/>
    <x v="2"/>
    <s v="Toyota"/>
    <s v="CAM"/>
    <x v="4"/>
    <s v="98"/>
    <n v="26"/>
    <n v="93382.6"/>
    <n v="3591.6384615384618"/>
    <s v="Black"/>
    <s v="Swartz"/>
    <n v="100000"/>
    <s v="y"/>
    <s v="TYCAM98Bl"/>
  </r>
  <r>
    <x v="21"/>
    <x v="2"/>
    <s v="Toyota"/>
    <s v="CAM"/>
    <x v="4"/>
    <s v="00"/>
    <n v="24"/>
    <n v="85928"/>
    <n v="3580.3333333333335"/>
    <s v="Green"/>
    <s v="Ewenty"/>
    <n v="100000"/>
    <s v="y"/>
    <s v="TYCAM00Gr"/>
  </r>
  <r>
    <x v="22"/>
    <x v="2"/>
    <s v="Toyota"/>
    <s v="CAM"/>
    <x v="4"/>
    <s v="02"/>
    <n v="22"/>
    <n v="67829.100000000006"/>
    <n v="3083.1409090909092"/>
    <s v="Black"/>
    <s v="Smith"/>
    <n v="100000"/>
    <s v="y"/>
    <s v="TYCAM02Bl"/>
  </r>
  <r>
    <x v="23"/>
    <x v="2"/>
    <s v="Toyota"/>
    <s v="CAM"/>
    <x v="4"/>
    <s v="09"/>
    <n v="15"/>
    <n v="48114.2"/>
    <n v="3207.6133333333332"/>
    <s v="White"/>
    <s v="Howard"/>
    <n v="100000"/>
    <s v="y"/>
    <s v="TYCAM09Wh"/>
  </r>
  <r>
    <x v="24"/>
    <x v="2"/>
    <s v="Toyota"/>
    <s v="COR"/>
    <x v="5"/>
    <s v="02"/>
    <n v="22"/>
    <n v="64467.4"/>
    <n v="2930.3363636363638"/>
    <s v="Red"/>
    <s v="Gaul"/>
    <n v="100000"/>
    <s v="y"/>
    <s v="TYCOR02Re"/>
  </r>
  <r>
    <x v="25"/>
    <x v="2"/>
    <s v="Toyota"/>
    <s v="COR"/>
    <x v="5"/>
    <s v="03"/>
    <n v="21"/>
    <n v="73444.399999999994"/>
    <n v="3497.3523809523808"/>
    <s v="Black"/>
    <s v="Gaul"/>
    <n v="100000"/>
    <s v="y"/>
    <s v="TYCOR03Bl"/>
  </r>
  <r>
    <x v="26"/>
    <x v="2"/>
    <s v="Toyota"/>
    <s v="COR"/>
    <x v="5"/>
    <s v="14"/>
    <n v="10"/>
    <n v="17556.3"/>
    <n v="1755.6299999999999"/>
    <s v="Blue"/>
    <s v="Praulty"/>
    <n v="100000"/>
    <s v="y"/>
    <s v="TYCOR14Bl"/>
  </r>
  <r>
    <x v="27"/>
    <x v="2"/>
    <s v="Toyota"/>
    <s v="COR"/>
    <x v="5"/>
    <s v="12"/>
    <n v="12"/>
    <n v="29601.9"/>
    <n v="2466.8250000000003"/>
    <s v="Black"/>
    <s v="Santos"/>
    <n v="100000"/>
    <s v="y"/>
    <s v="TYCOR12Bl"/>
  </r>
  <r>
    <x v="28"/>
    <x v="2"/>
    <s v="Toyota"/>
    <s v="CAM"/>
    <x v="4"/>
    <s v="12"/>
    <n v="12"/>
    <n v="22128.2"/>
    <n v="1844.0166666666667"/>
    <s v="Blue"/>
    <s v="Chan"/>
    <n v="100000"/>
    <s v="y"/>
    <s v="TYCAM12Bl"/>
  </r>
  <r>
    <x v="29"/>
    <x v="3"/>
    <s v="Honda"/>
    <s v="CIV"/>
    <x v="6"/>
    <s v="99"/>
    <n v="25"/>
    <n v="82374"/>
    <n v="3294.96"/>
    <s v="White"/>
    <s v="Rodriguez"/>
    <n v="75000"/>
    <s v="n"/>
    <s v="HOCIV99Wh"/>
  </r>
  <r>
    <x v="30"/>
    <x v="3"/>
    <s v="Honda"/>
    <s v="CIV"/>
    <x v="6"/>
    <s v="01"/>
    <n v="23"/>
    <n v="69891.899999999994"/>
    <n v="3038.7782608695647"/>
    <s v="Blue"/>
    <s v="Jones"/>
    <n v="75000"/>
    <s v="y"/>
    <s v="HOCIV01Bl"/>
  </r>
  <r>
    <x v="31"/>
    <x v="3"/>
    <s v="Honda"/>
    <s v="CIV"/>
    <x v="6"/>
    <s v="10"/>
    <n v="14"/>
    <n v="22573"/>
    <n v="1612.3571428571429"/>
    <s v="Blue"/>
    <s v="Torrens"/>
    <n v="75000"/>
    <s v="y"/>
    <s v="HOCIV10Bl"/>
  </r>
  <r>
    <x v="32"/>
    <x v="3"/>
    <s v="Honda"/>
    <s v="CIV"/>
    <x v="6"/>
    <s v="10"/>
    <n v="14"/>
    <n v="33477.199999999997"/>
    <n v="2391.2285714285713"/>
    <s v="Black"/>
    <s v="Swartz"/>
    <n v="75000"/>
    <s v="y"/>
    <s v="HOCIV10Bl"/>
  </r>
  <r>
    <x v="33"/>
    <x v="3"/>
    <s v="Honda"/>
    <s v="CIV"/>
    <x v="6"/>
    <s v="11"/>
    <n v="13"/>
    <n v="30555.3"/>
    <n v="2350.4076923076923"/>
    <s v="Black"/>
    <s v="Lyon"/>
    <n v="75000"/>
    <s v="y"/>
    <s v="HOCIV11Bl"/>
  </r>
  <r>
    <x v="34"/>
    <x v="3"/>
    <s v="Honda"/>
    <s v="CIV"/>
    <x v="6"/>
    <s v="12"/>
    <n v="12"/>
    <n v="24513.200000000001"/>
    <n v="2042.7666666666667"/>
    <s v="Black"/>
    <s v="Hulinski"/>
    <n v="75000"/>
    <s v="y"/>
    <s v="HOCIV12Bl"/>
  </r>
  <r>
    <x v="35"/>
    <x v="3"/>
    <s v="Honda"/>
    <s v="CIV"/>
    <x v="6"/>
    <s v="13"/>
    <n v="11"/>
    <n v="13867.6"/>
    <n v="1260.6909090909091"/>
    <s v="Black"/>
    <s v="Chan"/>
    <n v="75000"/>
    <s v="y"/>
    <s v="HOCIV13Bl"/>
  </r>
  <r>
    <x v="36"/>
    <x v="3"/>
    <s v="Honda"/>
    <s v="ODY"/>
    <x v="7"/>
    <s v="05"/>
    <n v="19"/>
    <n v="60389.5"/>
    <n v="3178.3947368421054"/>
    <s v="White"/>
    <s v="Howard"/>
    <n v="100000"/>
    <s v="y"/>
    <s v="HOODY05Wh"/>
  </r>
  <r>
    <x v="37"/>
    <x v="3"/>
    <s v="Honda"/>
    <s v="ODY"/>
    <x v="7"/>
    <s v="07"/>
    <n v="17"/>
    <n v="50854.1"/>
    <n v="2991.4176470588236"/>
    <s v="Black"/>
    <s v="Swartz"/>
    <n v="100000"/>
    <s v="y"/>
    <s v="HOODY07Bl"/>
  </r>
  <r>
    <x v="38"/>
    <x v="3"/>
    <s v="Honda"/>
    <s v="ODY"/>
    <x v="7"/>
    <s v="08"/>
    <n v="16"/>
    <n v="42504.6"/>
    <n v="2656.5374999999999"/>
    <s v="White"/>
    <s v="Rodriguez"/>
    <n v="100000"/>
    <s v="y"/>
    <s v="HOODY08Wh"/>
  </r>
  <r>
    <x v="39"/>
    <x v="3"/>
    <s v="Honda"/>
    <s v="ODY"/>
    <x v="7"/>
    <s v="01"/>
    <n v="23"/>
    <n v="68658.899999999994"/>
    <n v="2985.1695652173912"/>
    <s v="Black"/>
    <s v="Smith"/>
    <n v="100000"/>
    <s v="y"/>
    <s v="HOODY01Bl"/>
  </r>
  <r>
    <x v="40"/>
    <x v="3"/>
    <s v="Honda"/>
    <s v="ODY"/>
    <x v="7"/>
    <s v="14"/>
    <n v="10"/>
    <n v="3708.1"/>
    <n v="370.81"/>
    <s v="Black"/>
    <s v="McCall"/>
    <n v="100000"/>
    <s v="y"/>
    <s v="HOODY14Bl"/>
  </r>
  <r>
    <x v="41"/>
    <x v="4"/>
    <s v="Chrysler"/>
    <s v="PTC"/>
    <x v="8"/>
    <s v="04"/>
    <n v="20"/>
    <n v="64542"/>
    <n v="3227.1"/>
    <s v="Blue"/>
    <s v="Smith"/>
    <n v="75000"/>
    <s v="y"/>
    <s v="CRPTC04Bl"/>
  </r>
  <r>
    <x v="42"/>
    <x v="4"/>
    <s v="Chrysler"/>
    <s v="PTC"/>
    <x v="8"/>
    <s v="07"/>
    <n v="17"/>
    <n v="42074.2"/>
    <n v="2474.9529411764706"/>
    <s v="Green"/>
    <s v="Gaul"/>
    <n v="75000"/>
    <s v="y"/>
    <s v="CRPTC07Gr"/>
  </r>
  <r>
    <x v="43"/>
    <x v="4"/>
    <s v="Chrysler"/>
    <s v="PTC"/>
    <x v="8"/>
    <s v="11"/>
    <n v="13"/>
    <n v="27394.2"/>
    <n v="2107.2461538461539"/>
    <s v="Black"/>
    <s v="Vizzini"/>
    <n v="75000"/>
    <s v="y"/>
    <s v="CRPTC11Bl"/>
  </r>
  <r>
    <x v="44"/>
    <x v="4"/>
    <s v="Chrysler"/>
    <s v="CAR"/>
    <x v="9"/>
    <s v="99"/>
    <n v="25"/>
    <n v="79420.600000000006"/>
    <n v="3176.8240000000001"/>
    <s v="Green"/>
    <s v="Hulinski"/>
    <n v="75000"/>
    <s v="n"/>
    <s v="CRCAR99Gr"/>
  </r>
  <r>
    <x v="45"/>
    <x v="4"/>
    <s v="Chrysler"/>
    <s v="CAR"/>
    <x v="9"/>
    <s v="00"/>
    <n v="24"/>
    <n v="77243.100000000006"/>
    <n v="3218.4625000000001"/>
    <s v="Black"/>
    <s v="Jones"/>
    <n v="75000"/>
    <s v="n"/>
    <s v="CRCAR00Bl"/>
  </r>
  <r>
    <x v="46"/>
    <x v="4"/>
    <s v="Chrysler"/>
    <s v="CAR"/>
    <x v="9"/>
    <s v="04"/>
    <n v="20"/>
    <n v="72527.199999999997"/>
    <n v="3626.3599999999997"/>
    <s v="White"/>
    <s v="Bard"/>
    <n v="75000"/>
    <s v="y"/>
    <s v="CRCAR04Wh"/>
  </r>
  <r>
    <x v="47"/>
    <x v="4"/>
    <s v="Chrysler"/>
    <s v="CAR"/>
    <x v="9"/>
    <s v="04"/>
    <n v="20"/>
    <n v="52699.4"/>
    <n v="2634.9700000000003"/>
    <s v="Red"/>
    <s v="Bard"/>
    <n v="75000"/>
    <s v="y"/>
    <s v="CRCAR04Re"/>
  </r>
  <r>
    <x v="48"/>
    <x v="5"/>
    <s v="Hundai"/>
    <s v="ELA"/>
    <x v="10"/>
    <s v="11"/>
    <n v="13"/>
    <n v="29102.3"/>
    <n v="2238.6384615384613"/>
    <s v="Black"/>
    <s v="Torrens"/>
    <n v="100000"/>
    <s v="y"/>
    <s v="HYELA11Bl"/>
  </r>
  <r>
    <x v="49"/>
    <x v="5"/>
    <s v="Hundai"/>
    <s v="ELA"/>
    <x v="10"/>
    <s v="12"/>
    <n v="12"/>
    <n v="22282"/>
    <n v="1856.8333333333333"/>
    <s v="Blue"/>
    <s v="McCall"/>
    <n v="100000"/>
    <s v="y"/>
    <s v="HYELA12Bl"/>
  </r>
  <r>
    <x v="50"/>
    <x v="5"/>
    <s v="Hundai"/>
    <s v="ELA"/>
    <x v="10"/>
    <s v="13"/>
    <n v="11"/>
    <n v="20223.900000000001"/>
    <n v="1838.5363636363638"/>
    <s v="Black"/>
    <s v="Praulty"/>
    <n v="100000"/>
    <s v="y"/>
    <s v="HYELA13Bl"/>
  </r>
  <r>
    <x v="51"/>
    <x v="5"/>
    <s v="Hundai"/>
    <s v="ELA"/>
    <x v="10"/>
    <s v="13"/>
    <n v="11"/>
    <n v="22188.5"/>
    <n v="2017.1363636363637"/>
    <s v="Blue"/>
    <s v="Ewenty"/>
    <n v="100000"/>
    <s v="y"/>
    <s v="HYELA13Bl"/>
  </r>
  <r>
    <x v="52"/>
    <x v="6"/>
    <s v=""/>
    <s v=""/>
    <x v="11"/>
    <s v=""/>
    <s v=""/>
    <m/>
    <s v=""/>
    <s v=""/>
    <s v=""/>
    <m/>
    <s v=""/>
    <s v=""/>
  </r>
  <r>
    <x v="52"/>
    <x v="7"/>
    <m/>
    <s v=""/>
    <x v="11"/>
    <s v=""/>
    <s v=""/>
    <m/>
    <s v=""/>
    <s v=""/>
    <s v=""/>
    <m/>
    <s v=""/>
    <s v=""/>
  </r>
  <r>
    <x v="52"/>
    <x v="4"/>
    <s v="Chrysler"/>
    <s v="CAM"/>
    <x v="4"/>
    <s v=""/>
    <s v=""/>
    <m/>
    <s v=""/>
    <s v=""/>
    <s v=""/>
    <m/>
    <s v=""/>
    <s v=""/>
  </r>
  <r>
    <x v="52"/>
    <x v="0"/>
    <s v="Ford"/>
    <s v="CAR"/>
    <x v="9"/>
    <s v=""/>
    <s v=""/>
    <m/>
    <s v=""/>
    <s v=""/>
    <s v=""/>
    <m/>
    <s v=""/>
    <s v=""/>
  </r>
  <r>
    <x v="52"/>
    <x v="1"/>
    <s v="General motors"/>
    <s v="CIV"/>
    <x v="6"/>
    <s v=""/>
    <s v=""/>
    <m/>
    <s v=""/>
    <s v=""/>
    <s v=""/>
    <m/>
    <s v=""/>
    <s v=""/>
  </r>
  <r>
    <x v="52"/>
    <x v="3"/>
    <s v="Honda"/>
    <s v="CMR"/>
    <x v="2"/>
    <s v=""/>
    <s v=""/>
    <m/>
    <s v=""/>
    <s v=""/>
    <s v=""/>
    <m/>
    <s v=""/>
    <s v=""/>
  </r>
  <r>
    <x v="52"/>
    <x v="5"/>
    <s v="Hundai"/>
    <s v="COR"/>
    <x v="5"/>
    <s v=""/>
    <s v=""/>
    <m/>
    <s v=""/>
    <s v=""/>
    <s v=""/>
    <m/>
    <s v=""/>
    <s v=""/>
  </r>
  <r>
    <x v="52"/>
    <x v="2"/>
    <s v="Toyota"/>
    <s v="ELA"/>
    <x v="10"/>
    <s v=""/>
    <s v=""/>
    <m/>
    <s v=""/>
    <s v=""/>
    <s v=""/>
    <m/>
    <s v=""/>
    <s v=""/>
  </r>
  <r>
    <x v="52"/>
    <x v="6"/>
    <s v=""/>
    <s v="FCS"/>
    <x v="1"/>
    <s v=""/>
    <s v=""/>
    <m/>
    <s v=""/>
    <s v=""/>
    <s v=""/>
    <m/>
    <s v=""/>
    <s v=""/>
  </r>
  <r>
    <x v="52"/>
    <x v="6"/>
    <s v=""/>
    <s v="MTG"/>
    <x v="0"/>
    <s v=""/>
    <s v=""/>
    <m/>
    <s v=""/>
    <s v=""/>
    <s v=""/>
    <m/>
    <s v=""/>
    <s v=""/>
  </r>
  <r>
    <x v="52"/>
    <x v="6"/>
    <s v=""/>
    <s v="ODY"/>
    <x v="7"/>
    <s v=""/>
    <s v=""/>
    <m/>
    <s v=""/>
    <s v=""/>
    <s v=""/>
    <m/>
    <s v=""/>
    <s v=""/>
  </r>
  <r>
    <x v="52"/>
    <x v="6"/>
    <s v=""/>
    <s v="PTC"/>
    <x v="8"/>
    <s v=""/>
    <s v=""/>
    <m/>
    <s v=""/>
    <s v=""/>
    <s v=""/>
    <m/>
    <s v=""/>
    <s v=""/>
  </r>
  <r>
    <x v="52"/>
    <x v="6"/>
    <s v=""/>
    <s v="SLV"/>
    <x v="3"/>
    <s v=""/>
    <s v=""/>
    <m/>
    <s v=""/>
    <s v="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B1216-4859-4513-AD8E-151BAD19F58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57" firstHeaderRow="1" firstDataRow="1" firstDataCol="1"/>
  <pivotFields count="14">
    <pivotField axis="axisRow" showAll="0">
      <items count="54">
        <item x="52"/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9"/>
        <item x="30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showAll="0">
      <items count="9">
        <item x="6"/>
        <item x="4"/>
        <item x="0"/>
        <item x="1"/>
        <item x="3"/>
        <item x="5"/>
        <item x="2"/>
        <item x="7"/>
        <item t="default"/>
      </items>
    </pivotField>
    <pivotField showAll="0"/>
    <pivotField showAll="0"/>
    <pivotField showAll="0">
      <items count="13">
        <item x="11"/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Miles" fld="7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</reference>
          </references>
        </pivotArea>
      </pivotAreas>
    </conditionalFormat>
  </conditional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4BF796-096A-433F-BA5E-BDB0C15C2097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0603C-DDA6-487B-B6BF-B8A33F6FF14A}" name="car_inventory" displayName="car_inventory" ref="A1:N66" tableType="queryTable" totalsRowShown="0">
  <autoFilter ref="A1:N66" xr:uid="{E5E0603C-DDA6-487B-B6BF-B8A33F6FF14A}"/>
  <tableColumns count="14">
    <tableColumn id="1" xr3:uid="{AE1A39F1-0B29-4F11-99D8-828FE10D41E8}" uniqueName="1" name="Car ID" queryTableFieldId="1" dataDxfId="11"/>
    <tableColumn id="2" xr3:uid="{3A5B856D-5EE2-4355-AD33-86174897E206}" uniqueName="2" name="Make" queryTableFieldId="2" dataDxfId="10"/>
    <tableColumn id="3" xr3:uid="{10AFB5B3-9DA8-4887-97D8-CE5AB7D3D1A4}" uniqueName="3" name="Make (Full Name)" queryTableFieldId="3" dataDxfId="9"/>
    <tableColumn id="4" xr3:uid="{4E73FC02-30D5-4CA9-B301-FF3738F03628}" uniqueName="4" name="Model" queryTableFieldId="4" dataDxfId="8"/>
    <tableColumn id="5" xr3:uid="{52E88F4C-D6DE-425B-9716-FAC4F4FE1532}" uniqueName="5" name="Model (Full Name)" queryTableFieldId="5" dataDxfId="7"/>
    <tableColumn id="6" xr3:uid="{E953D081-921D-43EA-B598-3AC07BA2C8B2}" uniqueName="6" name="Manufacture Year" queryTableFieldId="6" dataDxfId="6"/>
    <tableColumn id="7" xr3:uid="{52A4563D-4784-4F8B-8CD8-BF16716C5106}" uniqueName="7" name="Age" queryTableFieldId="7" dataDxfId="5"/>
    <tableColumn id="8" xr3:uid="{F70D8B42-A028-41A0-8988-AF604F4A8424}" uniqueName="8" name="Miles" queryTableFieldId="8"/>
    <tableColumn id="9" xr3:uid="{93A81C1F-8866-4C34-BC12-A2213106AD6E}" uniqueName="9" name="Miles / Year" queryTableFieldId="9" dataDxfId="4"/>
    <tableColumn id="10" xr3:uid="{B8750FA7-0E6E-480E-9927-D8747A7344FC}" uniqueName="10" name="Color" queryTableFieldId="10" dataDxfId="3"/>
    <tableColumn id="11" xr3:uid="{96D656DE-70FB-4A21-95EB-5311E3BCE6F0}" uniqueName="11" name="Driver" queryTableFieldId="11" dataDxfId="2"/>
    <tableColumn id="12" xr3:uid="{E8A4BED0-7CA6-49D6-BBE1-DBA1DCA79E31}" uniqueName="12" name="Warantee Miles" queryTableFieldId="12"/>
    <tableColumn id="13" xr3:uid="{345AE3E8-C57F-4772-A151-F93C2379048C}" uniqueName="13" name="Covered?" queryTableFieldId="13" dataDxfId="1"/>
    <tableColumn id="14" xr3:uid="{93B2F52E-A3BE-4F46-97C2-4D3CE69AE893}" uniqueName="14" name="New Car ID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9FE3-4F87-4E6D-A882-6E78B92C5D73}">
  <dimension ref="A3:B57"/>
  <sheetViews>
    <sheetView tabSelected="1" workbookViewId="0">
      <selection activeCell="F52" sqref="F52"/>
    </sheetView>
  </sheetViews>
  <sheetFormatPr defaultRowHeight="14.4" x14ac:dyDescent="0.3"/>
  <cols>
    <col min="1" max="1" width="13.21875" bestFit="1" customWidth="1"/>
    <col min="2" max="2" width="11.88671875" bestFit="1" customWidth="1"/>
  </cols>
  <sheetData>
    <row r="3" spans="1:2" x14ac:dyDescent="0.3">
      <c r="A3" s="2" t="s">
        <v>123</v>
      </c>
      <c r="B3" t="s">
        <v>125</v>
      </c>
    </row>
    <row r="4" spans="1:2" x14ac:dyDescent="0.3">
      <c r="A4" s="3"/>
      <c r="B4" s="1"/>
    </row>
    <row r="5" spans="1:2" x14ac:dyDescent="0.3">
      <c r="A5" s="3" t="s">
        <v>79</v>
      </c>
      <c r="B5" s="1">
        <v>77243.100000000006</v>
      </c>
    </row>
    <row r="6" spans="1:2" x14ac:dyDescent="0.3">
      <c r="A6" s="3" t="s">
        <v>80</v>
      </c>
      <c r="B6" s="1">
        <v>72527.199999999997</v>
      </c>
    </row>
    <row r="7" spans="1:2" x14ac:dyDescent="0.3">
      <c r="A7" s="3" t="s">
        <v>81</v>
      </c>
      <c r="B7" s="1">
        <v>52699.4</v>
      </c>
    </row>
    <row r="8" spans="1:2" x14ac:dyDescent="0.3">
      <c r="A8" s="3" t="s">
        <v>75</v>
      </c>
      <c r="B8" s="1">
        <v>64542</v>
      </c>
    </row>
    <row r="9" spans="1:2" x14ac:dyDescent="0.3">
      <c r="A9" s="3" t="s">
        <v>76</v>
      </c>
      <c r="B9" s="1">
        <v>42074.2</v>
      </c>
    </row>
    <row r="10" spans="1:2" x14ac:dyDescent="0.3">
      <c r="A10" s="3" t="s">
        <v>77</v>
      </c>
      <c r="B10" s="1">
        <v>27394.2</v>
      </c>
    </row>
    <row r="11" spans="1:2" x14ac:dyDescent="0.3">
      <c r="A11" s="3" t="s">
        <v>78</v>
      </c>
      <c r="B11" s="1">
        <v>79420.600000000006</v>
      </c>
    </row>
    <row r="12" spans="1:2" x14ac:dyDescent="0.3">
      <c r="A12" s="3" t="s">
        <v>120</v>
      </c>
      <c r="B12" s="1">
        <v>46311.4</v>
      </c>
    </row>
    <row r="13" spans="1:2" x14ac:dyDescent="0.3">
      <c r="A13" s="3" t="s">
        <v>28</v>
      </c>
      <c r="B13" s="1">
        <v>52229.5</v>
      </c>
    </row>
    <row r="14" spans="1:2" x14ac:dyDescent="0.3">
      <c r="A14" s="3" t="s">
        <v>14</v>
      </c>
      <c r="B14" s="1">
        <v>40326.800000000003</v>
      </c>
    </row>
    <row r="15" spans="1:2" x14ac:dyDescent="0.3">
      <c r="A15" s="3" t="s">
        <v>18</v>
      </c>
      <c r="B15" s="1">
        <v>44974.8</v>
      </c>
    </row>
    <row r="16" spans="1:2" x14ac:dyDescent="0.3">
      <c r="A16" s="3" t="s">
        <v>21</v>
      </c>
      <c r="B16" s="1">
        <v>44946.5</v>
      </c>
    </row>
    <row r="17" spans="1:2" x14ac:dyDescent="0.3">
      <c r="A17" s="3" t="s">
        <v>24</v>
      </c>
      <c r="B17" s="1">
        <v>37558.800000000003</v>
      </c>
    </row>
    <row r="18" spans="1:2" x14ac:dyDescent="0.3">
      <c r="A18" s="3" t="s">
        <v>26</v>
      </c>
      <c r="B18" s="1">
        <v>36438.5</v>
      </c>
    </row>
    <row r="19" spans="1:2" x14ac:dyDescent="0.3">
      <c r="A19" s="3" t="s">
        <v>29</v>
      </c>
      <c r="B19" s="1">
        <v>35137</v>
      </c>
    </row>
    <row r="20" spans="1:2" x14ac:dyDescent="0.3">
      <c r="A20" s="3" t="s">
        <v>34</v>
      </c>
      <c r="B20" s="1">
        <v>19341.7</v>
      </c>
    </row>
    <row r="21" spans="1:2" x14ac:dyDescent="0.3">
      <c r="A21" s="3" t="s">
        <v>31</v>
      </c>
      <c r="B21" s="1">
        <v>27637.1</v>
      </c>
    </row>
    <row r="22" spans="1:2" x14ac:dyDescent="0.3">
      <c r="A22" s="3" t="s">
        <v>32</v>
      </c>
      <c r="B22" s="1">
        <v>27534.799999999999</v>
      </c>
    </row>
    <row r="23" spans="1:2" x14ac:dyDescent="0.3">
      <c r="A23" s="3" t="s">
        <v>36</v>
      </c>
      <c r="B23" s="1">
        <v>22521.599999999999</v>
      </c>
    </row>
    <row r="24" spans="1:2" x14ac:dyDescent="0.3">
      <c r="A24" s="3" t="s">
        <v>38</v>
      </c>
      <c r="B24" s="1">
        <v>13682.9</v>
      </c>
    </row>
    <row r="25" spans="1:2" x14ac:dyDescent="0.3">
      <c r="A25" s="3" t="s">
        <v>48</v>
      </c>
      <c r="B25" s="1">
        <v>80685.8</v>
      </c>
    </row>
    <row r="26" spans="1:2" x14ac:dyDescent="0.3">
      <c r="A26" s="3" t="s">
        <v>121</v>
      </c>
      <c r="B26" s="1">
        <v>28464.799999999999</v>
      </c>
    </row>
    <row r="27" spans="1:2" x14ac:dyDescent="0.3">
      <c r="A27" s="3" t="s">
        <v>45</v>
      </c>
      <c r="B27" s="1">
        <v>31144.400000000001</v>
      </c>
    </row>
    <row r="28" spans="1:2" x14ac:dyDescent="0.3">
      <c r="A28" s="3" t="s">
        <v>41</v>
      </c>
      <c r="B28" s="1">
        <v>19421.099999999999</v>
      </c>
    </row>
    <row r="29" spans="1:2" x14ac:dyDescent="0.3">
      <c r="A29" s="3" t="s">
        <v>43</v>
      </c>
      <c r="B29" s="1">
        <v>14289.6</v>
      </c>
    </row>
    <row r="30" spans="1:2" x14ac:dyDescent="0.3">
      <c r="A30" s="3" t="s">
        <v>47</v>
      </c>
      <c r="B30" s="1">
        <v>83162.7</v>
      </c>
    </row>
    <row r="31" spans="1:2" x14ac:dyDescent="0.3">
      <c r="A31" s="3" t="s">
        <v>73</v>
      </c>
      <c r="B31" s="1">
        <v>68658.899999999994</v>
      </c>
    </row>
    <row r="32" spans="1:2" x14ac:dyDescent="0.3">
      <c r="A32" s="3" t="s">
        <v>65</v>
      </c>
      <c r="B32" s="1">
        <v>69891.899999999994</v>
      </c>
    </row>
    <row r="33" spans="1:2" x14ac:dyDescent="0.3">
      <c r="A33" s="3" t="s">
        <v>122</v>
      </c>
      <c r="B33" s="1">
        <v>60389.5</v>
      </c>
    </row>
    <row r="34" spans="1:2" x14ac:dyDescent="0.3">
      <c r="A34" s="3" t="s">
        <v>71</v>
      </c>
      <c r="B34" s="1">
        <v>50854.1</v>
      </c>
    </row>
    <row r="35" spans="1:2" x14ac:dyDescent="0.3">
      <c r="A35" s="3" t="s">
        <v>72</v>
      </c>
      <c r="B35" s="1">
        <v>42504.6</v>
      </c>
    </row>
    <row r="36" spans="1:2" x14ac:dyDescent="0.3">
      <c r="A36" s="3" t="s">
        <v>66</v>
      </c>
      <c r="B36" s="1">
        <v>22573</v>
      </c>
    </row>
    <row r="37" spans="1:2" x14ac:dyDescent="0.3">
      <c r="A37" s="3" t="s">
        <v>67</v>
      </c>
      <c r="B37" s="1">
        <v>33477.199999999997</v>
      </c>
    </row>
    <row r="38" spans="1:2" x14ac:dyDescent="0.3">
      <c r="A38" s="3" t="s">
        <v>68</v>
      </c>
      <c r="B38" s="1">
        <v>30555.3</v>
      </c>
    </row>
    <row r="39" spans="1:2" x14ac:dyDescent="0.3">
      <c r="A39" s="3" t="s">
        <v>69</v>
      </c>
      <c r="B39" s="1">
        <v>24513.200000000001</v>
      </c>
    </row>
    <row r="40" spans="1:2" x14ac:dyDescent="0.3">
      <c r="A40" s="3" t="s">
        <v>70</v>
      </c>
      <c r="B40" s="1">
        <v>13867.6</v>
      </c>
    </row>
    <row r="41" spans="1:2" x14ac:dyDescent="0.3">
      <c r="A41" s="3" t="s">
        <v>74</v>
      </c>
      <c r="B41" s="1">
        <v>3708.1</v>
      </c>
    </row>
    <row r="42" spans="1:2" x14ac:dyDescent="0.3">
      <c r="A42" s="3" t="s">
        <v>64</v>
      </c>
      <c r="B42" s="1">
        <v>82374</v>
      </c>
    </row>
    <row r="43" spans="1:2" x14ac:dyDescent="0.3">
      <c r="A43" s="3" t="s">
        <v>82</v>
      </c>
      <c r="B43" s="1">
        <v>29102.3</v>
      </c>
    </row>
    <row r="44" spans="1:2" x14ac:dyDescent="0.3">
      <c r="A44" s="3" t="s">
        <v>83</v>
      </c>
      <c r="B44" s="1">
        <v>22282</v>
      </c>
    </row>
    <row r="45" spans="1:2" x14ac:dyDescent="0.3">
      <c r="A45" s="3" t="s">
        <v>84</v>
      </c>
      <c r="B45" s="1">
        <v>20223.900000000001</v>
      </c>
    </row>
    <row r="46" spans="1:2" x14ac:dyDescent="0.3">
      <c r="A46" s="3" t="s">
        <v>85</v>
      </c>
      <c r="B46" s="1">
        <v>22188.5</v>
      </c>
    </row>
    <row r="47" spans="1:2" x14ac:dyDescent="0.3">
      <c r="A47" s="3" t="s">
        <v>54</v>
      </c>
      <c r="B47" s="1">
        <v>85928</v>
      </c>
    </row>
    <row r="48" spans="1:2" x14ac:dyDescent="0.3">
      <c r="A48" s="3" t="s">
        <v>55</v>
      </c>
      <c r="B48" s="1">
        <v>67829.100000000006</v>
      </c>
    </row>
    <row r="49" spans="1:2" x14ac:dyDescent="0.3">
      <c r="A49" s="3" t="s">
        <v>57</v>
      </c>
      <c r="B49" s="1">
        <v>64467.4</v>
      </c>
    </row>
    <row r="50" spans="1:2" x14ac:dyDescent="0.3">
      <c r="A50" s="3" t="s">
        <v>60</v>
      </c>
      <c r="B50" s="1">
        <v>73444.399999999994</v>
      </c>
    </row>
    <row r="51" spans="1:2" x14ac:dyDescent="0.3">
      <c r="A51" s="3" t="s">
        <v>56</v>
      </c>
      <c r="B51" s="1">
        <v>48114.2</v>
      </c>
    </row>
    <row r="52" spans="1:2" x14ac:dyDescent="0.3">
      <c r="A52" s="3" t="s">
        <v>63</v>
      </c>
      <c r="B52" s="1">
        <v>22128.2</v>
      </c>
    </row>
    <row r="53" spans="1:2" x14ac:dyDescent="0.3">
      <c r="A53" s="3" t="s">
        <v>62</v>
      </c>
      <c r="B53" s="1">
        <v>29601.9</v>
      </c>
    </row>
    <row r="54" spans="1:2" x14ac:dyDescent="0.3">
      <c r="A54" s="3" t="s">
        <v>61</v>
      </c>
      <c r="B54" s="1">
        <v>17556.3</v>
      </c>
    </row>
    <row r="55" spans="1:2" x14ac:dyDescent="0.3">
      <c r="A55" s="3" t="s">
        <v>50</v>
      </c>
      <c r="B55" s="1">
        <v>114660.6</v>
      </c>
    </row>
    <row r="56" spans="1:2" x14ac:dyDescent="0.3">
      <c r="A56" s="3" t="s">
        <v>52</v>
      </c>
      <c r="B56" s="1">
        <v>93382.6</v>
      </c>
    </row>
    <row r="57" spans="1:2" x14ac:dyDescent="0.3">
      <c r="A57" s="3" t="s">
        <v>124</v>
      </c>
      <c r="B57" s="1">
        <v>2335987.3000000003</v>
      </c>
    </row>
  </sheetData>
  <conditionalFormatting pivot="1" sqref="B5:B5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D485-1637-46F2-ACF1-F28201B048DA}">
  <dimension ref="A1:N66"/>
  <sheetViews>
    <sheetView topLeftCell="A35" workbookViewId="0">
      <selection activeCell="G1" sqref="G1:H53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8.21875" bestFit="1" customWidth="1"/>
    <col min="4" max="4" width="8.6640625" bestFit="1" customWidth="1"/>
    <col min="5" max="5" width="18.88671875" bestFit="1" customWidth="1"/>
    <col min="6" max="6" width="18.44140625" bestFit="1" customWidth="1"/>
    <col min="7" max="7" width="10" customWidth="1"/>
    <col min="8" max="8" width="9" bestFit="1" customWidth="1"/>
    <col min="9" max="9" width="13.109375" bestFit="1" customWidth="1"/>
    <col min="10" max="10" width="7.6640625" bestFit="1" customWidth="1"/>
    <col min="11" max="11" width="9" bestFit="1" customWidth="1"/>
    <col min="12" max="12" width="16.44140625" bestFit="1" customWidth="1"/>
    <col min="13" max="13" width="11.109375" bestFit="1" customWidth="1"/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tr">
        <f>LEFT(A2,2)</f>
        <v>FD</v>
      </c>
      <c r="C2" s="1" t="str">
        <f>VLOOKUP(car_inventory[[#This Row],[Make]],B$56:C$61,2)</f>
        <v>Ford</v>
      </c>
      <c r="D2" s="1" t="str">
        <f>MID(car_inventory[[#This Row],[Car ID]],5,3)</f>
        <v>MTG</v>
      </c>
      <c r="E2" s="1" t="str">
        <f>VLOOKUP(car_inventory[[#This Row],[Model]],D$56:E$66,2)</f>
        <v>Mustag</v>
      </c>
      <c r="F2" s="1" t="str">
        <f>MID(car_inventory[[#This Row],[Car ID]],3,2)</f>
        <v>06</v>
      </c>
      <c r="G2" s="1">
        <f>IF(24-F2&lt;0,100-F2+24,24-F2)</f>
        <v>18</v>
      </c>
      <c r="H2">
        <v>40326.800000000003</v>
      </c>
      <c r="I2" s="1">
        <f>car_inventory[[#This Row],[Miles]]/car_inventory[[#This Row],[Age]]</f>
        <v>2240.3777777777777</v>
      </c>
      <c r="J2" s="1" t="s">
        <v>16</v>
      </c>
      <c r="K2" s="1" t="s">
        <v>17</v>
      </c>
      <c r="L2">
        <v>50000</v>
      </c>
      <c r="M2" s="1" t="str">
        <f>IF(L2&lt;H2,"n","y")</f>
        <v>y</v>
      </c>
      <c r="N2" s="1" t="str">
        <f>CONCATENATE(B2,D2,F2,LEFT(J2,2))</f>
        <v>FDMTG06Bl</v>
      </c>
    </row>
    <row r="3" spans="1:14" x14ac:dyDescent="0.3">
      <c r="A3" s="1" t="s">
        <v>18</v>
      </c>
      <c r="B3" s="1" t="str">
        <f>LEFT(A3,2)</f>
        <v>FD</v>
      </c>
      <c r="C3" s="1" t="str">
        <f>VLOOKUP(car_inventory[[#This Row],[Make]],B$56:C$61,2)</f>
        <v>Ford</v>
      </c>
      <c r="D3" s="1" t="str">
        <f>MID(car_inventory[[#This Row],[Car ID]],5,3)</f>
        <v>MTG</v>
      </c>
      <c r="E3" s="1" t="str">
        <f>VLOOKUP(car_inventory[[#This Row],[Model]],D$56:E$66,2)</f>
        <v>Mustag</v>
      </c>
      <c r="F3" s="1" t="str">
        <f>MID(car_inventory[[#This Row],[Car ID]],3,2)</f>
        <v>06</v>
      </c>
      <c r="G3" s="1">
        <f t="shared" ref="G3:G53" si="0">IF(24-F3&lt;0,100-F3+24,24-F3)</f>
        <v>18</v>
      </c>
      <c r="H3">
        <v>44974.8</v>
      </c>
      <c r="I3" s="1">
        <f>car_inventory[[#This Row],[Miles]]/car_inventory[[#This Row],[Age]]</f>
        <v>2498.6000000000004</v>
      </c>
      <c r="J3" s="1" t="s">
        <v>19</v>
      </c>
      <c r="K3" s="1" t="s">
        <v>20</v>
      </c>
      <c r="L3">
        <v>50000</v>
      </c>
      <c r="M3" s="1" t="str">
        <f t="shared" ref="M3:M53" si="1">IF(L3&lt;H3,"n","y")</f>
        <v>y</v>
      </c>
      <c r="N3" s="1" t="str">
        <f t="shared" ref="N3:N53" si="2">CONCATENATE(B3,D3,F3,LEFT(J3,2))</f>
        <v>FDMTG06Wh</v>
      </c>
    </row>
    <row r="4" spans="1:14" x14ac:dyDescent="0.3">
      <c r="A4" s="1" t="s">
        <v>21</v>
      </c>
      <c r="B4" s="1" t="str">
        <f>LEFT(A4,2)</f>
        <v>FD</v>
      </c>
      <c r="C4" s="1" t="str">
        <f>VLOOKUP(car_inventory[[#This Row],[Make]],B$56:C$61,2)</f>
        <v>Ford</v>
      </c>
      <c r="D4" s="1" t="str">
        <f>MID(car_inventory[[#This Row],[Car ID]],5,3)</f>
        <v>MTG</v>
      </c>
      <c r="E4" s="1" t="str">
        <f>VLOOKUP(car_inventory[[#This Row],[Model]],D$56:E$66,2)</f>
        <v>Mustag</v>
      </c>
      <c r="F4" s="1" t="str">
        <f>MID(car_inventory[[#This Row],[Car ID]],3,2)</f>
        <v>08</v>
      </c>
      <c r="G4" s="1">
        <f t="shared" si="0"/>
        <v>16</v>
      </c>
      <c r="H4">
        <v>44946.5</v>
      </c>
      <c r="I4" s="1">
        <f>car_inventory[[#This Row],[Miles]]/car_inventory[[#This Row],[Age]]</f>
        <v>2809.15625</v>
      </c>
      <c r="J4" s="1" t="s">
        <v>22</v>
      </c>
      <c r="K4" s="1" t="s">
        <v>23</v>
      </c>
      <c r="L4">
        <v>50000</v>
      </c>
      <c r="M4" s="1" t="str">
        <f t="shared" si="1"/>
        <v>y</v>
      </c>
      <c r="N4" s="1" t="str">
        <f t="shared" si="2"/>
        <v>FDMTG08Gr</v>
      </c>
    </row>
    <row r="5" spans="1:14" x14ac:dyDescent="0.3">
      <c r="A5" s="1" t="s">
        <v>24</v>
      </c>
      <c r="B5" s="1" t="str">
        <f>LEFT(A5,2)</f>
        <v>FD</v>
      </c>
      <c r="C5" s="1" t="str">
        <f>VLOOKUP(car_inventory[[#This Row],[Make]],B$56:C$61,2)</f>
        <v>Ford</v>
      </c>
      <c r="D5" s="1" t="str">
        <f>MID(car_inventory[[#This Row],[Car ID]],5,3)</f>
        <v>MTG</v>
      </c>
      <c r="E5" s="1" t="str">
        <f>VLOOKUP(car_inventory[[#This Row],[Model]],D$56:E$66,2)</f>
        <v>Mustag</v>
      </c>
      <c r="F5" s="1" t="str">
        <f>MID(car_inventory[[#This Row],[Car ID]],3,2)</f>
        <v>08</v>
      </c>
      <c r="G5" s="1">
        <f t="shared" si="0"/>
        <v>16</v>
      </c>
      <c r="H5">
        <v>37558.800000000003</v>
      </c>
      <c r="I5" s="1">
        <f>car_inventory[[#This Row],[Miles]]/car_inventory[[#This Row],[Age]]</f>
        <v>2347.4250000000002</v>
      </c>
      <c r="J5" s="1" t="s">
        <v>16</v>
      </c>
      <c r="K5" s="1" t="s">
        <v>25</v>
      </c>
      <c r="L5">
        <v>50000</v>
      </c>
      <c r="M5" s="1" t="str">
        <f t="shared" si="1"/>
        <v>y</v>
      </c>
      <c r="N5" s="1" t="str">
        <f t="shared" si="2"/>
        <v>FDMTG08Bl</v>
      </c>
    </row>
    <row r="6" spans="1:14" x14ac:dyDescent="0.3">
      <c r="A6" s="1" t="s">
        <v>26</v>
      </c>
      <c r="B6" s="1" t="str">
        <f>LEFT(A6,2)</f>
        <v>FD</v>
      </c>
      <c r="C6" s="1" t="str">
        <f>VLOOKUP(car_inventory[[#This Row],[Make]],B$56:C$61,2)</f>
        <v>Ford</v>
      </c>
      <c r="D6" s="1" t="str">
        <f>MID(car_inventory[[#This Row],[Car ID]],5,3)</f>
        <v>MTG</v>
      </c>
      <c r="E6" s="1" t="str">
        <f>VLOOKUP(car_inventory[[#This Row],[Model]],D$56:E$66,2)</f>
        <v>Mustag</v>
      </c>
      <c r="F6" s="1" t="str">
        <f>MID(car_inventory[[#This Row],[Car ID]],3,2)</f>
        <v>08</v>
      </c>
      <c r="G6" s="1">
        <f t="shared" si="0"/>
        <v>16</v>
      </c>
      <c r="H6">
        <v>36438.5</v>
      </c>
      <c r="I6" s="1">
        <f>car_inventory[[#This Row],[Miles]]/car_inventory[[#This Row],[Age]]</f>
        <v>2277.40625</v>
      </c>
      <c r="J6" s="1" t="s">
        <v>19</v>
      </c>
      <c r="K6" s="1" t="s">
        <v>17</v>
      </c>
      <c r="L6">
        <v>50000</v>
      </c>
      <c r="M6" s="1" t="str">
        <f t="shared" si="1"/>
        <v>y</v>
      </c>
      <c r="N6" s="1" t="str">
        <f t="shared" si="2"/>
        <v>FDMTG08Wh</v>
      </c>
    </row>
    <row r="7" spans="1:14" x14ac:dyDescent="0.3">
      <c r="A7" s="1" t="s">
        <v>120</v>
      </c>
      <c r="B7" s="1" t="str">
        <f>LEFT(A7,2)</f>
        <v>FD</v>
      </c>
      <c r="C7" s="1" t="str">
        <f>VLOOKUP(car_inventory[[#This Row],[Make]],B$56:C$61,2)</f>
        <v>Ford</v>
      </c>
      <c r="D7" s="1" t="str">
        <f>MID(car_inventory[[#This Row],[Car ID]],5,3)</f>
        <v>FCS</v>
      </c>
      <c r="E7" s="1" t="str">
        <f>VLOOKUP(car_inventory[[#This Row],[Model]],D$56:E$66,2)</f>
        <v>Focus</v>
      </c>
      <c r="F7" s="1" t="str">
        <f>MID(car_inventory[[#This Row],[Car ID]],3,2)</f>
        <v>06</v>
      </c>
      <c r="G7" s="1">
        <f t="shared" si="0"/>
        <v>18</v>
      </c>
      <c r="H7">
        <v>46311.4</v>
      </c>
      <c r="I7" s="1">
        <f>car_inventory[[#This Row],[Miles]]/car_inventory[[#This Row],[Age]]</f>
        <v>2572.8555555555558</v>
      </c>
      <c r="J7" s="1" t="s">
        <v>22</v>
      </c>
      <c r="K7" s="1" t="s">
        <v>27</v>
      </c>
      <c r="L7">
        <v>75000</v>
      </c>
      <c r="M7" s="1" t="str">
        <f t="shared" si="1"/>
        <v>y</v>
      </c>
      <c r="N7" s="1" t="str">
        <f t="shared" si="2"/>
        <v>FDFCS06Gr</v>
      </c>
    </row>
    <row r="8" spans="1:14" x14ac:dyDescent="0.3">
      <c r="A8" s="1" t="s">
        <v>28</v>
      </c>
      <c r="B8" s="1" t="str">
        <f>LEFT(A8,2)</f>
        <v>FD</v>
      </c>
      <c r="C8" s="1" t="str">
        <f>VLOOKUP(car_inventory[[#This Row],[Make]],B$56:C$61,2)</f>
        <v>Ford</v>
      </c>
      <c r="D8" s="1" t="str">
        <f>MID(car_inventory[[#This Row],[Car ID]],5,3)</f>
        <v>FCS</v>
      </c>
      <c r="E8" s="1" t="str">
        <f>VLOOKUP(car_inventory[[#This Row],[Model]],D$56:E$66,2)</f>
        <v>Focus</v>
      </c>
      <c r="F8" s="1" t="str">
        <f>MID(car_inventory[[#This Row],[Car ID]],3,2)</f>
        <v>06</v>
      </c>
      <c r="G8" s="1">
        <f t="shared" si="0"/>
        <v>18</v>
      </c>
      <c r="H8">
        <v>52229.5</v>
      </c>
      <c r="I8" s="1">
        <f>car_inventory[[#This Row],[Miles]]/car_inventory[[#This Row],[Age]]</f>
        <v>2901.6388888888887</v>
      </c>
      <c r="J8" s="1" t="s">
        <v>22</v>
      </c>
      <c r="K8" s="1" t="s">
        <v>23</v>
      </c>
      <c r="L8">
        <v>75000</v>
      </c>
      <c r="M8" s="1" t="str">
        <f t="shared" si="1"/>
        <v>y</v>
      </c>
      <c r="N8" s="1" t="str">
        <f t="shared" si="2"/>
        <v>FDFCS06Gr</v>
      </c>
    </row>
    <row r="9" spans="1:14" x14ac:dyDescent="0.3">
      <c r="A9" s="1" t="s">
        <v>29</v>
      </c>
      <c r="B9" s="1" t="str">
        <f>LEFT(A9,2)</f>
        <v>FD</v>
      </c>
      <c r="C9" s="1" t="str">
        <f>VLOOKUP(car_inventory[[#This Row],[Make]],B$56:C$61,2)</f>
        <v>Ford</v>
      </c>
      <c r="D9" s="1" t="str">
        <f>MID(car_inventory[[#This Row],[Car ID]],5,3)</f>
        <v>FCS</v>
      </c>
      <c r="E9" s="1" t="str">
        <f>VLOOKUP(car_inventory[[#This Row],[Model]],D$56:E$66,2)</f>
        <v>Focus</v>
      </c>
      <c r="F9" s="1" t="str">
        <f>MID(car_inventory[[#This Row],[Car ID]],3,2)</f>
        <v>09</v>
      </c>
      <c r="G9" s="1">
        <f t="shared" si="0"/>
        <v>15</v>
      </c>
      <c r="H9">
        <v>35137</v>
      </c>
      <c r="I9" s="1">
        <f>car_inventory[[#This Row],[Miles]]/car_inventory[[#This Row],[Age]]</f>
        <v>2342.4666666666667</v>
      </c>
      <c r="J9" s="1" t="s">
        <v>16</v>
      </c>
      <c r="K9" s="1" t="s">
        <v>30</v>
      </c>
      <c r="L9">
        <v>75000</v>
      </c>
      <c r="M9" s="1" t="str">
        <f t="shared" si="1"/>
        <v>y</v>
      </c>
      <c r="N9" s="1" t="str">
        <f t="shared" si="2"/>
        <v>FDFCS09Bl</v>
      </c>
    </row>
    <row r="10" spans="1:14" x14ac:dyDescent="0.3">
      <c r="A10" s="1" t="s">
        <v>31</v>
      </c>
      <c r="B10" s="1" t="str">
        <f>LEFT(A10,2)</f>
        <v>FD</v>
      </c>
      <c r="C10" s="1" t="str">
        <f>VLOOKUP(car_inventory[[#This Row],[Make]],B$56:C$61,2)</f>
        <v>Ford</v>
      </c>
      <c r="D10" s="1" t="str">
        <f>MID(car_inventory[[#This Row],[Car ID]],5,3)</f>
        <v>FCS</v>
      </c>
      <c r="E10" s="1" t="str">
        <f>VLOOKUP(car_inventory[[#This Row],[Model]],D$56:E$66,2)</f>
        <v>Focus</v>
      </c>
      <c r="F10" s="1" t="str">
        <f>MID(car_inventory[[#This Row],[Car ID]],3,2)</f>
        <v>13</v>
      </c>
      <c r="G10" s="1">
        <f t="shared" si="0"/>
        <v>11</v>
      </c>
      <c r="H10">
        <v>27637.1</v>
      </c>
      <c r="I10" s="1">
        <f>car_inventory[[#This Row],[Miles]]/car_inventory[[#This Row],[Age]]</f>
        <v>2512.4636363636364</v>
      </c>
      <c r="J10" s="1" t="s">
        <v>16</v>
      </c>
      <c r="K10" s="1" t="s">
        <v>17</v>
      </c>
      <c r="L10">
        <v>75000</v>
      </c>
      <c r="M10" s="1" t="str">
        <f t="shared" si="1"/>
        <v>y</v>
      </c>
      <c r="N10" s="1" t="str">
        <f t="shared" si="2"/>
        <v>FDFCS13Bl</v>
      </c>
    </row>
    <row r="11" spans="1:14" x14ac:dyDescent="0.3">
      <c r="A11" s="1" t="s">
        <v>32</v>
      </c>
      <c r="B11" s="1" t="str">
        <f>LEFT(A11,2)</f>
        <v>FD</v>
      </c>
      <c r="C11" s="1" t="str">
        <f>VLOOKUP(car_inventory[[#This Row],[Make]],B$56:C$61,2)</f>
        <v>Ford</v>
      </c>
      <c r="D11" s="1" t="str">
        <f>MID(car_inventory[[#This Row],[Car ID]],5,3)</f>
        <v>FCS</v>
      </c>
      <c r="E11" s="1" t="str">
        <f>VLOOKUP(car_inventory[[#This Row],[Model]],D$56:E$66,2)</f>
        <v>Focus</v>
      </c>
      <c r="F11" s="1" t="str">
        <f>MID(car_inventory[[#This Row],[Car ID]],3,2)</f>
        <v>13</v>
      </c>
      <c r="G11" s="1">
        <f t="shared" si="0"/>
        <v>11</v>
      </c>
      <c r="H11">
        <v>27534.799999999999</v>
      </c>
      <c r="I11" s="1">
        <f>car_inventory[[#This Row],[Miles]]/car_inventory[[#This Row],[Age]]</f>
        <v>2503.1636363636362</v>
      </c>
      <c r="J11" s="1" t="s">
        <v>19</v>
      </c>
      <c r="K11" s="1" t="s">
        <v>33</v>
      </c>
      <c r="L11">
        <v>75000</v>
      </c>
      <c r="M11" s="1" t="str">
        <f t="shared" si="1"/>
        <v>y</v>
      </c>
      <c r="N11" s="1" t="str">
        <f t="shared" si="2"/>
        <v>FDFCS13Wh</v>
      </c>
    </row>
    <row r="12" spans="1:14" x14ac:dyDescent="0.3">
      <c r="A12" s="1" t="s">
        <v>34</v>
      </c>
      <c r="B12" s="1" t="str">
        <f>LEFT(A12,2)</f>
        <v>FD</v>
      </c>
      <c r="C12" s="1" t="str">
        <f>VLOOKUP(car_inventory[[#This Row],[Make]],B$56:C$61,2)</f>
        <v>Ford</v>
      </c>
      <c r="D12" s="1" t="str">
        <f>MID(car_inventory[[#This Row],[Car ID]],5,3)</f>
        <v>FCS</v>
      </c>
      <c r="E12" s="1" t="str">
        <f>VLOOKUP(car_inventory[[#This Row],[Model]],D$56:E$66,2)</f>
        <v>Focus</v>
      </c>
      <c r="F12" s="1" t="str">
        <f>MID(car_inventory[[#This Row],[Car ID]],3,2)</f>
        <v>12</v>
      </c>
      <c r="G12" s="1">
        <f t="shared" si="0"/>
        <v>12</v>
      </c>
      <c r="H12">
        <v>19341.7</v>
      </c>
      <c r="I12" s="1">
        <f>car_inventory[[#This Row],[Miles]]/car_inventory[[#This Row],[Age]]</f>
        <v>1611.8083333333334</v>
      </c>
      <c r="J12" s="1" t="s">
        <v>19</v>
      </c>
      <c r="K12" s="1" t="s">
        <v>35</v>
      </c>
      <c r="L12">
        <v>75000</v>
      </c>
      <c r="M12" s="1" t="str">
        <f t="shared" si="1"/>
        <v>y</v>
      </c>
      <c r="N12" s="1" t="str">
        <f t="shared" si="2"/>
        <v>FDFCS12Wh</v>
      </c>
    </row>
    <row r="13" spans="1:14" x14ac:dyDescent="0.3">
      <c r="A13" s="1" t="s">
        <v>36</v>
      </c>
      <c r="B13" s="1" t="str">
        <f>LEFT(A13,2)</f>
        <v>FD</v>
      </c>
      <c r="C13" s="1" t="str">
        <f>VLOOKUP(car_inventory[[#This Row],[Make]],B$56:C$61,2)</f>
        <v>Ford</v>
      </c>
      <c r="D13" s="1" t="str">
        <f>MID(car_inventory[[#This Row],[Car ID]],5,3)</f>
        <v>FCS</v>
      </c>
      <c r="E13" s="1" t="str">
        <f>VLOOKUP(car_inventory[[#This Row],[Model]],D$56:E$66,2)</f>
        <v>Focus</v>
      </c>
      <c r="F13" s="1" t="str">
        <f>MID(car_inventory[[#This Row],[Car ID]],3,2)</f>
        <v>13</v>
      </c>
      <c r="G13" s="1">
        <f t="shared" si="0"/>
        <v>11</v>
      </c>
      <c r="H13">
        <v>22521.599999999999</v>
      </c>
      <c r="I13" s="1">
        <f>car_inventory[[#This Row],[Miles]]/car_inventory[[#This Row],[Age]]</f>
        <v>2047.4181818181817</v>
      </c>
      <c r="J13" s="1" t="s">
        <v>16</v>
      </c>
      <c r="K13" s="1" t="s">
        <v>37</v>
      </c>
      <c r="L13">
        <v>75000</v>
      </c>
      <c r="M13" s="1" t="str">
        <f t="shared" si="1"/>
        <v>y</v>
      </c>
      <c r="N13" s="1" t="str">
        <f t="shared" si="2"/>
        <v>FDFCS13Bl</v>
      </c>
    </row>
    <row r="14" spans="1:14" x14ac:dyDescent="0.3">
      <c r="A14" s="1" t="s">
        <v>38</v>
      </c>
      <c r="B14" s="1" t="str">
        <f>LEFT(A14,2)</f>
        <v>FD</v>
      </c>
      <c r="C14" s="1" t="str">
        <f>VLOOKUP(car_inventory[[#This Row],[Make]],B$56:C$61,2)</f>
        <v>Ford</v>
      </c>
      <c r="D14" s="1" t="str">
        <f>MID(car_inventory[[#This Row],[Car ID]],5,3)</f>
        <v>FCS</v>
      </c>
      <c r="E14" s="1" t="str">
        <f>VLOOKUP(car_inventory[[#This Row],[Model]],D$56:E$66,2)</f>
        <v>Focus</v>
      </c>
      <c r="F14" s="1" t="str">
        <f>MID(car_inventory[[#This Row],[Car ID]],3,2)</f>
        <v>13</v>
      </c>
      <c r="G14" s="1">
        <f t="shared" si="0"/>
        <v>11</v>
      </c>
      <c r="H14">
        <v>13682.9</v>
      </c>
      <c r="I14" s="1">
        <f>car_inventory[[#This Row],[Miles]]/car_inventory[[#This Row],[Age]]</f>
        <v>1243.8999999999999</v>
      </c>
      <c r="J14" s="1" t="s">
        <v>16</v>
      </c>
      <c r="K14" s="1" t="s">
        <v>39</v>
      </c>
      <c r="L14">
        <v>75000</v>
      </c>
      <c r="M14" s="1" t="str">
        <f t="shared" si="1"/>
        <v>y</v>
      </c>
      <c r="N14" s="1" t="str">
        <f t="shared" si="2"/>
        <v>FDFCS13Bl</v>
      </c>
    </row>
    <row r="15" spans="1:14" x14ac:dyDescent="0.3">
      <c r="A15" s="1" t="s">
        <v>121</v>
      </c>
      <c r="B15" s="1" t="str">
        <f>LEFT(A15,2)</f>
        <v>GM</v>
      </c>
      <c r="C15" s="1" t="str">
        <f>VLOOKUP(car_inventory[[#This Row],[Make]],B$56:C$61,2)</f>
        <v>General motors</v>
      </c>
      <c r="D15" s="1" t="str">
        <f>MID(car_inventory[[#This Row],[Car ID]],5,3)</f>
        <v>CMR</v>
      </c>
      <c r="E15" s="1" t="str">
        <f>VLOOKUP(car_inventory[[#This Row],[Model]],D$56:E$66,2)</f>
        <v>camero</v>
      </c>
      <c r="F15" s="1" t="str">
        <f>MID(car_inventory[[#This Row],[Car ID]],3,2)</f>
        <v>09</v>
      </c>
      <c r="G15" s="1">
        <f t="shared" si="0"/>
        <v>15</v>
      </c>
      <c r="H15">
        <v>28464.799999999999</v>
      </c>
      <c r="I15" s="1">
        <f>car_inventory[[#This Row],[Miles]]/car_inventory[[#This Row],[Age]]</f>
        <v>1897.6533333333332</v>
      </c>
      <c r="J15" s="1" t="s">
        <v>19</v>
      </c>
      <c r="K15" s="1" t="s">
        <v>40</v>
      </c>
      <c r="L15">
        <v>100000</v>
      </c>
      <c r="M15" s="1" t="str">
        <f t="shared" si="1"/>
        <v>y</v>
      </c>
      <c r="N15" s="1" t="str">
        <f t="shared" si="2"/>
        <v>GMCMR09Wh</v>
      </c>
    </row>
    <row r="16" spans="1:14" x14ac:dyDescent="0.3">
      <c r="A16" s="1" t="s">
        <v>41</v>
      </c>
      <c r="B16" s="1" t="str">
        <f>LEFT(A16,2)</f>
        <v>GM</v>
      </c>
      <c r="C16" s="1" t="str">
        <f>VLOOKUP(car_inventory[[#This Row],[Make]],B$56:C$61,2)</f>
        <v>General motors</v>
      </c>
      <c r="D16" s="1" t="str">
        <f>MID(car_inventory[[#This Row],[Car ID]],5,3)</f>
        <v>CMR</v>
      </c>
      <c r="E16" s="1" t="str">
        <f>VLOOKUP(car_inventory[[#This Row],[Model]],D$56:E$66,2)</f>
        <v>camero</v>
      </c>
      <c r="F16" s="1" t="str">
        <f>MID(car_inventory[[#This Row],[Car ID]],3,2)</f>
        <v>12</v>
      </c>
      <c r="G16" s="1">
        <f t="shared" si="0"/>
        <v>12</v>
      </c>
      <c r="H16">
        <v>19421.099999999999</v>
      </c>
      <c r="I16" s="1">
        <f>car_inventory[[#This Row],[Miles]]/car_inventory[[#This Row],[Age]]</f>
        <v>1618.425</v>
      </c>
      <c r="J16" s="1" t="s">
        <v>16</v>
      </c>
      <c r="K16" s="1" t="s">
        <v>42</v>
      </c>
      <c r="L16">
        <v>100000</v>
      </c>
      <c r="M16" s="1" t="str">
        <f t="shared" si="1"/>
        <v>y</v>
      </c>
      <c r="N16" s="1" t="str">
        <f t="shared" si="2"/>
        <v>GMCMR12Bl</v>
      </c>
    </row>
    <row r="17" spans="1:14" x14ac:dyDescent="0.3">
      <c r="A17" s="1" t="s">
        <v>43</v>
      </c>
      <c r="B17" s="1" t="str">
        <f>LEFT(A17,2)</f>
        <v>GM</v>
      </c>
      <c r="C17" s="1" t="str">
        <f>VLOOKUP(car_inventory[[#This Row],[Make]],B$56:C$61,2)</f>
        <v>General motors</v>
      </c>
      <c r="D17" s="1" t="str">
        <f>MID(car_inventory[[#This Row],[Car ID]],5,3)</f>
        <v>CMR</v>
      </c>
      <c r="E17" s="1" t="str">
        <f>VLOOKUP(car_inventory[[#This Row],[Model]],D$56:E$66,2)</f>
        <v>camero</v>
      </c>
      <c r="F17" s="1" t="str">
        <f>MID(car_inventory[[#This Row],[Car ID]],3,2)</f>
        <v>14</v>
      </c>
      <c r="G17" s="1">
        <f t="shared" si="0"/>
        <v>10</v>
      </c>
      <c r="H17">
        <v>14289.6</v>
      </c>
      <c r="I17" s="1">
        <f>car_inventory[[#This Row],[Miles]]/car_inventory[[#This Row],[Age]]</f>
        <v>1428.96</v>
      </c>
      <c r="J17" s="1" t="s">
        <v>19</v>
      </c>
      <c r="K17" s="1" t="s">
        <v>44</v>
      </c>
      <c r="L17">
        <v>100000</v>
      </c>
      <c r="M17" s="1" t="str">
        <f t="shared" si="1"/>
        <v>y</v>
      </c>
      <c r="N17" s="1" t="str">
        <f t="shared" si="2"/>
        <v>GMCMR14Wh</v>
      </c>
    </row>
    <row r="18" spans="1:14" x14ac:dyDescent="0.3">
      <c r="A18" s="1" t="s">
        <v>45</v>
      </c>
      <c r="B18" s="1" t="str">
        <f>LEFT(A18,2)</f>
        <v>GM</v>
      </c>
      <c r="C18" s="1" t="str">
        <f>VLOOKUP(car_inventory[[#This Row],[Make]],B$56:C$61,2)</f>
        <v>General motors</v>
      </c>
      <c r="D18" s="1" t="str">
        <f>MID(car_inventory[[#This Row],[Car ID]],5,3)</f>
        <v>SLV</v>
      </c>
      <c r="E18" s="1" t="str">
        <f>VLOOKUP(car_inventory[[#This Row],[Model]],D$56:E$66,2)</f>
        <v>silver redo</v>
      </c>
      <c r="F18" s="1" t="str">
        <f>MID(car_inventory[[#This Row],[Car ID]],3,2)</f>
        <v>10</v>
      </c>
      <c r="G18" s="1">
        <f t="shared" si="0"/>
        <v>14</v>
      </c>
      <c r="H18">
        <v>31144.400000000001</v>
      </c>
      <c r="I18" s="1">
        <f>car_inventory[[#This Row],[Miles]]/car_inventory[[#This Row],[Age]]</f>
        <v>2224.6</v>
      </c>
      <c r="J18" s="1" t="s">
        <v>16</v>
      </c>
      <c r="K18" s="1" t="s">
        <v>46</v>
      </c>
      <c r="L18">
        <v>100000</v>
      </c>
      <c r="M18" s="1" t="str">
        <f t="shared" si="1"/>
        <v>y</v>
      </c>
      <c r="N18" s="1" t="str">
        <f t="shared" si="2"/>
        <v>GMSLV10Bl</v>
      </c>
    </row>
    <row r="19" spans="1:14" x14ac:dyDescent="0.3">
      <c r="A19" s="1" t="s">
        <v>47</v>
      </c>
      <c r="B19" s="1" t="str">
        <f>LEFT(A19,2)</f>
        <v>GM</v>
      </c>
      <c r="C19" s="1" t="str">
        <f>VLOOKUP(car_inventory[[#This Row],[Make]],B$56:C$61,2)</f>
        <v>General motors</v>
      </c>
      <c r="D19" s="1" t="str">
        <f>MID(car_inventory[[#This Row],[Car ID]],5,3)</f>
        <v>SLV</v>
      </c>
      <c r="E19" s="1" t="str">
        <f>VLOOKUP(car_inventory[[#This Row],[Model]],D$56:E$66,2)</f>
        <v>silver redo</v>
      </c>
      <c r="F19" s="1" t="str">
        <f>MID(car_inventory[[#This Row],[Car ID]],3,2)</f>
        <v>98</v>
      </c>
      <c r="G19" s="1">
        <f t="shared" si="0"/>
        <v>26</v>
      </c>
      <c r="H19">
        <v>83162.7</v>
      </c>
      <c r="I19" s="1">
        <f>car_inventory[[#This Row],[Miles]]/car_inventory[[#This Row],[Age]]</f>
        <v>3198.5653846153846</v>
      </c>
      <c r="J19" s="1" t="s">
        <v>16</v>
      </c>
      <c r="K19" s="1" t="s">
        <v>40</v>
      </c>
      <c r="L19">
        <v>100000</v>
      </c>
      <c r="M19" s="1" t="str">
        <f t="shared" si="1"/>
        <v>y</v>
      </c>
      <c r="N19" s="1" t="str">
        <f t="shared" si="2"/>
        <v>GMSLV98Bl</v>
      </c>
    </row>
    <row r="20" spans="1:14" x14ac:dyDescent="0.3">
      <c r="A20" s="1" t="s">
        <v>48</v>
      </c>
      <c r="B20" s="1" t="str">
        <f>LEFT(A20,2)</f>
        <v>GM</v>
      </c>
      <c r="C20" s="1" t="str">
        <f>VLOOKUP(car_inventory[[#This Row],[Make]],B$56:C$61,2)</f>
        <v>General motors</v>
      </c>
      <c r="D20" s="1" t="str">
        <f>MID(car_inventory[[#This Row],[Car ID]],5,3)</f>
        <v>SLV</v>
      </c>
      <c r="E20" s="1" t="str">
        <f>VLOOKUP(car_inventory[[#This Row],[Model]],D$56:E$66,2)</f>
        <v>silver redo</v>
      </c>
      <c r="F20" s="1" t="str">
        <f>MID(car_inventory[[#This Row],[Car ID]],3,2)</f>
        <v>00</v>
      </c>
      <c r="G20" s="1">
        <f t="shared" si="0"/>
        <v>24</v>
      </c>
      <c r="H20">
        <v>80685.8</v>
      </c>
      <c r="I20" s="1">
        <f>car_inventory[[#This Row],[Miles]]/car_inventory[[#This Row],[Age]]</f>
        <v>3361.9083333333333</v>
      </c>
      <c r="J20" s="1" t="s">
        <v>49</v>
      </c>
      <c r="K20" s="1" t="s">
        <v>37</v>
      </c>
      <c r="L20">
        <v>100000</v>
      </c>
      <c r="M20" s="1" t="str">
        <f t="shared" si="1"/>
        <v>y</v>
      </c>
      <c r="N20" s="1" t="str">
        <f t="shared" si="2"/>
        <v>GMSLV00Bl</v>
      </c>
    </row>
    <row r="21" spans="1:14" x14ac:dyDescent="0.3">
      <c r="A21" s="1" t="s">
        <v>50</v>
      </c>
      <c r="B21" s="1" t="str">
        <f>LEFT(A21,2)</f>
        <v>TY</v>
      </c>
      <c r="C21" s="1" t="str">
        <f>VLOOKUP(car_inventory[[#This Row],[Make]],B$56:C$61,2)</f>
        <v>Toyota</v>
      </c>
      <c r="D21" s="1" t="str">
        <f>MID(car_inventory[[#This Row],[Car ID]],5,3)</f>
        <v>CAM</v>
      </c>
      <c r="E21" s="1" t="str">
        <f>VLOOKUP(car_inventory[[#This Row],[Model]],D$56:E$66,2)</f>
        <v>camery</v>
      </c>
      <c r="F21" s="1" t="str">
        <f>MID(car_inventory[[#This Row],[Car ID]],3,2)</f>
        <v>96</v>
      </c>
      <c r="G21" s="1">
        <f t="shared" si="0"/>
        <v>28</v>
      </c>
      <c r="H21">
        <v>114660.6</v>
      </c>
      <c r="I21" s="1">
        <f>car_inventory[[#This Row],[Miles]]/car_inventory[[#This Row],[Age]]</f>
        <v>4095.0214285714287</v>
      </c>
      <c r="J21" s="1" t="s">
        <v>22</v>
      </c>
      <c r="K21" s="1" t="s">
        <v>51</v>
      </c>
      <c r="L21">
        <v>100000</v>
      </c>
      <c r="M21" s="1" t="str">
        <f t="shared" si="1"/>
        <v>n</v>
      </c>
      <c r="N21" s="1" t="str">
        <f t="shared" si="2"/>
        <v>TYCAM96Gr</v>
      </c>
    </row>
    <row r="22" spans="1:14" x14ac:dyDescent="0.3">
      <c r="A22" s="1" t="s">
        <v>52</v>
      </c>
      <c r="B22" s="1" t="str">
        <f>LEFT(A22,2)</f>
        <v>TY</v>
      </c>
      <c r="C22" s="1" t="str">
        <f>VLOOKUP(car_inventory[[#This Row],[Make]],B$56:C$61,2)</f>
        <v>Toyota</v>
      </c>
      <c r="D22" s="1" t="str">
        <f>MID(car_inventory[[#This Row],[Car ID]],5,3)</f>
        <v>CAM</v>
      </c>
      <c r="E22" s="1" t="str">
        <f>VLOOKUP(car_inventory[[#This Row],[Model]],D$56:E$66,2)</f>
        <v>camery</v>
      </c>
      <c r="F22" s="1" t="str">
        <f>MID(car_inventory[[#This Row],[Car ID]],3,2)</f>
        <v>98</v>
      </c>
      <c r="G22" s="1">
        <f t="shared" si="0"/>
        <v>26</v>
      </c>
      <c r="H22">
        <v>93382.6</v>
      </c>
      <c r="I22" s="1">
        <f>car_inventory[[#This Row],[Miles]]/car_inventory[[#This Row],[Age]]</f>
        <v>3591.6384615384618</v>
      </c>
      <c r="J22" s="1" t="s">
        <v>16</v>
      </c>
      <c r="K22" s="1" t="s">
        <v>53</v>
      </c>
      <c r="L22">
        <v>100000</v>
      </c>
      <c r="M22" s="1" t="str">
        <f t="shared" si="1"/>
        <v>y</v>
      </c>
      <c r="N22" s="1" t="str">
        <f t="shared" si="2"/>
        <v>TYCAM98Bl</v>
      </c>
    </row>
    <row r="23" spans="1:14" x14ac:dyDescent="0.3">
      <c r="A23" s="1" t="s">
        <v>54</v>
      </c>
      <c r="B23" s="1" t="str">
        <f>LEFT(A23,2)</f>
        <v>TY</v>
      </c>
      <c r="C23" s="1" t="str">
        <f>VLOOKUP(car_inventory[[#This Row],[Make]],B$56:C$61,2)</f>
        <v>Toyota</v>
      </c>
      <c r="D23" s="1" t="str">
        <f>MID(car_inventory[[#This Row],[Car ID]],5,3)</f>
        <v>CAM</v>
      </c>
      <c r="E23" s="1" t="str">
        <f>VLOOKUP(car_inventory[[#This Row],[Model]],D$56:E$66,2)</f>
        <v>camery</v>
      </c>
      <c r="F23" s="1" t="str">
        <f>MID(car_inventory[[#This Row],[Car ID]],3,2)</f>
        <v>00</v>
      </c>
      <c r="G23" s="1">
        <f t="shared" si="0"/>
        <v>24</v>
      </c>
      <c r="H23">
        <v>85928</v>
      </c>
      <c r="I23" s="1">
        <f>car_inventory[[#This Row],[Miles]]/car_inventory[[#This Row],[Age]]</f>
        <v>3580.3333333333335</v>
      </c>
      <c r="J23" s="1" t="s">
        <v>22</v>
      </c>
      <c r="K23" s="1" t="s">
        <v>27</v>
      </c>
      <c r="L23">
        <v>100000</v>
      </c>
      <c r="M23" s="1" t="str">
        <f t="shared" si="1"/>
        <v>y</v>
      </c>
      <c r="N23" s="1" t="str">
        <f t="shared" si="2"/>
        <v>TYCAM00Gr</v>
      </c>
    </row>
    <row r="24" spans="1:14" x14ac:dyDescent="0.3">
      <c r="A24" s="1" t="s">
        <v>55</v>
      </c>
      <c r="B24" s="1" t="str">
        <f>LEFT(A24,2)</f>
        <v>TY</v>
      </c>
      <c r="C24" s="1" t="str">
        <f>VLOOKUP(car_inventory[[#This Row],[Make]],B$56:C$61,2)</f>
        <v>Toyota</v>
      </c>
      <c r="D24" s="1" t="str">
        <f>MID(car_inventory[[#This Row],[Car ID]],5,3)</f>
        <v>CAM</v>
      </c>
      <c r="E24" s="1" t="str">
        <f>VLOOKUP(car_inventory[[#This Row],[Model]],D$56:E$66,2)</f>
        <v>camery</v>
      </c>
      <c r="F24" s="1" t="str">
        <f>MID(car_inventory[[#This Row],[Car ID]],3,2)</f>
        <v>02</v>
      </c>
      <c r="G24" s="1">
        <f t="shared" si="0"/>
        <v>22</v>
      </c>
      <c r="H24">
        <v>67829.100000000006</v>
      </c>
      <c r="I24" s="1">
        <f>car_inventory[[#This Row],[Miles]]/car_inventory[[#This Row],[Age]]</f>
        <v>3083.1409090909092</v>
      </c>
      <c r="J24" s="1" t="s">
        <v>16</v>
      </c>
      <c r="K24" s="1" t="s">
        <v>17</v>
      </c>
      <c r="L24">
        <v>100000</v>
      </c>
      <c r="M24" s="1" t="str">
        <f t="shared" si="1"/>
        <v>y</v>
      </c>
      <c r="N24" s="1" t="str">
        <f t="shared" si="2"/>
        <v>TYCAM02Bl</v>
      </c>
    </row>
    <row r="25" spans="1:14" x14ac:dyDescent="0.3">
      <c r="A25" s="1" t="s">
        <v>56</v>
      </c>
      <c r="B25" s="1" t="str">
        <f>LEFT(A25,2)</f>
        <v>TY</v>
      </c>
      <c r="C25" s="1" t="str">
        <f>VLOOKUP(car_inventory[[#This Row],[Make]],B$56:C$61,2)</f>
        <v>Toyota</v>
      </c>
      <c r="D25" s="1" t="str">
        <f>MID(car_inventory[[#This Row],[Car ID]],5,3)</f>
        <v>CAM</v>
      </c>
      <c r="E25" s="1" t="str">
        <f>VLOOKUP(car_inventory[[#This Row],[Model]],D$56:E$66,2)</f>
        <v>camery</v>
      </c>
      <c r="F25" s="1" t="str">
        <f>MID(car_inventory[[#This Row],[Car ID]],3,2)</f>
        <v>09</v>
      </c>
      <c r="G25" s="1">
        <f t="shared" si="0"/>
        <v>15</v>
      </c>
      <c r="H25">
        <v>48114.2</v>
      </c>
      <c r="I25" s="1">
        <f>car_inventory[[#This Row],[Miles]]/car_inventory[[#This Row],[Age]]</f>
        <v>3207.6133333333332</v>
      </c>
      <c r="J25" s="1" t="s">
        <v>19</v>
      </c>
      <c r="K25" s="1" t="s">
        <v>30</v>
      </c>
      <c r="L25">
        <v>100000</v>
      </c>
      <c r="M25" s="1" t="str">
        <f t="shared" si="1"/>
        <v>y</v>
      </c>
      <c r="N25" s="1" t="str">
        <f t="shared" si="2"/>
        <v>TYCAM09Wh</v>
      </c>
    </row>
    <row r="26" spans="1:14" x14ac:dyDescent="0.3">
      <c r="A26" s="1" t="s">
        <v>57</v>
      </c>
      <c r="B26" s="1" t="str">
        <f>LEFT(A26,2)</f>
        <v>TY</v>
      </c>
      <c r="C26" s="1" t="str">
        <f>VLOOKUP(car_inventory[[#This Row],[Make]],B$56:C$61,2)</f>
        <v>Toyota</v>
      </c>
      <c r="D26" s="1" t="str">
        <f>MID(car_inventory[[#This Row],[Car ID]],5,3)</f>
        <v>COR</v>
      </c>
      <c r="E26" s="1" t="str">
        <f>VLOOKUP(car_inventory[[#This Row],[Model]],D$56:E$66,2)</f>
        <v>corola</v>
      </c>
      <c r="F26" s="1" t="str">
        <f>MID(car_inventory[[#This Row],[Car ID]],3,2)</f>
        <v>02</v>
      </c>
      <c r="G26" s="1">
        <f t="shared" si="0"/>
        <v>22</v>
      </c>
      <c r="H26">
        <v>64467.4</v>
      </c>
      <c r="I26" s="1">
        <f>car_inventory[[#This Row],[Miles]]/car_inventory[[#This Row],[Age]]</f>
        <v>2930.3363636363638</v>
      </c>
      <c r="J26" s="1" t="s">
        <v>58</v>
      </c>
      <c r="K26" s="1" t="s">
        <v>59</v>
      </c>
      <c r="L26">
        <v>100000</v>
      </c>
      <c r="M26" s="1" t="str">
        <f t="shared" si="1"/>
        <v>y</v>
      </c>
      <c r="N26" s="1" t="str">
        <f t="shared" si="2"/>
        <v>TYCOR02Re</v>
      </c>
    </row>
    <row r="27" spans="1:14" x14ac:dyDescent="0.3">
      <c r="A27" s="1" t="s">
        <v>60</v>
      </c>
      <c r="B27" s="1" t="str">
        <f>LEFT(A27,2)</f>
        <v>TY</v>
      </c>
      <c r="C27" s="1" t="str">
        <f>VLOOKUP(car_inventory[[#This Row],[Make]],B$56:C$61,2)</f>
        <v>Toyota</v>
      </c>
      <c r="D27" s="1" t="str">
        <f>MID(car_inventory[[#This Row],[Car ID]],5,3)</f>
        <v>COR</v>
      </c>
      <c r="E27" s="1" t="str">
        <f>VLOOKUP(car_inventory[[#This Row],[Model]],D$56:E$66,2)</f>
        <v>corola</v>
      </c>
      <c r="F27" s="1" t="str">
        <f>MID(car_inventory[[#This Row],[Car ID]],3,2)</f>
        <v>03</v>
      </c>
      <c r="G27" s="1">
        <f t="shared" si="0"/>
        <v>21</v>
      </c>
      <c r="H27">
        <v>73444.399999999994</v>
      </c>
      <c r="I27" s="1">
        <f>car_inventory[[#This Row],[Miles]]/car_inventory[[#This Row],[Age]]</f>
        <v>3497.3523809523808</v>
      </c>
      <c r="J27" s="1" t="s">
        <v>16</v>
      </c>
      <c r="K27" s="1" t="s">
        <v>59</v>
      </c>
      <c r="L27">
        <v>100000</v>
      </c>
      <c r="M27" s="1" t="str">
        <f t="shared" si="1"/>
        <v>y</v>
      </c>
      <c r="N27" s="1" t="str">
        <f t="shared" si="2"/>
        <v>TYCOR03Bl</v>
      </c>
    </row>
    <row r="28" spans="1:14" x14ac:dyDescent="0.3">
      <c r="A28" s="1" t="s">
        <v>61</v>
      </c>
      <c r="B28" s="1" t="str">
        <f>LEFT(A28,2)</f>
        <v>TY</v>
      </c>
      <c r="C28" s="1" t="str">
        <f>VLOOKUP(car_inventory[[#This Row],[Make]],B$56:C$61,2)</f>
        <v>Toyota</v>
      </c>
      <c r="D28" s="1" t="str">
        <f>MID(car_inventory[[#This Row],[Car ID]],5,3)</f>
        <v>COR</v>
      </c>
      <c r="E28" s="1" t="str">
        <f>VLOOKUP(car_inventory[[#This Row],[Model]],D$56:E$66,2)</f>
        <v>corola</v>
      </c>
      <c r="F28" s="1" t="str">
        <f>MID(car_inventory[[#This Row],[Car ID]],3,2)</f>
        <v>14</v>
      </c>
      <c r="G28" s="1">
        <f t="shared" si="0"/>
        <v>10</v>
      </c>
      <c r="H28">
        <v>17556.3</v>
      </c>
      <c r="I28" s="1">
        <f>car_inventory[[#This Row],[Miles]]/car_inventory[[#This Row],[Age]]</f>
        <v>1755.6299999999999</v>
      </c>
      <c r="J28" s="1" t="s">
        <v>49</v>
      </c>
      <c r="K28" s="1" t="s">
        <v>33</v>
      </c>
      <c r="L28">
        <v>100000</v>
      </c>
      <c r="M28" s="1" t="str">
        <f t="shared" si="1"/>
        <v>y</v>
      </c>
      <c r="N28" s="1" t="str">
        <f t="shared" si="2"/>
        <v>TYCOR14Bl</v>
      </c>
    </row>
    <row r="29" spans="1:14" x14ac:dyDescent="0.3">
      <c r="A29" s="1" t="s">
        <v>62</v>
      </c>
      <c r="B29" s="1" t="str">
        <f>LEFT(A29,2)</f>
        <v>TY</v>
      </c>
      <c r="C29" s="1" t="str">
        <f>VLOOKUP(car_inventory[[#This Row],[Make]],B$56:C$61,2)</f>
        <v>Toyota</v>
      </c>
      <c r="D29" s="1" t="str">
        <f>MID(car_inventory[[#This Row],[Car ID]],5,3)</f>
        <v>COR</v>
      </c>
      <c r="E29" s="1" t="str">
        <f>VLOOKUP(car_inventory[[#This Row],[Model]],D$56:E$66,2)</f>
        <v>corola</v>
      </c>
      <c r="F29" s="1" t="str">
        <f>MID(car_inventory[[#This Row],[Car ID]],3,2)</f>
        <v>12</v>
      </c>
      <c r="G29" s="1">
        <f t="shared" si="0"/>
        <v>12</v>
      </c>
      <c r="H29">
        <v>29601.9</v>
      </c>
      <c r="I29" s="1">
        <f>car_inventory[[#This Row],[Miles]]/car_inventory[[#This Row],[Age]]</f>
        <v>2466.8250000000003</v>
      </c>
      <c r="J29" s="1" t="s">
        <v>16</v>
      </c>
      <c r="K29" s="1" t="s">
        <v>40</v>
      </c>
      <c r="L29">
        <v>100000</v>
      </c>
      <c r="M29" s="1" t="str">
        <f t="shared" si="1"/>
        <v>y</v>
      </c>
      <c r="N29" s="1" t="str">
        <f t="shared" si="2"/>
        <v>TYCOR12Bl</v>
      </c>
    </row>
    <row r="30" spans="1:14" x14ac:dyDescent="0.3">
      <c r="A30" s="1" t="s">
        <v>63</v>
      </c>
      <c r="B30" s="1" t="str">
        <f>LEFT(A30,2)</f>
        <v>TY</v>
      </c>
      <c r="C30" s="1" t="str">
        <f>VLOOKUP(car_inventory[[#This Row],[Make]],B$56:C$61,2)</f>
        <v>Toyota</v>
      </c>
      <c r="D30" s="1" t="str">
        <f>MID(car_inventory[[#This Row],[Car ID]],5,3)</f>
        <v>CAM</v>
      </c>
      <c r="E30" s="1" t="str">
        <f>VLOOKUP(car_inventory[[#This Row],[Model]],D$56:E$66,2)</f>
        <v>camery</v>
      </c>
      <c r="F30" s="1" t="str">
        <f>MID(car_inventory[[#This Row],[Car ID]],3,2)</f>
        <v>12</v>
      </c>
      <c r="G30" s="1">
        <f t="shared" si="0"/>
        <v>12</v>
      </c>
      <c r="H30">
        <v>22128.2</v>
      </c>
      <c r="I30" s="1">
        <f>car_inventory[[#This Row],[Miles]]/car_inventory[[#This Row],[Age]]</f>
        <v>1844.0166666666667</v>
      </c>
      <c r="J30" s="1" t="s">
        <v>49</v>
      </c>
      <c r="K30" s="1" t="s">
        <v>51</v>
      </c>
      <c r="L30">
        <v>100000</v>
      </c>
      <c r="M30" s="1" t="str">
        <f t="shared" si="1"/>
        <v>y</v>
      </c>
      <c r="N30" s="1" t="str">
        <f t="shared" si="2"/>
        <v>TYCAM12Bl</v>
      </c>
    </row>
    <row r="31" spans="1:14" x14ac:dyDescent="0.3">
      <c r="A31" s="1" t="s">
        <v>64</v>
      </c>
      <c r="B31" s="1" t="str">
        <f>LEFT(A31,2)</f>
        <v>HO</v>
      </c>
      <c r="C31" s="1" t="str">
        <f>VLOOKUP(car_inventory[[#This Row],[Make]],B$56:C$61,2)</f>
        <v>Honda</v>
      </c>
      <c r="D31" s="1" t="str">
        <f>MID(car_inventory[[#This Row],[Car ID]],5,3)</f>
        <v>CIV</v>
      </c>
      <c r="E31" s="1" t="str">
        <f>VLOOKUP(car_inventory[[#This Row],[Model]],D$56:E$66,2)</f>
        <v>civic</v>
      </c>
      <c r="F31" s="1" t="str">
        <f>MID(car_inventory[[#This Row],[Car ID]],3,2)</f>
        <v>99</v>
      </c>
      <c r="G31" s="1">
        <f t="shared" si="0"/>
        <v>25</v>
      </c>
      <c r="H31">
        <v>82374</v>
      </c>
      <c r="I31" s="1">
        <f>car_inventory[[#This Row],[Miles]]/car_inventory[[#This Row],[Age]]</f>
        <v>3294.96</v>
      </c>
      <c r="J31" s="1" t="s">
        <v>19</v>
      </c>
      <c r="K31" s="1" t="s">
        <v>39</v>
      </c>
      <c r="L31">
        <v>75000</v>
      </c>
      <c r="M31" s="1" t="str">
        <f t="shared" si="1"/>
        <v>n</v>
      </c>
      <c r="N31" s="1" t="str">
        <f t="shared" si="2"/>
        <v>HOCIV99Wh</v>
      </c>
    </row>
    <row r="32" spans="1:14" x14ac:dyDescent="0.3">
      <c r="A32" s="1" t="s">
        <v>65</v>
      </c>
      <c r="B32" s="1" t="str">
        <f>LEFT(A32,2)</f>
        <v>HO</v>
      </c>
      <c r="C32" s="1" t="str">
        <f>VLOOKUP(car_inventory[[#This Row],[Make]],B$56:C$61,2)</f>
        <v>Honda</v>
      </c>
      <c r="D32" s="1" t="str">
        <f>MID(car_inventory[[#This Row],[Car ID]],5,3)</f>
        <v>CIV</v>
      </c>
      <c r="E32" s="1" t="str">
        <f>VLOOKUP(car_inventory[[#This Row],[Model]],D$56:E$66,2)</f>
        <v>civic</v>
      </c>
      <c r="F32" s="1" t="str">
        <f>MID(car_inventory[[#This Row],[Car ID]],3,2)</f>
        <v>01</v>
      </c>
      <c r="G32" s="1">
        <f t="shared" si="0"/>
        <v>23</v>
      </c>
      <c r="H32">
        <v>69891.899999999994</v>
      </c>
      <c r="I32" s="1">
        <f>car_inventory[[#This Row],[Miles]]/car_inventory[[#This Row],[Age]]</f>
        <v>3038.7782608695647</v>
      </c>
      <c r="J32" s="1" t="s">
        <v>49</v>
      </c>
      <c r="K32" s="1" t="s">
        <v>25</v>
      </c>
      <c r="L32">
        <v>75000</v>
      </c>
      <c r="M32" s="1" t="str">
        <f t="shared" si="1"/>
        <v>y</v>
      </c>
      <c r="N32" s="1" t="str">
        <f t="shared" si="2"/>
        <v>HOCIV01Bl</v>
      </c>
    </row>
    <row r="33" spans="1:14" x14ac:dyDescent="0.3">
      <c r="A33" s="1" t="s">
        <v>66</v>
      </c>
      <c r="B33" s="1" t="str">
        <f>LEFT(A33,2)</f>
        <v>HO</v>
      </c>
      <c r="C33" s="1" t="str">
        <f>VLOOKUP(car_inventory[[#This Row],[Make]],B$56:C$61,2)</f>
        <v>Honda</v>
      </c>
      <c r="D33" s="1" t="str">
        <f>MID(car_inventory[[#This Row],[Car ID]],5,3)</f>
        <v>CIV</v>
      </c>
      <c r="E33" s="1" t="str">
        <f>VLOOKUP(car_inventory[[#This Row],[Model]],D$56:E$66,2)</f>
        <v>civic</v>
      </c>
      <c r="F33" s="1" t="str">
        <f>MID(car_inventory[[#This Row],[Car ID]],3,2)</f>
        <v>10</v>
      </c>
      <c r="G33" s="1">
        <f t="shared" si="0"/>
        <v>14</v>
      </c>
      <c r="H33">
        <v>22573</v>
      </c>
      <c r="I33" s="1">
        <f>car_inventory[[#This Row],[Miles]]/car_inventory[[#This Row],[Age]]</f>
        <v>1612.3571428571429</v>
      </c>
      <c r="J33" s="1" t="s">
        <v>49</v>
      </c>
      <c r="K33" s="1" t="s">
        <v>44</v>
      </c>
      <c r="L33">
        <v>75000</v>
      </c>
      <c r="M33" s="1" t="str">
        <f t="shared" si="1"/>
        <v>y</v>
      </c>
      <c r="N33" s="1" t="str">
        <f t="shared" si="2"/>
        <v>HOCIV10Bl</v>
      </c>
    </row>
    <row r="34" spans="1:14" x14ac:dyDescent="0.3">
      <c r="A34" s="1" t="s">
        <v>67</v>
      </c>
      <c r="B34" s="1" t="str">
        <f>LEFT(A34,2)</f>
        <v>HO</v>
      </c>
      <c r="C34" s="1" t="str">
        <f>VLOOKUP(car_inventory[[#This Row],[Make]],B$56:C$61,2)</f>
        <v>Honda</v>
      </c>
      <c r="D34" s="1" t="str">
        <f>MID(car_inventory[[#This Row],[Car ID]],5,3)</f>
        <v>CIV</v>
      </c>
      <c r="E34" s="1" t="str">
        <f>VLOOKUP(car_inventory[[#This Row],[Model]],D$56:E$66,2)</f>
        <v>civic</v>
      </c>
      <c r="F34" s="1" t="str">
        <f>MID(car_inventory[[#This Row],[Car ID]],3,2)</f>
        <v>10</v>
      </c>
      <c r="G34" s="1">
        <f t="shared" si="0"/>
        <v>14</v>
      </c>
      <c r="H34">
        <v>33477.199999999997</v>
      </c>
      <c r="I34" s="1">
        <f>car_inventory[[#This Row],[Miles]]/car_inventory[[#This Row],[Age]]</f>
        <v>2391.2285714285713</v>
      </c>
      <c r="J34" s="1" t="s">
        <v>16</v>
      </c>
      <c r="K34" s="1" t="s">
        <v>53</v>
      </c>
      <c r="L34">
        <v>75000</v>
      </c>
      <c r="M34" s="1" t="str">
        <f t="shared" si="1"/>
        <v>y</v>
      </c>
      <c r="N34" s="1" t="str">
        <f t="shared" si="2"/>
        <v>HOCIV10Bl</v>
      </c>
    </row>
    <row r="35" spans="1:14" x14ac:dyDescent="0.3">
      <c r="A35" s="1" t="s">
        <v>68</v>
      </c>
      <c r="B35" s="1" t="str">
        <f>LEFT(A35,2)</f>
        <v>HO</v>
      </c>
      <c r="C35" s="1" t="str">
        <f>VLOOKUP(car_inventory[[#This Row],[Make]],B$56:C$61,2)</f>
        <v>Honda</v>
      </c>
      <c r="D35" s="1" t="str">
        <f>MID(car_inventory[[#This Row],[Car ID]],5,3)</f>
        <v>CIV</v>
      </c>
      <c r="E35" s="1" t="str">
        <f>VLOOKUP(car_inventory[[#This Row],[Model]],D$56:E$66,2)</f>
        <v>civic</v>
      </c>
      <c r="F35" s="1" t="str">
        <f>MID(car_inventory[[#This Row],[Car ID]],3,2)</f>
        <v>11</v>
      </c>
      <c r="G35" s="1">
        <f t="shared" si="0"/>
        <v>13</v>
      </c>
      <c r="H35">
        <v>30555.3</v>
      </c>
      <c r="I35" s="1">
        <f>car_inventory[[#This Row],[Miles]]/car_inventory[[#This Row],[Age]]</f>
        <v>2350.4076923076923</v>
      </c>
      <c r="J35" s="1" t="s">
        <v>16</v>
      </c>
      <c r="K35" s="1" t="s">
        <v>23</v>
      </c>
      <c r="L35">
        <v>75000</v>
      </c>
      <c r="M35" s="1" t="str">
        <f t="shared" si="1"/>
        <v>y</v>
      </c>
      <c r="N35" s="1" t="str">
        <f t="shared" si="2"/>
        <v>HOCIV11Bl</v>
      </c>
    </row>
    <row r="36" spans="1:14" x14ac:dyDescent="0.3">
      <c r="A36" s="1" t="s">
        <v>69</v>
      </c>
      <c r="B36" s="1" t="str">
        <f>LEFT(A36,2)</f>
        <v>HO</v>
      </c>
      <c r="C36" s="1" t="str">
        <f>VLOOKUP(car_inventory[[#This Row],[Make]],B$56:C$61,2)</f>
        <v>Honda</v>
      </c>
      <c r="D36" s="1" t="str">
        <f>MID(car_inventory[[#This Row],[Car ID]],5,3)</f>
        <v>CIV</v>
      </c>
      <c r="E36" s="1" t="str">
        <f>VLOOKUP(car_inventory[[#This Row],[Model]],D$56:E$66,2)</f>
        <v>civic</v>
      </c>
      <c r="F36" s="1" t="str">
        <f>MID(car_inventory[[#This Row],[Car ID]],3,2)</f>
        <v>12</v>
      </c>
      <c r="G36" s="1">
        <f t="shared" si="0"/>
        <v>12</v>
      </c>
      <c r="H36">
        <v>24513.200000000001</v>
      </c>
      <c r="I36" s="1">
        <f>car_inventory[[#This Row],[Miles]]/car_inventory[[#This Row],[Age]]</f>
        <v>2042.7666666666667</v>
      </c>
      <c r="J36" s="1" t="s">
        <v>16</v>
      </c>
      <c r="K36" s="1" t="s">
        <v>46</v>
      </c>
      <c r="L36">
        <v>75000</v>
      </c>
      <c r="M36" s="1" t="str">
        <f t="shared" si="1"/>
        <v>y</v>
      </c>
      <c r="N36" s="1" t="str">
        <f t="shared" si="2"/>
        <v>HOCIV12Bl</v>
      </c>
    </row>
    <row r="37" spans="1:14" x14ac:dyDescent="0.3">
      <c r="A37" s="1" t="s">
        <v>70</v>
      </c>
      <c r="B37" s="1" t="str">
        <f>LEFT(A37,2)</f>
        <v>HO</v>
      </c>
      <c r="C37" s="1" t="str">
        <f>VLOOKUP(car_inventory[[#This Row],[Make]],B$56:C$61,2)</f>
        <v>Honda</v>
      </c>
      <c r="D37" s="1" t="str">
        <f>MID(car_inventory[[#This Row],[Car ID]],5,3)</f>
        <v>CIV</v>
      </c>
      <c r="E37" s="1" t="str">
        <f>VLOOKUP(car_inventory[[#This Row],[Model]],D$56:E$66,2)</f>
        <v>civic</v>
      </c>
      <c r="F37" s="1" t="str">
        <f>MID(car_inventory[[#This Row],[Car ID]],3,2)</f>
        <v>13</v>
      </c>
      <c r="G37" s="1">
        <f t="shared" si="0"/>
        <v>11</v>
      </c>
      <c r="H37">
        <v>13867.6</v>
      </c>
      <c r="I37" s="1">
        <f>car_inventory[[#This Row],[Miles]]/car_inventory[[#This Row],[Age]]</f>
        <v>1260.6909090909091</v>
      </c>
      <c r="J37" s="1" t="s">
        <v>16</v>
      </c>
      <c r="K37" s="1" t="s">
        <v>51</v>
      </c>
      <c r="L37">
        <v>75000</v>
      </c>
      <c r="M37" s="1" t="str">
        <f t="shared" si="1"/>
        <v>y</v>
      </c>
      <c r="N37" s="1" t="str">
        <f t="shared" si="2"/>
        <v>HOCIV13Bl</v>
      </c>
    </row>
    <row r="38" spans="1:14" x14ac:dyDescent="0.3">
      <c r="A38" s="1" t="s">
        <v>122</v>
      </c>
      <c r="B38" s="1" t="str">
        <f>LEFT(A38,2)</f>
        <v>HO</v>
      </c>
      <c r="C38" s="1" t="str">
        <f>VLOOKUP(car_inventory[[#This Row],[Make]],B$56:C$61,2)</f>
        <v>Honda</v>
      </c>
      <c r="D38" s="1" t="str">
        <f>MID(car_inventory[[#This Row],[Car ID]],5,3)</f>
        <v>ODY</v>
      </c>
      <c r="E38" s="1" t="str">
        <f>VLOOKUP(car_inventory[[#This Row],[Model]],D$56:E$66,2)</f>
        <v>odyssey</v>
      </c>
      <c r="F38" s="1" t="str">
        <f>MID(car_inventory[[#This Row],[Car ID]],3,2)</f>
        <v>05</v>
      </c>
      <c r="G38" s="1">
        <f t="shared" si="0"/>
        <v>19</v>
      </c>
      <c r="H38">
        <v>60389.5</v>
      </c>
      <c r="I38" s="1">
        <f>car_inventory[[#This Row],[Miles]]/car_inventory[[#This Row],[Age]]</f>
        <v>3178.3947368421054</v>
      </c>
      <c r="J38" s="1" t="s">
        <v>19</v>
      </c>
      <c r="K38" s="1" t="s">
        <v>30</v>
      </c>
      <c r="L38">
        <v>100000</v>
      </c>
      <c r="M38" s="1" t="str">
        <f t="shared" si="1"/>
        <v>y</v>
      </c>
      <c r="N38" s="1" t="str">
        <f t="shared" si="2"/>
        <v>HOODY05Wh</v>
      </c>
    </row>
    <row r="39" spans="1:14" x14ac:dyDescent="0.3">
      <c r="A39" s="1" t="s">
        <v>71</v>
      </c>
      <c r="B39" s="1" t="str">
        <f>LEFT(A39,2)</f>
        <v>HO</v>
      </c>
      <c r="C39" s="1" t="str">
        <f>VLOOKUP(car_inventory[[#This Row],[Make]],B$56:C$61,2)</f>
        <v>Honda</v>
      </c>
      <c r="D39" s="1" t="str">
        <f>MID(car_inventory[[#This Row],[Car ID]],5,3)</f>
        <v>ODY</v>
      </c>
      <c r="E39" s="1" t="str">
        <f>VLOOKUP(car_inventory[[#This Row],[Model]],D$56:E$66,2)</f>
        <v>odyssey</v>
      </c>
      <c r="F39" s="1" t="str">
        <f>MID(car_inventory[[#This Row],[Car ID]],3,2)</f>
        <v>07</v>
      </c>
      <c r="G39" s="1">
        <f t="shared" si="0"/>
        <v>17</v>
      </c>
      <c r="H39">
        <v>50854.1</v>
      </c>
      <c r="I39" s="1">
        <f>car_inventory[[#This Row],[Miles]]/car_inventory[[#This Row],[Age]]</f>
        <v>2991.4176470588236</v>
      </c>
      <c r="J39" s="1" t="s">
        <v>16</v>
      </c>
      <c r="K39" s="1" t="s">
        <v>53</v>
      </c>
      <c r="L39">
        <v>100000</v>
      </c>
      <c r="M39" s="1" t="str">
        <f t="shared" si="1"/>
        <v>y</v>
      </c>
      <c r="N39" s="1" t="str">
        <f t="shared" si="2"/>
        <v>HOODY07Bl</v>
      </c>
    </row>
    <row r="40" spans="1:14" x14ac:dyDescent="0.3">
      <c r="A40" s="1" t="s">
        <v>72</v>
      </c>
      <c r="B40" s="1" t="str">
        <f>LEFT(A40,2)</f>
        <v>HO</v>
      </c>
      <c r="C40" s="1" t="str">
        <f>VLOOKUP(car_inventory[[#This Row],[Make]],B$56:C$61,2)</f>
        <v>Honda</v>
      </c>
      <c r="D40" s="1" t="str">
        <f>MID(car_inventory[[#This Row],[Car ID]],5,3)</f>
        <v>ODY</v>
      </c>
      <c r="E40" s="1" t="str">
        <f>VLOOKUP(car_inventory[[#This Row],[Model]],D$56:E$66,2)</f>
        <v>odyssey</v>
      </c>
      <c r="F40" s="1" t="str">
        <f>MID(car_inventory[[#This Row],[Car ID]],3,2)</f>
        <v>08</v>
      </c>
      <c r="G40" s="1">
        <f t="shared" si="0"/>
        <v>16</v>
      </c>
      <c r="H40">
        <v>42504.6</v>
      </c>
      <c r="I40" s="1">
        <f>car_inventory[[#This Row],[Miles]]/car_inventory[[#This Row],[Age]]</f>
        <v>2656.5374999999999</v>
      </c>
      <c r="J40" s="1" t="s">
        <v>19</v>
      </c>
      <c r="K40" s="1" t="s">
        <v>39</v>
      </c>
      <c r="L40">
        <v>100000</v>
      </c>
      <c r="M40" s="1" t="str">
        <f t="shared" si="1"/>
        <v>y</v>
      </c>
      <c r="N40" s="1" t="str">
        <f t="shared" si="2"/>
        <v>HOODY08Wh</v>
      </c>
    </row>
    <row r="41" spans="1:14" x14ac:dyDescent="0.3">
      <c r="A41" s="1" t="s">
        <v>73</v>
      </c>
      <c r="B41" s="1" t="str">
        <f>LEFT(A41,2)</f>
        <v>HO</v>
      </c>
      <c r="C41" s="1" t="str">
        <f>VLOOKUP(car_inventory[[#This Row],[Make]],B$56:C$61,2)</f>
        <v>Honda</v>
      </c>
      <c r="D41" s="1" t="str">
        <f>MID(car_inventory[[#This Row],[Car ID]],6,3)</f>
        <v>ODY</v>
      </c>
      <c r="E41" s="1" t="str">
        <f>VLOOKUP(car_inventory[[#This Row],[Model]],D$56:E$66,2)</f>
        <v>odyssey</v>
      </c>
      <c r="F41" s="1" t="str">
        <f>MID(car_inventory[[#This Row],[Car ID]],3,2)</f>
        <v>01</v>
      </c>
      <c r="G41" s="1">
        <f t="shared" si="0"/>
        <v>23</v>
      </c>
      <c r="H41">
        <v>68658.899999999994</v>
      </c>
      <c r="I41" s="1">
        <f>car_inventory[[#This Row],[Miles]]/car_inventory[[#This Row],[Age]]</f>
        <v>2985.1695652173912</v>
      </c>
      <c r="J41" s="1" t="s">
        <v>16</v>
      </c>
      <c r="K41" s="1" t="s">
        <v>17</v>
      </c>
      <c r="L41">
        <v>100000</v>
      </c>
      <c r="M41" s="1" t="str">
        <f t="shared" si="1"/>
        <v>y</v>
      </c>
      <c r="N41" s="1" t="str">
        <f t="shared" si="2"/>
        <v>HOODY01Bl</v>
      </c>
    </row>
    <row r="42" spans="1:14" x14ac:dyDescent="0.3">
      <c r="A42" s="1" t="s">
        <v>74</v>
      </c>
      <c r="B42" s="1" t="str">
        <f>LEFT(A42,2)</f>
        <v>HO</v>
      </c>
      <c r="C42" s="1" t="str">
        <f>VLOOKUP(car_inventory[[#This Row],[Make]],B$56:C$61,2)</f>
        <v>Honda</v>
      </c>
      <c r="D42" s="1" t="str">
        <f>MID(car_inventory[[#This Row],[Car ID]],5,3)</f>
        <v>ODY</v>
      </c>
      <c r="E42" s="1" t="str">
        <f>VLOOKUP(car_inventory[[#This Row],[Model]],D$56:E$66,2)</f>
        <v>odyssey</v>
      </c>
      <c r="F42" s="1" t="str">
        <f>MID(car_inventory[[#This Row],[Car ID]],3,2)</f>
        <v>14</v>
      </c>
      <c r="G42" s="1">
        <f t="shared" si="0"/>
        <v>10</v>
      </c>
      <c r="H42">
        <v>3708.1</v>
      </c>
      <c r="I42" s="1">
        <f>car_inventory[[#This Row],[Miles]]/car_inventory[[#This Row],[Age]]</f>
        <v>370.81</v>
      </c>
      <c r="J42" s="1" t="s">
        <v>16</v>
      </c>
      <c r="K42" s="1" t="s">
        <v>20</v>
      </c>
      <c r="L42">
        <v>100000</v>
      </c>
      <c r="M42" s="1" t="str">
        <f t="shared" si="1"/>
        <v>y</v>
      </c>
      <c r="N42" s="1" t="str">
        <f t="shared" si="2"/>
        <v>HOODY14Bl</v>
      </c>
    </row>
    <row r="43" spans="1:14" x14ac:dyDescent="0.3">
      <c r="A43" s="1" t="s">
        <v>75</v>
      </c>
      <c r="B43" s="1" t="str">
        <f>LEFT(A43,2)</f>
        <v>CR</v>
      </c>
      <c r="C43" s="1" t="str">
        <f>VLOOKUP(car_inventory[[#This Row],[Make]],B$56:C$61,2)</f>
        <v>Chrysler</v>
      </c>
      <c r="D43" s="1" t="str">
        <f>MID(car_inventory[[#This Row],[Car ID]],5,3)</f>
        <v>PTC</v>
      </c>
      <c r="E43" s="1" t="str">
        <f>VLOOKUP(car_inventory[[#This Row],[Model]],D$56:E$66,2)</f>
        <v>PT curiser</v>
      </c>
      <c r="F43" s="1" t="str">
        <f>MID(car_inventory[[#This Row],[Car ID]],3,2)</f>
        <v>04</v>
      </c>
      <c r="G43" s="1">
        <f t="shared" si="0"/>
        <v>20</v>
      </c>
      <c r="H43">
        <v>64542</v>
      </c>
      <c r="I43" s="1">
        <f>car_inventory[[#This Row],[Miles]]/car_inventory[[#This Row],[Age]]</f>
        <v>3227.1</v>
      </c>
      <c r="J43" s="1" t="s">
        <v>49</v>
      </c>
      <c r="K43" s="1" t="s">
        <v>17</v>
      </c>
      <c r="L43">
        <v>75000</v>
      </c>
      <c r="M43" s="1" t="str">
        <f t="shared" si="1"/>
        <v>y</v>
      </c>
      <c r="N43" s="1" t="str">
        <f t="shared" si="2"/>
        <v>CRPTC04Bl</v>
      </c>
    </row>
    <row r="44" spans="1:14" x14ac:dyDescent="0.3">
      <c r="A44" s="1" t="s">
        <v>76</v>
      </c>
      <c r="B44" s="1" t="str">
        <f>LEFT(A44,2)</f>
        <v>CR</v>
      </c>
      <c r="C44" s="1" t="str">
        <f>VLOOKUP(car_inventory[[#This Row],[Make]],B$56:C$61,2)</f>
        <v>Chrysler</v>
      </c>
      <c r="D44" s="1" t="str">
        <f>MID(car_inventory[[#This Row],[Car ID]],5,3)</f>
        <v>PTC</v>
      </c>
      <c r="E44" s="1" t="str">
        <f>VLOOKUP(car_inventory[[#This Row],[Model]],D$56:E$66,2)</f>
        <v>PT curiser</v>
      </c>
      <c r="F44" s="1" t="str">
        <f>MID(car_inventory[[#This Row],[Car ID]],3,2)</f>
        <v>07</v>
      </c>
      <c r="G44" s="1">
        <f t="shared" si="0"/>
        <v>17</v>
      </c>
      <c r="H44">
        <v>42074.2</v>
      </c>
      <c r="I44" s="1">
        <f>car_inventory[[#This Row],[Miles]]/car_inventory[[#This Row],[Age]]</f>
        <v>2474.9529411764706</v>
      </c>
      <c r="J44" s="1" t="s">
        <v>22</v>
      </c>
      <c r="K44" s="1" t="s">
        <v>59</v>
      </c>
      <c r="L44">
        <v>75000</v>
      </c>
      <c r="M44" s="1" t="str">
        <f t="shared" si="1"/>
        <v>y</v>
      </c>
      <c r="N44" s="1" t="str">
        <f t="shared" si="2"/>
        <v>CRPTC07Gr</v>
      </c>
    </row>
    <row r="45" spans="1:14" x14ac:dyDescent="0.3">
      <c r="A45" s="1" t="s">
        <v>77</v>
      </c>
      <c r="B45" s="1" t="str">
        <f>LEFT(A45,2)</f>
        <v>CR</v>
      </c>
      <c r="C45" s="1" t="str">
        <f>VLOOKUP(car_inventory[[#This Row],[Make]],B$56:C$61,2)</f>
        <v>Chrysler</v>
      </c>
      <c r="D45" s="1" t="str">
        <f>MID(car_inventory[[#This Row],[Car ID]],5,3)</f>
        <v>PTC</v>
      </c>
      <c r="E45" s="1" t="str">
        <f>VLOOKUP(car_inventory[[#This Row],[Model]],D$56:E$66,2)</f>
        <v>PT curiser</v>
      </c>
      <c r="F45" s="1" t="str">
        <f>MID(car_inventory[[#This Row],[Car ID]],3,2)</f>
        <v>11</v>
      </c>
      <c r="G45" s="1">
        <f t="shared" si="0"/>
        <v>13</v>
      </c>
      <c r="H45">
        <v>27394.2</v>
      </c>
      <c r="I45" s="1">
        <f>car_inventory[[#This Row],[Miles]]/car_inventory[[#This Row],[Age]]</f>
        <v>2107.2461538461539</v>
      </c>
      <c r="J45" s="1" t="s">
        <v>16</v>
      </c>
      <c r="K45" s="1" t="s">
        <v>37</v>
      </c>
      <c r="L45">
        <v>75000</v>
      </c>
      <c r="M45" s="1" t="str">
        <f t="shared" si="1"/>
        <v>y</v>
      </c>
      <c r="N45" s="1" t="str">
        <f t="shared" si="2"/>
        <v>CRPTC11Bl</v>
      </c>
    </row>
    <row r="46" spans="1:14" x14ac:dyDescent="0.3">
      <c r="A46" s="1" t="s">
        <v>78</v>
      </c>
      <c r="B46" s="1" t="str">
        <f>LEFT(A46,2)</f>
        <v>CR</v>
      </c>
      <c r="C46" s="1" t="str">
        <f>VLOOKUP(car_inventory[[#This Row],[Make]],B$56:C$61,2)</f>
        <v>Chrysler</v>
      </c>
      <c r="D46" s="1" t="str">
        <f>MID(car_inventory[[#This Row],[Car ID]],5,3)</f>
        <v>CAR</v>
      </c>
      <c r="E46" s="1" t="str">
        <f>VLOOKUP(car_inventory[[#This Row],[Model]],D$56:E$66,2)</f>
        <v>caravan</v>
      </c>
      <c r="F46" s="1" t="str">
        <f>MID(car_inventory[[#This Row],[Car ID]],3,2)</f>
        <v>99</v>
      </c>
      <c r="G46" s="1">
        <f t="shared" si="0"/>
        <v>25</v>
      </c>
      <c r="H46">
        <v>79420.600000000006</v>
      </c>
      <c r="I46" s="1">
        <f>car_inventory[[#This Row],[Miles]]/car_inventory[[#This Row],[Age]]</f>
        <v>3176.8240000000001</v>
      </c>
      <c r="J46" s="1" t="s">
        <v>22</v>
      </c>
      <c r="K46" s="1" t="s">
        <v>46</v>
      </c>
      <c r="L46">
        <v>75000</v>
      </c>
      <c r="M46" s="1" t="str">
        <f t="shared" si="1"/>
        <v>n</v>
      </c>
      <c r="N46" s="1" t="str">
        <f t="shared" si="2"/>
        <v>CRCAR99Gr</v>
      </c>
    </row>
    <row r="47" spans="1:14" x14ac:dyDescent="0.3">
      <c r="A47" s="1" t="s">
        <v>79</v>
      </c>
      <c r="B47" s="1" t="str">
        <f>LEFT(A47,2)</f>
        <v>CR</v>
      </c>
      <c r="C47" s="1" t="str">
        <f>VLOOKUP(car_inventory[[#This Row],[Make]],B$56:C$61,2)</f>
        <v>Chrysler</v>
      </c>
      <c r="D47" s="1" t="str">
        <f>MID(car_inventory[[#This Row],[Car ID]],5,3)</f>
        <v>CAR</v>
      </c>
      <c r="E47" s="1" t="str">
        <f>VLOOKUP(car_inventory[[#This Row],[Model]],D$56:E$66,2)</f>
        <v>caravan</v>
      </c>
      <c r="F47" s="1" t="str">
        <f>MID(car_inventory[[#This Row],[Car ID]],3,2)</f>
        <v>00</v>
      </c>
      <c r="G47" s="1">
        <f t="shared" si="0"/>
        <v>24</v>
      </c>
      <c r="H47">
        <v>77243.100000000006</v>
      </c>
      <c r="I47" s="1">
        <f>car_inventory[[#This Row],[Miles]]/car_inventory[[#This Row],[Age]]</f>
        <v>3218.4625000000001</v>
      </c>
      <c r="J47" s="1" t="s">
        <v>16</v>
      </c>
      <c r="K47" s="1" t="s">
        <v>25</v>
      </c>
      <c r="L47">
        <v>75000</v>
      </c>
      <c r="M47" s="1" t="str">
        <f t="shared" si="1"/>
        <v>n</v>
      </c>
      <c r="N47" s="1" t="str">
        <f t="shared" si="2"/>
        <v>CRCAR00Bl</v>
      </c>
    </row>
    <row r="48" spans="1:14" x14ac:dyDescent="0.3">
      <c r="A48" s="1" t="s">
        <v>80</v>
      </c>
      <c r="B48" s="1" t="str">
        <f>LEFT(A48,2)</f>
        <v>CR</v>
      </c>
      <c r="C48" s="1" t="str">
        <f>VLOOKUP(car_inventory[[#This Row],[Make]],B$56:C$61,2)</f>
        <v>Chrysler</v>
      </c>
      <c r="D48" s="1" t="str">
        <f>MID(car_inventory[[#This Row],[Car ID]],5,3)</f>
        <v>CAR</v>
      </c>
      <c r="E48" s="1" t="str">
        <f>VLOOKUP(car_inventory[[#This Row],[Model]],D$56:E$66,2)</f>
        <v>caravan</v>
      </c>
      <c r="F48" s="1" t="str">
        <f>MID(car_inventory[[#This Row],[Car ID]],3,2)</f>
        <v>04</v>
      </c>
      <c r="G48" s="1">
        <f t="shared" si="0"/>
        <v>20</v>
      </c>
      <c r="H48">
        <v>72527.199999999997</v>
      </c>
      <c r="I48" s="1">
        <f>car_inventory[[#This Row],[Miles]]/car_inventory[[#This Row],[Age]]</f>
        <v>3626.3599999999997</v>
      </c>
      <c r="J48" s="1" t="s">
        <v>19</v>
      </c>
      <c r="K48" s="1" t="s">
        <v>42</v>
      </c>
      <c r="L48">
        <v>75000</v>
      </c>
      <c r="M48" s="1" t="str">
        <f t="shared" si="1"/>
        <v>y</v>
      </c>
      <c r="N48" s="1" t="str">
        <f t="shared" si="2"/>
        <v>CRCAR04Wh</v>
      </c>
    </row>
    <row r="49" spans="1:14" x14ac:dyDescent="0.3">
      <c r="A49" s="1" t="s">
        <v>81</v>
      </c>
      <c r="B49" s="1" t="str">
        <f>LEFT(A49,2)</f>
        <v>CR</v>
      </c>
      <c r="C49" s="1" t="str">
        <f>VLOOKUP(car_inventory[[#This Row],[Make]],B$56:C$61,2)</f>
        <v>Chrysler</v>
      </c>
      <c r="D49" s="1" t="str">
        <f>MID(car_inventory[[#This Row],[Car ID]],5,3)</f>
        <v>CAR</v>
      </c>
      <c r="E49" s="1" t="str">
        <f>VLOOKUP(car_inventory[[#This Row],[Model]],D$56:E$66,2)</f>
        <v>caravan</v>
      </c>
      <c r="F49" s="1" t="str">
        <f>MID(car_inventory[[#This Row],[Car ID]],3,2)</f>
        <v>04</v>
      </c>
      <c r="G49" s="1">
        <f t="shared" si="0"/>
        <v>20</v>
      </c>
      <c r="H49">
        <v>52699.4</v>
      </c>
      <c r="I49" s="1">
        <f>car_inventory[[#This Row],[Miles]]/car_inventory[[#This Row],[Age]]</f>
        <v>2634.9700000000003</v>
      </c>
      <c r="J49" s="1" t="s">
        <v>58</v>
      </c>
      <c r="K49" s="1" t="s">
        <v>42</v>
      </c>
      <c r="L49">
        <v>75000</v>
      </c>
      <c r="M49" s="1" t="str">
        <f t="shared" si="1"/>
        <v>y</v>
      </c>
      <c r="N49" s="1" t="str">
        <f t="shared" si="2"/>
        <v>CRCAR04Re</v>
      </c>
    </row>
    <row r="50" spans="1:14" x14ac:dyDescent="0.3">
      <c r="A50" s="1" t="s">
        <v>82</v>
      </c>
      <c r="B50" s="1" t="str">
        <f>LEFT(A50,2)</f>
        <v>HY</v>
      </c>
      <c r="C50" s="1" t="str">
        <f>VLOOKUP(car_inventory[[#This Row],[Make]],B$56:C$61,2)</f>
        <v>Hundai</v>
      </c>
      <c r="D50" s="1" t="str">
        <f>MID(car_inventory[[#This Row],[Car ID]],5,3)</f>
        <v>ELA</v>
      </c>
      <c r="E50" s="1" t="str">
        <f>VLOOKUP(car_inventory[[#This Row],[Model]],D$56:E$66,2)</f>
        <v>Elantra</v>
      </c>
      <c r="F50" s="1" t="str">
        <f>MID(car_inventory[[#This Row],[Car ID]],3,2)</f>
        <v>11</v>
      </c>
      <c r="G50" s="1">
        <f t="shared" si="0"/>
        <v>13</v>
      </c>
      <c r="H50">
        <v>29102.3</v>
      </c>
      <c r="I50" s="1">
        <f>car_inventory[[#This Row],[Miles]]/car_inventory[[#This Row],[Age]]</f>
        <v>2238.6384615384613</v>
      </c>
      <c r="J50" s="1" t="s">
        <v>16</v>
      </c>
      <c r="K50" s="1" t="s">
        <v>44</v>
      </c>
      <c r="L50">
        <v>100000</v>
      </c>
      <c r="M50" s="1" t="str">
        <f t="shared" si="1"/>
        <v>y</v>
      </c>
      <c r="N50" s="1" t="str">
        <f t="shared" si="2"/>
        <v>HYELA11Bl</v>
      </c>
    </row>
    <row r="51" spans="1:14" x14ac:dyDescent="0.3">
      <c r="A51" s="1" t="s">
        <v>83</v>
      </c>
      <c r="B51" s="1" t="str">
        <f>LEFT(A51,2)</f>
        <v>HY</v>
      </c>
      <c r="C51" s="1" t="str">
        <f>VLOOKUP(car_inventory[[#This Row],[Make]],B$56:C$61,2)</f>
        <v>Hundai</v>
      </c>
      <c r="D51" s="1" t="str">
        <f>MID(car_inventory[[#This Row],[Car ID]],5,3)</f>
        <v>ELA</v>
      </c>
      <c r="E51" s="1" t="str">
        <f>VLOOKUP(car_inventory[[#This Row],[Model]],D$56:E$66,2)</f>
        <v>Elantra</v>
      </c>
      <c r="F51" s="1" t="str">
        <f>MID(car_inventory[[#This Row],[Car ID]],3,2)</f>
        <v>12</v>
      </c>
      <c r="G51" s="1">
        <f t="shared" si="0"/>
        <v>12</v>
      </c>
      <c r="H51">
        <v>22282</v>
      </c>
      <c r="I51" s="1">
        <f>car_inventory[[#This Row],[Miles]]/car_inventory[[#This Row],[Age]]</f>
        <v>1856.8333333333333</v>
      </c>
      <c r="J51" s="1" t="s">
        <v>49</v>
      </c>
      <c r="K51" s="1" t="s">
        <v>20</v>
      </c>
      <c r="L51">
        <v>100000</v>
      </c>
      <c r="M51" s="1" t="str">
        <f t="shared" si="1"/>
        <v>y</v>
      </c>
      <c r="N51" s="1" t="str">
        <f t="shared" si="2"/>
        <v>HYELA12Bl</v>
      </c>
    </row>
    <row r="52" spans="1:14" x14ac:dyDescent="0.3">
      <c r="A52" s="1" t="s">
        <v>84</v>
      </c>
      <c r="B52" s="1" t="str">
        <f>LEFT(A52,2)</f>
        <v>HY</v>
      </c>
      <c r="C52" s="1" t="str">
        <f>VLOOKUP(car_inventory[[#This Row],[Make]],B$56:C$61,2)</f>
        <v>Hundai</v>
      </c>
      <c r="D52" s="1" t="str">
        <f>MID(car_inventory[[#This Row],[Car ID]],5,3)</f>
        <v>ELA</v>
      </c>
      <c r="E52" s="1" t="str">
        <f>VLOOKUP(car_inventory[[#This Row],[Model]],D$56:E$66,2)</f>
        <v>Elantra</v>
      </c>
      <c r="F52" s="1" t="str">
        <f>MID(car_inventory[[#This Row],[Car ID]],3,2)</f>
        <v>13</v>
      </c>
      <c r="G52" s="1">
        <f t="shared" si="0"/>
        <v>11</v>
      </c>
      <c r="H52">
        <v>20223.900000000001</v>
      </c>
      <c r="I52" s="1">
        <f>car_inventory[[#This Row],[Miles]]/car_inventory[[#This Row],[Age]]</f>
        <v>1838.5363636363638</v>
      </c>
      <c r="J52" s="1" t="s">
        <v>16</v>
      </c>
      <c r="K52" s="1" t="s">
        <v>33</v>
      </c>
      <c r="L52">
        <v>100000</v>
      </c>
      <c r="M52" s="1" t="str">
        <f t="shared" si="1"/>
        <v>y</v>
      </c>
      <c r="N52" s="1" t="str">
        <f t="shared" si="2"/>
        <v>HYELA13Bl</v>
      </c>
    </row>
    <row r="53" spans="1:14" x14ac:dyDescent="0.3">
      <c r="A53" s="1" t="s">
        <v>85</v>
      </c>
      <c r="B53" s="1" t="str">
        <f>LEFT(A53,2)</f>
        <v>HY</v>
      </c>
      <c r="C53" s="1" t="str">
        <f>VLOOKUP(car_inventory[[#This Row],[Make]],B$56:C$61,2)</f>
        <v>Hundai</v>
      </c>
      <c r="D53" s="1" t="str">
        <f>MID(car_inventory[[#This Row],[Car ID]],5,3)</f>
        <v>ELA</v>
      </c>
      <c r="E53" s="1" t="str">
        <f>VLOOKUP(car_inventory[[#This Row],[Model]],D$56:E$66,2)</f>
        <v>Elantra</v>
      </c>
      <c r="F53" s="1" t="str">
        <f>MID(car_inventory[[#This Row],[Car ID]],3,2)</f>
        <v>13</v>
      </c>
      <c r="G53" s="1">
        <f t="shared" si="0"/>
        <v>11</v>
      </c>
      <c r="H53">
        <v>22188.5</v>
      </c>
      <c r="I53" s="1">
        <f>car_inventory[[#This Row],[Miles]]/car_inventory[[#This Row],[Age]]</f>
        <v>2017.1363636363637</v>
      </c>
      <c r="J53" s="1" t="s">
        <v>49</v>
      </c>
      <c r="K53" s="1" t="s">
        <v>27</v>
      </c>
      <c r="L53">
        <v>100000</v>
      </c>
      <c r="M53" s="1" t="str">
        <f t="shared" si="1"/>
        <v>y</v>
      </c>
      <c r="N53" s="1" t="str">
        <f t="shared" si="2"/>
        <v>HYELA13Bl</v>
      </c>
    </row>
    <row r="54" spans="1:14" x14ac:dyDescent="0.3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I54" s="1" t="s">
        <v>15</v>
      </c>
      <c r="J54" s="1" t="s">
        <v>15</v>
      </c>
      <c r="K54" s="1" t="s">
        <v>15</v>
      </c>
      <c r="M54" s="1" t="s">
        <v>15</v>
      </c>
      <c r="N54" s="1" t="s">
        <v>15</v>
      </c>
    </row>
    <row r="55" spans="1:14" x14ac:dyDescent="0.3">
      <c r="A55" s="1" t="s">
        <v>15</v>
      </c>
      <c r="D55" s="1" t="s">
        <v>15</v>
      </c>
      <c r="E55" s="1" t="s">
        <v>15</v>
      </c>
      <c r="F55" s="1" t="s">
        <v>15</v>
      </c>
      <c r="G55" s="1" t="s">
        <v>15</v>
      </c>
      <c r="I55" s="1" t="s">
        <v>15</v>
      </c>
      <c r="J55" s="1" t="s">
        <v>15</v>
      </c>
      <c r="K55" s="1" t="s">
        <v>15</v>
      </c>
      <c r="M55" s="1" t="s">
        <v>15</v>
      </c>
      <c r="N55" s="1" t="s">
        <v>15</v>
      </c>
    </row>
    <row r="56" spans="1:14" x14ac:dyDescent="0.3">
      <c r="A56" s="1" t="s">
        <v>15</v>
      </c>
      <c r="B56" s="1" t="s">
        <v>90</v>
      </c>
      <c r="C56" s="1" t="s">
        <v>95</v>
      </c>
      <c r="D56" s="1" t="s">
        <v>102</v>
      </c>
      <c r="E56" s="1" t="s">
        <v>119</v>
      </c>
      <c r="F56" s="1" t="s">
        <v>15</v>
      </c>
      <c r="G56" s="1" t="s">
        <v>15</v>
      </c>
      <c r="I56" s="1" t="s">
        <v>15</v>
      </c>
      <c r="J56" s="1" t="s">
        <v>15</v>
      </c>
      <c r="K56" s="1" t="s">
        <v>15</v>
      </c>
      <c r="M56" s="1" t="s">
        <v>15</v>
      </c>
      <c r="N56" s="1" t="s">
        <v>15</v>
      </c>
    </row>
    <row r="57" spans="1:14" x14ac:dyDescent="0.3">
      <c r="A57" s="1" t="s">
        <v>15</v>
      </c>
      <c r="B57" s="1" t="s">
        <v>86</v>
      </c>
      <c r="C57" s="1" t="s">
        <v>97</v>
      </c>
      <c r="D57" s="1" t="s">
        <v>107</v>
      </c>
      <c r="E57" s="1" t="s">
        <v>117</v>
      </c>
      <c r="F57" s="1" t="s">
        <v>15</v>
      </c>
      <c r="G57" s="1" t="s">
        <v>15</v>
      </c>
      <c r="I57" s="1" t="s">
        <v>15</v>
      </c>
      <c r="J57" s="1" t="s">
        <v>15</v>
      </c>
      <c r="K57" s="1" t="s">
        <v>15</v>
      </c>
      <c r="M57" s="1" t="s">
        <v>15</v>
      </c>
      <c r="N57" s="1" t="s">
        <v>15</v>
      </c>
    </row>
    <row r="58" spans="1:14" x14ac:dyDescent="0.3">
      <c r="A58" s="1" t="s">
        <v>15</v>
      </c>
      <c r="B58" s="1" t="s">
        <v>87</v>
      </c>
      <c r="C58" s="1" t="s">
        <v>92</v>
      </c>
      <c r="D58" s="1" t="s">
        <v>104</v>
      </c>
      <c r="E58" s="1" t="s">
        <v>114</v>
      </c>
      <c r="F58" s="1" t="s">
        <v>15</v>
      </c>
      <c r="G58" s="1" t="s">
        <v>15</v>
      </c>
      <c r="I58" s="1" t="s">
        <v>15</v>
      </c>
      <c r="J58" s="1" t="s">
        <v>15</v>
      </c>
      <c r="K58" s="1" t="s">
        <v>15</v>
      </c>
      <c r="M58" s="1" t="s">
        <v>15</v>
      </c>
      <c r="N58" s="1" t="s">
        <v>15</v>
      </c>
    </row>
    <row r="59" spans="1:14" x14ac:dyDescent="0.3">
      <c r="A59" s="1" t="s">
        <v>15</v>
      </c>
      <c r="B59" s="1" t="s">
        <v>89</v>
      </c>
      <c r="C59" s="1" t="s">
        <v>94</v>
      </c>
      <c r="D59" s="1" t="s">
        <v>100</v>
      </c>
      <c r="E59" s="1" t="s">
        <v>111</v>
      </c>
      <c r="F59" s="1" t="s">
        <v>15</v>
      </c>
      <c r="G59" s="1" t="s">
        <v>15</v>
      </c>
      <c r="I59" s="1" t="s">
        <v>15</v>
      </c>
      <c r="J59" s="1" t="s">
        <v>15</v>
      </c>
      <c r="K59" s="1" t="s">
        <v>15</v>
      </c>
      <c r="M59" s="1" t="s">
        <v>15</v>
      </c>
      <c r="N59" s="1" t="s">
        <v>15</v>
      </c>
    </row>
    <row r="60" spans="1:14" x14ac:dyDescent="0.3">
      <c r="A60" s="1" t="s">
        <v>15</v>
      </c>
      <c r="B60" s="1" t="s">
        <v>91</v>
      </c>
      <c r="C60" s="1" t="s">
        <v>96</v>
      </c>
      <c r="D60" s="1" t="s">
        <v>103</v>
      </c>
      <c r="E60" s="1" t="s">
        <v>115</v>
      </c>
      <c r="F60" s="1" t="s">
        <v>15</v>
      </c>
      <c r="G60" s="1" t="s">
        <v>15</v>
      </c>
      <c r="I60" s="1" t="s">
        <v>15</v>
      </c>
      <c r="J60" s="1" t="s">
        <v>15</v>
      </c>
      <c r="K60" s="1" t="s">
        <v>15</v>
      </c>
      <c r="M60" s="1" t="s">
        <v>15</v>
      </c>
      <c r="N60" s="1" t="s">
        <v>15</v>
      </c>
    </row>
    <row r="61" spans="1:14" x14ac:dyDescent="0.3">
      <c r="A61" s="1" t="s">
        <v>15</v>
      </c>
      <c r="B61" s="1" t="s">
        <v>88</v>
      </c>
      <c r="C61" s="1" t="s">
        <v>93</v>
      </c>
      <c r="D61" s="1" t="s">
        <v>108</v>
      </c>
      <c r="E61" s="1" t="s">
        <v>118</v>
      </c>
      <c r="F61" s="1" t="s">
        <v>15</v>
      </c>
      <c r="G61" s="1" t="s">
        <v>15</v>
      </c>
      <c r="I61" s="1" t="s">
        <v>15</v>
      </c>
      <c r="J61" s="1" t="s">
        <v>15</v>
      </c>
      <c r="K61" s="1" t="s">
        <v>15</v>
      </c>
      <c r="M61" s="1" t="s">
        <v>15</v>
      </c>
      <c r="N61" s="1" t="s">
        <v>15</v>
      </c>
    </row>
    <row r="62" spans="1:14" x14ac:dyDescent="0.3">
      <c r="A62" s="1" t="s">
        <v>15</v>
      </c>
      <c r="B62" s="1" t="s">
        <v>15</v>
      </c>
      <c r="C62" s="1" t="s">
        <v>15</v>
      </c>
      <c r="D62" s="1" t="s">
        <v>99</v>
      </c>
      <c r="E62" s="1" t="s">
        <v>110</v>
      </c>
      <c r="F62" s="1" t="s">
        <v>15</v>
      </c>
      <c r="G62" s="1" t="s">
        <v>15</v>
      </c>
      <c r="I62" s="1" t="s">
        <v>15</v>
      </c>
      <c r="J62" s="1" t="s">
        <v>15</v>
      </c>
      <c r="K62" s="1" t="s">
        <v>15</v>
      </c>
      <c r="M62" s="1" t="s">
        <v>15</v>
      </c>
      <c r="N62" s="1" t="s">
        <v>15</v>
      </c>
    </row>
    <row r="63" spans="1:14" x14ac:dyDescent="0.3">
      <c r="A63" s="1" t="s">
        <v>15</v>
      </c>
      <c r="B63" s="1" t="s">
        <v>15</v>
      </c>
      <c r="C63" s="1" t="s">
        <v>15</v>
      </c>
      <c r="D63" s="1" t="s">
        <v>98</v>
      </c>
      <c r="E63" s="1" t="s">
        <v>109</v>
      </c>
      <c r="F63" s="1" t="s">
        <v>15</v>
      </c>
      <c r="G63" s="1" t="s">
        <v>15</v>
      </c>
      <c r="I63" s="1" t="s">
        <v>15</v>
      </c>
      <c r="J63" s="1" t="s">
        <v>15</v>
      </c>
      <c r="K63" s="1" t="s">
        <v>15</v>
      </c>
      <c r="M63" s="1" t="s">
        <v>15</v>
      </c>
      <c r="N63" s="1" t="s">
        <v>15</v>
      </c>
    </row>
    <row r="64" spans="1:14" x14ac:dyDescent="0.3">
      <c r="A64" s="1" t="s">
        <v>15</v>
      </c>
      <c r="B64" s="1" t="s">
        <v>15</v>
      </c>
      <c r="C64" s="1" t="s">
        <v>15</v>
      </c>
      <c r="D64" s="1" t="s">
        <v>105</v>
      </c>
      <c r="E64" s="1" t="s">
        <v>113</v>
      </c>
      <c r="F64" s="1" t="s">
        <v>15</v>
      </c>
      <c r="G64" s="1" t="s">
        <v>15</v>
      </c>
      <c r="I64" s="1" t="s">
        <v>15</v>
      </c>
      <c r="J64" s="1" t="s">
        <v>15</v>
      </c>
      <c r="K64" s="1" t="s">
        <v>15</v>
      </c>
      <c r="M64" s="1" t="s">
        <v>15</v>
      </c>
      <c r="N64" s="1" t="s">
        <v>15</v>
      </c>
    </row>
    <row r="65" spans="1:14" x14ac:dyDescent="0.3">
      <c r="A65" s="1" t="s">
        <v>15</v>
      </c>
      <c r="B65" s="1" t="s">
        <v>15</v>
      </c>
      <c r="C65" s="1" t="s">
        <v>15</v>
      </c>
      <c r="D65" s="1" t="s">
        <v>106</v>
      </c>
      <c r="E65" s="1" t="s">
        <v>116</v>
      </c>
      <c r="F65" s="1" t="s">
        <v>15</v>
      </c>
      <c r="G65" s="1" t="s">
        <v>15</v>
      </c>
      <c r="I65" s="1" t="s">
        <v>15</v>
      </c>
      <c r="J65" s="1" t="s">
        <v>15</v>
      </c>
      <c r="K65" s="1" t="s">
        <v>15</v>
      </c>
      <c r="M65" s="1" t="s">
        <v>15</v>
      </c>
      <c r="N65" s="1" t="s">
        <v>15</v>
      </c>
    </row>
    <row r="66" spans="1:14" x14ac:dyDescent="0.3">
      <c r="A66" s="1" t="s">
        <v>15</v>
      </c>
      <c r="B66" s="1" t="s">
        <v>15</v>
      </c>
      <c r="C66" s="1" t="s">
        <v>15</v>
      </c>
      <c r="D66" s="1" t="s">
        <v>101</v>
      </c>
      <c r="E66" s="1" t="s">
        <v>112</v>
      </c>
      <c r="F66" s="1" t="s">
        <v>15</v>
      </c>
      <c r="G66" s="1" t="s">
        <v>15</v>
      </c>
      <c r="I66" s="1" t="s">
        <v>15</v>
      </c>
      <c r="J66" s="1" t="s">
        <v>15</v>
      </c>
      <c r="K66" s="1" t="s">
        <v>15</v>
      </c>
      <c r="M66" s="1" t="s">
        <v>15</v>
      </c>
      <c r="N66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G 1 D F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t Q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M V Y s V y k N m k B A A D 0 A g A A E w A c A E Z v c m 1 1 b G F z L 1 N l Y 3 R p b 2 4 x L m 0 g o h g A K K A U A A A A A A A A A A A A A A A A A A A A A A A A A A A A f Z F N a 8 J A E I b v g v 9 h W C 8 R l h T F 9 l A J R Z K K H i o W L a W Y H t Z k 1 K W b 3 b I f f i D + 9 6 4 Y s S W h u S R 5 5 p 1 3 3 5 k 1 m F m u J M w u 7 0 6 / 2 W g 2 z I Z p z K F F M q a B y y 1 K q / S B Q A Q C b b M B / p k p p z P 0 J D b b M F G Z K 7 w o G H K B Y a y k 9 T 8 m I P F j + m Z Q m 3 Q 0 T R O 1 k 0 K x 3 K R / T E O 7 t 6 R N F w k K X n C L O i K U U I i V c I U 0 U a d H 4 V l m K u d y H X W 6 9 1 0 K r 0 5 Z n N m D w O j 2 G U 6 U x M 8 2 v Y R r k a l W h a / l M E K W + w T n 7 H O 2 9 M K y U v L g M g e F R c k H Q s w y J p g 2 k d X u t 2 W 8 Y X L t H e e H b 7 z Z z T W T Z q V 0 c U l 8 L p q g 5 n x 6 P J L Y D z 5 O / H T W q 8 D i 3 p 4 o H M k L + 8 J a C M H Q C Q E T V m C 7 K l A 5 i n r 6 f x + T b s U y 6 z T C B z J d E Q z W N W n 8 v Z o r l a 5 Y o r 5 x u K s 3 8 h t R V Z p o v s U q f m d + k R Y R r k e N p X 3 o h e d 9 l m a + C / O n S u M E d 1 C z 2 F O 7 2 e C y 9 u 7 6 P 1 B L A Q I t A B Q A A g A I A B t Q x V g P C f 8 d p Q A A A P Y A A A A S A A A A A A A A A A A A A A A A A A A A A A B D b 2 5 m a W c v U G F j a 2 F n Z S 5 4 b W x Q S w E C L Q A U A A I A C A A b U M V Y D 8 r p q 6 Q A A A D p A A A A E w A A A A A A A A A A A A A A A A D x A A A A W 0 N v b n R l b n R f V H l w Z X N d L n h t b F B L A Q I t A B Q A A g A I A B t Q x V i x X K Q 2 a Q E A A P Q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Q A A A A A A A A G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T A 1 Y z k w Z C 1 h M W Z h L T R h M G M t Y m U 4 M S 0 y N z c 3 N m F i Y j l m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w N D o z M D o 1 N S 4 z N D E 5 N D k w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v Q 2 h h b m d l Z C B U e X B l L n t D Y X I g S U Q s M H 0 m c X V v d D s s J n F 1 b 3 Q 7 U 2 V j d G l v b j E v Y 2 F y I G l u d m V u d G 9 y e S 9 D a G F u Z 2 V k I F R 5 c G U u e 0 1 h a 2 U s M X 0 m c X V v d D s s J n F 1 b 3 Q 7 U 2 V j d G l v b j E v Y 2 F y I G l u d m V u d G 9 y e S 9 D a G F u Z 2 V k I F R 5 c G U u e 0 1 h a 2 U g K E Z 1 b G w g T m F t Z S k s M n 0 m c X V v d D s s J n F 1 b 3 Q 7 U 2 V j d G l v b j E v Y 2 F y I G l u d m V u d G 9 y e S 9 D a G F u Z 2 V k I F R 5 c G U u e 0 1 v Z G V s L D N 9 J n F 1 b 3 Q 7 L C Z x d W 9 0 O 1 N l Y 3 R p b 2 4 x L 2 N h c i B p b n Z l b n R v c n k v Q 2 h h b m d l Z C B U e X B l L n t N b 2 R l b C A o R n V s b C B O Y W 1 l K S w 0 f S Z x d W 9 0 O y w m c X V v d D t T Z W N 0 a W 9 u M S 9 j Y X I g a W 5 2 Z W 5 0 b 3 J 5 L 0 N o Y W 5 n Z W Q g V H l w Z S 5 7 T W F u d W Z h Y 3 R 1 c m U g W W V h c i w 1 f S Z x d W 9 0 O y w m c X V v d D t T Z W N 0 a W 9 u M S 9 j Y X I g a W 5 2 Z W 5 0 b 3 J 5 L 0 N o Y W 5 n Z W Q g V H l w Z S 5 7 Q W d l L D Z 9 J n F 1 b 3 Q 7 L C Z x d W 9 0 O 1 N l Y 3 R p b 2 4 x L 2 N h c i B p b n Z l b n R v c n k v Q 2 h h b m d l Z C B U e X B l L n t N a W x l c y w 3 f S Z x d W 9 0 O y w m c X V v d D t T Z W N 0 a W 9 u M S 9 j Y X I g a W 5 2 Z W 5 0 b 3 J 5 L 0 N o Y W 5 n Z W Q g V H l w Z S 5 7 T W l s Z X M g L y B Z Z W F y L D h 9 J n F 1 b 3 Q 7 L C Z x d W 9 0 O 1 N l Y 3 R p b 2 4 x L 2 N h c i B p b n Z l b n R v c n k v Q 2 h h b m d l Z C B U e X B l L n t D b 2 x v c i w 5 f S Z x d W 9 0 O y w m c X V v d D t T Z W N 0 a W 9 u M S 9 j Y X I g a W 5 2 Z W 5 0 b 3 J 5 L 0 N o Y W 5 n Z W Q g V H l w Z S 5 7 R H J p d m V y L D E w f S Z x d W 9 0 O y w m c X V v d D t T Z W N 0 a W 9 u M S 9 j Y X I g a W 5 2 Z W 5 0 b 3 J 5 L 0 N o Y W 5 n Z W Q g V H l w Z S 5 7 V 2 F y Y W 5 0 Z W U g T W l s Z X M s M T F 9 J n F 1 b 3 Q 7 L C Z x d W 9 0 O 1 N l Y 3 R p b 2 4 x L 2 N h c i B p b n Z l b n R v c n k v Q 2 h h b m d l Z C B U e X B l L n t D b 3 Z l c m V k P y w x M n 0 m c X V v d D s s J n F 1 b 3 Q 7 U 2 V j d G l v b j E v Y 2 F y I G l u d m V u d G 9 y e S 9 D a G F u Z 2 V k I F R 5 c G U u e 0 5 l d y B D Y X I g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Y X I g a W 5 2 Z W 5 0 b 3 J 5 L 0 N o Y W 5 n Z W Q g V H l w Z S 5 7 Q 2 F y I E l E L D B 9 J n F 1 b 3 Q 7 L C Z x d W 9 0 O 1 N l Y 3 R p b 2 4 x L 2 N h c i B p b n Z l b n R v c n k v Q 2 h h b m d l Z C B U e X B l L n t N Y W t l L D F 9 J n F 1 b 3 Q 7 L C Z x d W 9 0 O 1 N l Y 3 R p b 2 4 x L 2 N h c i B p b n Z l b n R v c n k v Q 2 h h b m d l Z C B U e X B l L n t N Y W t l I C h G d W x s I E 5 h b W U p L D J 9 J n F 1 b 3 Q 7 L C Z x d W 9 0 O 1 N l Y 3 R p b 2 4 x L 2 N h c i B p b n Z l b n R v c n k v Q 2 h h b m d l Z C B U e X B l L n t N b 2 R l b C w z f S Z x d W 9 0 O y w m c X V v d D t T Z W N 0 a W 9 u M S 9 j Y X I g a W 5 2 Z W 5 0 b 3 J 5 L 0 N o Y W 5 n Z W Q g V H l w Z S 5 7 T W 9 k Z W w g K E Z 1 b G w g T m F t Z S k s N H 0 m c X V v d D s s J n F 1 b 3 Q 7 U 2 V j d G l v b j E v Y 2 F y I G l u d m V u d G 9 y e S 9 D a G F u Z 2 V k I F R 5 c G U u e 0 1 h b n V m Y W N 0 d X J l I F l l Y X I s N X 0 m c X V v d D s s J n F 1 b 3 Q 7 U 2 V j d G l v b j E v Y 2 F y I G l u d m V u d G 9 y e S 9 D a G F u Z 2 V k I F R 5 c G U u e 0 F n Z S w 2 f S Z x d W 9 0 O y w m c X V v d D t T Z W N 0 a W 9 u M S 9 j Y X I g a W 5 2 Z W 5 0 b 3 J 5 L 0 N o Y W 5 n Z W Q g V H l w Z S 5 7 T W l s Z X M s N 3 0 m c X V v d D s s J n F 1 b 3 Q 7 U 2 V j d G l v b j E v Y 2 F y I G l u d m V u d G 9 y e S 9 D a G F u Z 2 V k I F R 5 c G U u e 0 1 p b G V z I C 8 g W W V h c i w 4 f S Z x d W 9 0 O y w m c X V v d D t T Z W N 0 a W 9 u M S 9 j Y X I g a W 5 2 Z W 5 0 b 3 J 5 L 0 N o Y W 5 n Z W Q g V H l w Z S 5 7 Q 2 9 s b 3 I s O X 0 m c X V v d D s s J n F 1 b 3 Q 7 U 2 V j d G l v b j E v Y 2 F y I G l u d m V u d G 9 y e S 9 D a G F u Z 2 V k I F R 5 c G U u e 0 R y a X Z l c i w x M H 0 m c X V v d D s s J n F 1 b 3 Q 7 U 2 V j d G l v b j E v Y 2 F y I G l u d m V u d G 9 y e S 9 D a G F u Z 2 V k I F R 5 c G U u e 1 d h c m F u d G V l I E 1 p b G V z L D E x f S Z x d W 9 0 O y w m c X V v d D t T Z W N 0 a W 9 u M S 9 j Y X I g a W 5 2 Z W 5 0 b 3 J 5 L 0 N o Y W 5 n Z W Q g V H l w Z S 5 7 Q 2 9 2 Z X J l Z D 8 s M T J 9 J n F 1 b 3 Q 7 L C Z x d W 9 0 O 1 N l Y 3 R p b 2 4 x L 2 N h c i B p b n Z l b n R v c n k v Q 2 h h b m d l Z C B U e X B l L n t O Z X c g Q 2 F y I E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l u z u G c j E q V N F S K g y K n c w A A A A A C A A A A A A A Q Z g A A A A E A A C A A A A B L P J r m a l u 5 K r N 6 t t 4 d z P C P 9 4 t q D s U e L U O 1 U q d n x j B P A g A A A A A O g A A A A A I A A C A A A A C 4 / z s e f i / + l R 8 F b H 9 N f 4 P 6 k D F C V P Q W 1 0 S U Q E 6 G O y I s b V A A A A D D y h 0 K I A R v 2 2 8 O d j 2 n r 8 n V d D 5 V t j g T n Q f R L N 8 I U F H f 8 I P h 6 9 9 g g r A Z 7 H y v L P d I w r A c g T j 4 6 K K S d x A N h / k / s 2 n P K Q 7 x S X a f K Q 6 e 3 w y v O I x 9 M k A A A A C h S H e L O n J V q i G r q F B Q t B w A D R G E T s 2 h r C L U D p o 2 c S b C w n 2 u 1 U 6 D B p j K / g L 1 q f c 4 r A 0 M 5 Z + M C F C 3 X m M k 6 V W 1 K M t Q < / D a t a M a s h u p > 
</file>

<file path=customXml/itemProps1.xml><?xml version="1.0" encoding="utf-8"?>
<ds:datastoreItem xmlns:ds="http://schemas.openxmlformats.org/officeDocument/2006/customXml" ds:itemID="{C491C9BC-F7BC-4C91-B038-A5C1D8D90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kotla rishikesh reddy</dc:creator>
  <cp:lastModifiedBy>kotla rishikesh reddy</cp:lastModifiedBy>
  <dcterms:created xsi:type="dcterms:W3CDTF">2024-06-05T04:30:10Z</dcterms:created>
  <dcterms:modified xsi:type="dcterms:W3CDTF">2024-06-05T06:23:00Z</dcterms:modified>
</cp:coreProperties>
</file>