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728437ad29c2c9f0/Desktop/"/>
    </mc:Choice>
  </mc:AlternateContent>
  <xr:revisionPtr revIDLastSave="117" documentId="8_{97984CA1-4B9E-4663-9B9B-DC09B89F0AC8}" xr6:coauthVersionLast="47" xr6:coauthVersionMax="47" xr10:uidLastSave="{7A04ADF7-CF17-4909-8FD4-1A3EFE8C47DF}"/>
  <bookViews>
    <workbookView xWindow="-108" yWindow="-108" windowWidth="23256" windowHeight="13176" activeTab="1" xr2:uid="{5AE98186-2EAC-4FAB-89E5-6EB5929CBC8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U3" i="1"/>
  <c r="U4" i="1"/>
  <c r="U5" i="1"/>
  <c r="U6" i="1"/>
  <c r="V6" i="1" s="1"/>
  <c r="U7" i="1"/>
  <c r="V7" i="1" s="1"/>
  <c r="U8" i="1"/>
  <c r="V8" i="1" s="1"/>
  <c r="U9" i="1"/>
  <c r="U10" i="1"/>
  <c r="U11" i="1"/>
  <c r="U12" i="1"/>
  <c r="U13" i="1"/>
  <c r="U14" i="1"/>
  <c r="U15" i="1"/>
  <c r="U16" i="1"/>
  <c r="V16" i="1" s="1"/>
  <c r="U17" i="1"/>
  <c r="U18" i="1"/>
  <c r="V18" i="1" s="1"/>
  <c r="U19" i="1"/>
  <c r="U20" i="1"/>
  <c r="U21" i="1"/>
  <c r="U22" i="1"/>
  <c r="V22" i="1" s="1"/>
  <c r="U23" i="1"/>
  <c r="V23" i="1" s="1"/>
  <c r="U24" i="1"/>
  <c r="V24" i="1" s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V38" i="1" s="1"/>
  <c r="U39" i="1"/>
  <c r="V39" i="1" s="1"/>
  <c r="U40" i="1"/>
  <c r="V40" i="1" s="1"/>
  <c r="U41" i="1"/>
  <c r="U42" i="1"/>
  <c r="U43" i="1"/>
  <c r="U44" i="1"/>
  <c r="U45" i="1"/>
  <c r="U46" i="1"/>
  <c r="U47" i="1"/>
  <c r="U48" i="1"/>
  <c r="U49" i="1"/>
  <c r="U50" i="1"/>
  <c r="U51" i="1"/>
  <c r="U2" i="1"/>
  <c r="V2" i="1" s="1"/>
  <c r="S9" i="1"/>
  <c r="V3" i="1"/>
  <c r="V4" i="1"/>
  <c r="V5" i="1"/>
  <c r="V9" i="1"/>
  <c r="V10" i="1"/>
  <c r="V11" i="1"/>
  <c r="V12" i="1"/>
  <c r="V13" i="1"/>
  <c r="V14" i="1"/>
  <c r="V15" i="1"/>
  <c r="V17" i="1"/>
  <c r="V19" i="1"/>
  <c r="V20" i="1"/>
  <c r="V21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41" i="1"/>
  <c r="V42" i="1"/>
  <c r="V43" i="1"/>
  <c r="V44" i="1"/>
  <c r="V45" i="1"/>
  <c r="V46" i="1"/>
  <c r="V47" i="1"/>
  <c r="V48" i="1"/>
  <c r="V49" i="1"/>
  <c r="V50" i="1"/>
  <c r="V51" i="1"/>
  <c r="S6" i="1"/>
  <c r="S3" i="1"/>
  <c r="H9" i="2"/>
  <c r="H5" i="2"/>
  <c r="H2" i="2"/>
  <c r="D7" i="2"/>
  <c r="E7" i="2"/>
  <c r="F7" i="2"/>
  <c r="G7" i="2"/>
  <c r="B7" i="2"/>
  <c r="G3" i="2"/>
  <c r="G4" i="2"/>
  <c r="G5" i="2"/>
  <c r="G6" i="2"/>
  <c r="G2" i="2"/>
  <c r="D3" i="2"/>
  <c r="D4" i="2"/>
  <c r="D5" i="2"/>
  <c r="D6" i="2"/>
  <c r="D2" i="2"/>
</calcChain>
</file>

<file path=xl/sharedStrings.xml><?xml version="1.0" encoding="utf-8"?>
<sst xmlns="http://schemas.openxmlformats.org/spreadsheetml/2006/main" count="604" uniqueCount="219">
  <si>
    <t>Stage</t>
  </si>
  <si>
    <t>Stadium</t>
  </si>
  <si>
    <t>City</t>
  </si>
  <si>
    <t>Home Team Name</t>
  </si>
  <si>
    <t>Home Team Goals</t>
  </si>
  <si>
    <t>Away Team Goals</t>
  </si>
  <si>
    <t>Away Team Name</t>
  </si>
  <si>
    <t>Win conditions</t>
  </si>
  <si>
    <t>Attendance</t>
  </si>
  <si>
    <t>Half-time Home Goals</t>
  </si>
  <si>
    <t>Half-time Away Goals</t>
  </si>
  <si>
    <t>Referee</t>
  </si>
  <si>
    <t>Assistant 1</t>
  </si>
  <si>
    <t>Assistant 2</t>
  </si>
  <si>
    <t>RoundID</t>
  </si>
  <si>
    <t>MatchID</t>
  </si>
  <si>
    <t>Home Team Initials</t>
  </si>
  <si>
    <t>Away Team Initials</t>
  </si>
  <si>
    <t>Group 1</t>
  </si>
  <si>
    <t>Pocitos</t>
  </si>
  <si>
    <t xml:space="preserve">Montevideo </t>
  </si>
  <si>
    <t>France</t>
  </si>
  <si>
    <t>Mexico</t>
  </si>
  <si>
    <t xml:space="preserve"> </t>
  </si>
  <si>
    <t>LOMBARDI Domingo (URU)</t>
  </si>
  <si>
    <t>CRISTOPHE Henry (BEL)</t>
  </si>
  <si>
    <t>REGO Gilberto (BRA)</t>
  </si>
  <si>
    <t>FRA</t>
  </si>
  <si>
    <t>MEX</t>
  </si>
  <si>
    <t>Group 4</t>
  </si>
  <si>
    <t>Parque Central</t>
  </si>
  <si>
    <t>USA</t>
  </si>
  <si>
    <t>Belgium</t>
  </si>
  <si>
    <t>MACIAS Jose (ARG)</t>
  </si>
  <si>
    <t>MATEUCCI Francisco (URU)</t>
  </si>
  <si>
    <t>WARNKEN Alberto (CHI)</t>
  </si>
  <si>
    <t>BEL</t>
  </si>
  <si>
    <t>Group 2</t>
  </si>
  <si>
    <t>Yugoslavia</t>
  </si>
  <si>
    <t>Brazil</t>
  </si>
  <si>
    <t>TEJADA Anibal (URU)</t>
  </si>
  <si>
    <t>VALLARINO Ricardo (URU)</t>
  </si>
  <si>
    <t>BALWAY Thomas (FRA)</t>
  </si>
  <si>
    <t>YUG</t>
  </si>
  <si>
    <t>BRA</t>
  </si>
  <si>
    <t>Group 3</t>
  </si>
  <si>
    <t>Romania</t>
  </si>
  <si>
    <t>Peru</t>
  </si>
  <si>
    <t>LANGENUS Jean (BEL)</t>
  </si>
  <si>
    <t>ROU</t>
  </si>
  <si>
    <t>PER</t>
  </si>
  <si>
    <t>Argentina</t>
  </si>
  <si>
    <t>SAUCEDO Ulises (BOL)</t>
  </si>
  <si>
    <t>RADULESCU Constantin (ROU)</t>
  </si>
  <si>
    <t>ARG</t>
  </si>
  <si>
    <t>Chile</t>
  </si>
  <si>
    <t>APHESTEGUY Martin (URU)</t>
  </si>
  <si>
    <t>CHI</t>
  </si>
  <si>
    <t>Bolivia</t>
  </si>
  <si>
    <t>BOL</t>
  </si>
  <si>
    <t>Paraguay</t>
  </si>
  <si>
    <t>PAR</t>
  </si>
  <si>
    <t>Estadio Centenario</t>
  </si>
  <si>
    <t>Uruguay</t>
  </si>
  <si>
    <t>URU</t>
  </si>
  <si>
    <t>ALONSO Gualberto (URU)</t>
  </si>
  <si>
    <t>VALLEJO Gaspar (MEX)</t>
  </si>
  <si>
    <t>Semi-finals</t>
  </si>
  <si>
    <t>Final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</si>
  <si>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</si>
  <si>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</si>
  <si>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</si>
  <si>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</si>
  <si>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</si>
  <si>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VAN MOORSEL Johannes (NED)</t>
  </si>
  <si>
    <t>CAIRONI Camillo (ITA)</t>
  </si>
  <si>
    <t>BAERT Louis (BEL)</t>
  </si>
  <si>
    <t>AUT</t>
  </si>
  <si>
    <t>Giorgio Ascarelli</t>
  </si>
  <si>
    <t xml:space="preserve">Naples </t>
  </si>
  <si>
    <t>Hungary</t>
  </si>
  <si>
    <t>Egypt</t>
  </si>
  <si>
    <t>BARLASSINA Rinaldo (ITA)</t>
  </si>
  <si>
    <t>DATTILO Generoso (ITA)</t>
  </si>
  <si>
    <t>SASSI Otello (ITA)</t>
  </si>
  <si>
    <t>HUN</t>
  </si>
  <si>
    <t>EGY</t>
  </si>
  <si>
    <t>San Siro</t>
  </si>
  <si>
    <t xml:space="preserve">Milan </t>
  </si>
  <si>
    <t>Switzerland</t>
  </si>
  <si>
    <t>Netherlands</t>
  </si>
  <si>
    <t>EKLIND Ivan (SWE)</t>
  </si>
  <si>
    <t>BERANEK Alois (AUT)</t>
  </si>
  <si>
    <t>BONIVENTO Ferruccio (ITA)</t>
  </si>
  <si>
    <t>SUI</t>
  </si>
  <si>
    <t>NED</t>
  </si>
  <si>
    <t>Littorale</t>
  </si>
  <si>
    <t xml:space="preserve">Bologna </t>
  </si>
  <si>
    <t>Sweden</t>
  </si>
  <si>
    <t>BRAUN Eugen (AUT)</t>
  </si>
  <si>
    <t>CARRARO Albino (ITA)</t>
  </si>
  <si>
    <t>TURBIANI Giuseppe (ITA)</t>
  </si>
  <si>
    <t>SWE</t>
  </si>
  <si>
    <t>Giovanni Berta</t>
  </si>
  <si>
    <t xml:space="preserve">Florence </t>
  </si>
  <si>
    <t>Germany</t>
  </si>
  <si>
    <t>MATTEA Francesco (ITA)</t>
  </si>
  <si>
    <t>MELANDRI Ermenegildo (ITA)</t>
  </si>
  <si>
    <t>BAERT Jacques (FRA)</t>
  </si>
  <si>
    <t>GER</t>
  </si>
  <si>
    <t>Luigi Ferraris</t>
  </si>
  <si>
    <t xml:space="preserve">Genoa </t>
  </si>
  <si>
    <t>Spain</t>
  </si>
  <si>
    <t>BIRLEM Alfred (GER)</t>
  </si>
  <si>
    <t>CARMINATI Ettore (ITA)</t>
  </si>
  <si>
    <t>IVANCSICS Mihaly (HUN)</t>
  </si>
  <si>
    <t>ESP</t>
  </si>
  <si>
    <t>Nazionale PNF</t>
  </si>
  <si>
    <t xml:space="preserve">Rome </t>
  </si>
  <si>
    <t>Italy</t>
  </si>
  <si>
    <t>MERCET Rene (SUI)</t>
  </si>
  <si>
    <t>ESCARTIN Pedro (ESP)</t>
  </si>
  <si>
    <t>ZENISEK Bohumil (TCH)</t>
  </si>
  <si>
    <t>ITA</t>
  </si>
  <si>
    <t>Littorio</t>
  </si>
  <si>
    <t xml:space="preserve">Trieste </t>
  </si>
  <si>
    <t>Czechoslovakia</t>
  </si>
  <si>
    <t>SCARPI Giuseppe (ITA)</t>
  </si>
  <si>
    <t>SCORZONI Raffaele (ITA)</t>
  </si>
  <si>
    <t>TCH</t>
  </si>
  <si>
    <t>Quarter-finals</t>
  </si>
  <si>
    <t>MOHAMED Youssuf (EGY)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</si>
  <si>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</si>
  <si>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</si>
  <si>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</si>
  <si>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</si>
  <si>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</si>
  <si>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MARENCO Paul (FRA)</t>
  </si>
  <si>
    <t>Velodrome Municipale</t>
  </si>
  <si>
    <t xml:space="preserve">Reims </t>
  </si>
  <si>
    <t>Dutch East Indies</t>
  </si>
  <si>
    <t>CONRIE Roger (FRA)</t>
  </si>
  <si>
    <t>DE LA SALLE Charles (FRA)</t>
  </si>
  <si>
    <t>WEINGARTNER Karl (AUT)</t>
  </si>
  <si>
    <t>INH</t>
  </si>
  <si>
    <t>Stade Olympique</t>
  </si>
  <si>
    <t xml:space="preserve">Colombes </t>
  </si>
  <si>
    <t>WUETHRICH Hans (SUI)</t>
  </si>
  <si>
    <t>KRIST Gustav (TCH)</t>
  </si>
  <si>
    <t>Stade Municipal</t>
  </si>
  <si>
    <t xml:space="preserve">Toulouse </t>
  </si>
  <si>
    <t>Cuba</t>
  </si>
  <si>
    <t>VALPREDE Ferdinand (FRA)</t>
  </si>
  <si>
    <t>MERKCX Jean (FRA)</t>
  </si>
  <si>
    <t>CUB</t>
  </si>
  <si>
    <t>Stade Vï¿½lodrome</t>
  </si>
  <si>
    <t xml:space="preserve">Marseilles </t>
  </si>
  <si>
    <t>Norway</t>
  </si>
  <si>
    <t>BOUTOURE D. (FRA)</t>
  </si>
  <si>
    <t>TREHOU D. (FRA)</t>
  </si>
  <si>
    <t>NOR</t>
  </si>
  <si>
    <t>Stade de la Meinau</t>
  </si>
  <si>
    <t xml:space="preserve">Strasbourg </t>
  </si>
  <si>
    <t>Poland</t>
  </si>
  <si>
    <t xml:space="preserve">Brazil win after extra time </t>
  </si>
  <si>
    <t>POISSANT Louis (FRA)</t>
  </si>
  <si>
    <t>KISSENBERGER Ernest (FRA)</t>
  </si>
  <si>
    <t>POL</t>
  </si>
  <si>
    <t>Cavee Verte</t>
  </si>
  <si>
    <t xml:space="preserve">Le Havre </t>
  </si>
  <si>
    <t xml:space="preserve">Czechoslovakia win after extra time </t>
  </si>
  <si>
    <t>LECLERCQ Lucien (FRA)</t>
  </si>
  <si>
    <t>OLIVE D. (FRA)</t>
  </si>
  <si>
    <t>SDEZ Victor (FRA)</t>
  </si>
  <si>
    <t>CAPDEVILLE Pierre (FRA)</t>
  </si>
  <si>
    <t>Stade du Parc Lescure</t>
  </si>
  <si>
    <t xml:space="preserve">Bordeaux </t>
  </si>
  <si>
    <t>VON HERTZKA Pal (HUN)</t>
  </si>
  <si>
    <t>Victor Boucquey</t>
  </si>
  <si>
    <t xml:space="preserve">Lille </t>
  </si>
  <si>
    <t>Fort Carree</t>
  </si>
  <si>
    <t xml:space="preserve">Antibes </t>
  </si>
  <si>
    <t>CAPDEVILLE Georges (FRA)</t>
  </si>
  <si>
    <t>Use the above dataset and find the answers to the following questions.</t>
  </si>
  <si>
    <t>1. Find how many records are not having match id in the given dataset. Also highlight the attendance between 2500 and 10000 using conditional formatting. (5 marks)</t>
  </si>
  <si>
    <t>2. Find how many total records are there in the given data. Also find how many teams are having home team name as "Brazil". (5 marks)</t>
  </si>
  <si>
    <t xml:space="preserve">4. Select any of the stage name in the search box and highlight all the given columns based on selected stage name but </t>
  </si>
  <si>
    <t xml:space="preserve">without highlighting the selected stage name in the stage column. Also highlight any of the whole columns among stadium, city, </t>
  </si>
  <si>
    <t>home team name and home team goals when selecting any of these column names in the search box. (5 marks)</t>
  </si>
  <si>
    <t xml:space="preserve">3. Concatenate home team name and away team name as "France and Mexico***". Apply the same format for rest of the cells. </t>
  </si>
  <si>
    <t>Also convert the concatenated text into proper case and store in a separate column. (5 marks)</t>
  </si>
  <si>
    <t>Item</t>
  </si>
  <si>
    <t>Opening Stock</t>
  </si>
  <si>
    <t>Closing Stock</t>
  </si>
  <si>
    <t>Sold Items</t>
  </si>
  <si>
    <t>Buying Price</t>
  </si>
  <si>
    <t>Selling Price</t>
  </si>
  <si>
    <t>Sugar (bags)</t>
  </si>
  <si>
    <t>Unga (ctn)</t>
  </si>
  <si>
    <t>Salt (ctn)</t>
  </si>
  <si>
    <t>Kimbo (ctn)</t>
  </si>
  <si>
    <t>Blue band (ctn)</t>
  </si>
  <si>
    <t>GRAND TOTAL</t>
  </si>
  <si>
    <t>Use the above table and find the answers to the following questions.</t>
  </si>
  <si>
    <t>Profit</t>
  </si>
  <si>
    <t>1. Calculate the number of items sold for each item in sold items column. Also find the profit earned for each item in the profit column. (3 marks)</t>
  </si>
  <si>
    <t>2. Find the grand total for each column. Also find the maximum and minimum sold items and the average buyiny price. (4 marks)</t>
  </si>
  <si>
    <t>3. Format the profit earned with $ symbol. Also format positive profit with red color and + symbol and negative profit with blue color and - symbol (eg:- $+100 and $-100). (3 marks)</t>
  </si>
  <si>
    <t>Maximum sold items</t>
  </si>
  <si>
    <t>Minimum sold items</t>
  </si>
  <si>
    <t>Average Buying price</t>
  </si>
  <si>
    <t>count which are not having match id</t>
  </si>
  <si>
    <t>total records</t>
  </si>
  <si>
    <t>count of brazil</t>
  </si>
  <si>
    <t>Concatenated text</t>
  </si>
  <si>
    <t>Concatenated proper case</t>
  </si>
  <si>
    <t>highlighting text(4 th answer)</t>
  </si>
  <si>
    <t>4 th answer( part b)</t>
  </si>
  <si>
    <t>semi-finals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</si>
</sst>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3" fontId="2" fillId="0" borderId="9" xfId="0" applyNumberFormat="1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vertical="center"/>
    </xf>
    <xf numFmtId="3" fontId="2" fillId="0" borderId="11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1" fillId="0" borderId="12" xfId="0" applyFont="1" applyBorder="1" applyAlignment="1">
      <alignment vertical="center"/>
    </xf>
    <xf numFmtId="3" fontId="4" fillId="0" borderId="13" xfId="0" applyNumberFormat="1" applyFont="1" applyBorder="1"/>
    <xf numFmtId="0" fontId="0" fillId="0" borderId="14" xfId="0" applyBorder="1"/>
    <xf numFmtId="0" fontId="4" fillId="0" borderId="0" xfId="0" applyFont="1"/>
    <xf numFmtId="0" fontId="4" fillId="0" borderId="13" xfId="0" applyFont="1" applyBorder="1"/>
    <xf numFmtId="0" fontId="0" fillId="0" borderId="13" xfId="0" applyBorder="1"/>
    <xf numFmtId="164" fontId="0" fillId="0" borderId="12" xfId="0" applyNumberFormat="1" applyBorder="1"/>
    <xf numFmtId="164" fontId="0" fillId="0" borderId="7" xfId="0" applyNumberFormat="1" applyBorder="1"/>
    <xf numFmtId="164" fontId="2" fillId="0" borderId="6" xfId="0" applyNumberFormat="1" applyFont="1" applyBorder="1" applyAlignment="1">
      <alignment horizontal="right" vertic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16EA-5212-4F87-9220-A939ED8C9BD5}">
  <dimension ref="A1:X60"/>
  <sheetViews>
    <sheetView topLeftCell="Q1" zoomScale="81" workbookViewId="0">
      <selection activeCell="X2" sqref="X2"/>
    </sheetView>
  </sheetViews>
  <sheetFormatPr defaultColWidth="21.88671875" defaultRowHeight="14.4" x14ac:dyDescent="0.3"/>
  <cols>
    <col min="19" max="19" width="31.44140625" customWidth="1"/>
    <col min="21" max="21" width="34.88671875" customWidth="1"/>
    <col min="22" max="22" width="30.88671875" customWidth="1"/>
    <col min="23" max="23" width="26.77734375" customWidth="1"/>
  </cols>
  <sheetData>
    <row r="1" spans="1:24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s="18"/>
      <c r="U1" s="18" t="s">
        <v>214</v>
      </c>
      <c r="V1" s="18" t="s">
        <v>215</v>
      </c>
      <c r="W1" t="s">
        <v>216</v>
      </c>
      <c r="X1" t="s">
        <v>217</v>
      </c>
    </row>
    <row r="2" spans="1:24" x14ac:dyDescent="0.3">
      <c r="A2" t="s">
        <v>18</v>
      </c>
      <c r="B2" t="s">
        <v>19</v>
      </c>
      <c r="C2" t="s">
        <v>20</v>
      </c>
      <c r="D2" t="s">
        <v>21</v>
      </c>
      <c r="E2">
        <v>4</v>
      </c>
      <c r="F2">
        <v>1</v>
      </c>
      <c r="G2" t="s">
        <v>22</v>
      </c>
      <c r="H2" t="s">
        <v>23</v>
      </c>
      <c r="I2">
        <v>4444</v>
      </c>
      <c r="J2">
        <v>3</v>
      </c>
      <c r="K2">
        <v>0</v>
      </c>
      <c r="L2" t="s">
        <v>24</v>
      </c>
      <c r="M2" t="s">
        <v>25</v>
      </c>
      <c r="N2" t="s">
        <v>26</v>
      </c>
      <c r="O2">
        <v>201</v>
      </c>
      <c r="P2">
        <v>1096</v>
      </c>
      <c r="Q2" t="s">
        <v>27</v>
      </c>
      <c r="R2" t="s">
        <v>28</v>
      </c>
      <c r="S2" s="20" t="s">
        <v>211</v>
      </c>
      <c r="U2" t="str">
        <f>CONCATENATE(D2," and ", G2,"***")</f>
        <v>France and Mexico***</v>
      </c>
      <c r="V2" t="str">
        <f>PROPER(U2)</f>
        <v>France And Mexico***</v>
      </c>
      <c r="W2" t="s">
        <v>218</v>
      </c>
      <c r="X2">
        <v>4</v>
      </c>
    </row>
    <row r="3" spans="1:24" ht="15" thickBot="1" x14ac:dyDescent="0.35">
      <c r="A3" t="s">
        <v>29</v>
      </c>
      <c r="B3" t="s">
        <v>30</v>
      </c>
      <c r="C3" t="s">
        <v>20</v>
      </c>
      <c r="D3" t="s">
        <v>31</v>
      </c>
      <c r="E3">
        <v>3</v>
      </c>
      <c r="F3">
        <v>0</v>
      </c>
      <c r="G3" t="s">
        <v>32</v>
      </c>
      <c r="H3" t="s">
        <v>23</v>
      </c>
      <c r="I3">
        <v>18346</v>
      </c>
      <c r="J3">
        <v>2</v>
      </c>
      <c r="K3">
        <v>0</v>
      </c>
      <c r="L3" t="s">
        <v>33</v>
      </c>
      <c r="M3" t="s">
        <v>34</v>
      </c>
      <c r="N3" t="s">
        <v>35</v>
      </c>
      <c r="O3">
        <v>201</v>
      </c>
      <c r="P3">
        <v>1090</v>
      </c>
      <c r="Q3" t="s">
        <v>31</v>
      </c>
      <c r="R3" t="s">
        <v>36</v>
      </c>
      <c r="S3" s="17">
        <f>COUNTBLANK(P2:P51)</f>
        <v>10</v>
      </c>
      <c r="U3" t="str">
        <f t="shared" ref="U3:U51" si="0">CONCATENATE(D3," and ", G3,"***")</f>
        <v>USA and Belgium***</v>
      </c>
      <c r="V3" t="str">
        <f t="shared" ref="V3:V51" si="1">PROPER(U3)</f>
        <v>Usa And Belgium***</v>
      </c>
    </row>
    <row r="4" spans="1:24" ht="15" thickBot="1" x14ac:dyDescent="0.35">
      <c r="A4" t="s">
        <v>37</v>
      </c>
      <c r="B4" t="s">
        <v>30</v>
      </c>
      <c r="C4" t="s">
        <v>20</v>
      </c>
      <c r="D4" t="s">
        <v>38</v>
      </c>
      <c r="E4">
        <v>2</v>
      </c>
      <c r="F4">
        <v>1</v>
      </c>
      <c r="G4" t="s">
        <v>39</v>
      </c>
      <c r="H4" t="s">
        <v>23</v>
      </c>
      <c r="I4">
        <v>24059</v>
      </c>
      <c r="J4">
        <v>2</v>
      </c>
      <c r="K4">
        <v>0</v>
      </c>
      <c r="L4" t="s">
        <v>40</v>
      </c>
      <c r="M4" t="s">
        <v>41</v>
      </c>
      <c r="N4" t="s">
        <v>42</v>
      </c>
      <c r="O4">
        <v>201</v>
      </c>
      <c r="Q4" t="s">
        <v>43</v>
      </c>
      <c r="R4" t="s">
        <v>44</v>
      </c>
      <c r="U4" t="str">
        <f t="shared" si="0"/>
        <v>Yugoslavia and Brazil***</v>
      </c>
      <c r="V4" t="str">
        <f t="shared" si="1"/>
        <v>Yugoslavia And Brazil***</v>
      </c>
    </row>
    <row r="5" spans="1:24" x14ac:dyDescent="0.3">
      <c r="A5" t="s">
        <v>45</v>
      </c>
      <c r="B5" t="s">
        <v>19</v>
      </c>
      <c r="C5" t="s">
        <v>20</v>
      </c>
      <c r="D5" t="s">
        <v>46</v>
      </c>
      <c r="E5">
        <v>3</v>
      </c>
      <c r="F5">
        <v>1</v>
      </c>
      <c r="G5" t="s">
        <v>47</v>
      </c>
      <c r="H5" t="s">
        <v>23</v>
      </c>
      <c r="I5">
        <v>2549</v>
      </c>
      <c r="J5">
        <v>1</v>
      </c>
      <c r="K5">
        <v>0</v>
      </c>
      <c r="L5" t="s">
        <v>35</v>
      </c>
      <c r="M5" t="s">
        <v>48</v>
      </c>
      <c r="N5" t="s">
        <v>34</v>
      </c>
      <c r="O5">
        <v>201</v>
      </c>
      <c r="P5">
        <v>1098</v>
      </c>
      <c r="Q5" t="s">
        <v>49</v>
      </c>
      <c r="R5" t="s">
        <v>50</v>
      </c>
      <c r="S5" s="20" t="s">
        <v>212</v>
      </c>
      <c r="U5" t="str">
        <f t="shared" si="0"/>
        <v>Romania and Peru***</v>
      </c>
      <c r="V5" t="str">
        <f t="shared" si="1"/>
        <v>Romania And Peru***</v>
      </c>
    </row>
    <row r="6" spans="1:24" ht="15" thickBot="1" x14ac:dyDescent="0.35">
      <c r="A6" t="s">
        <v>18</v>
      </c>
      <c r="B6" t="s">
        <v>30</v>
      </c>
      <c r="C6" t="s">
        <v>20</v>
      </c>
      <c r="D6" t="s">
        <v>51</v>
      </c>
      <c r="E6">
        <v>1</v>
      </c>
      <c r="F6">
        <v>0</v>
      </c>
      <c r="G6" t="s">
        <v>21</v>
      </c>
      <c r="H6" t="s">
        <v>23</v>
      </c>
      <c r="I6">
        <v>23409</v>
      </c>
      <c r="J6">
        <v>0</v>
      </c>
      <c r="K6">
        <v>0</v>
      </c>
      <c r="L6" t="s">
        <v>26</v>
      </c>
      <c r="M6" t="s">
        <v>52</v>
      </c>
      <c r="N6" t="s">
        <v>53</v>
      </c>
      <c r="O6">
        <v>201</v>
      </c>
      <c r="P6">
        <v>1085</v>
      </c>
      <c r="Q6" t="s">
        <v>54</v>
      </c>
      <c r="R6" t="s">
        <v>27</v>
      </c>
      <c r="S6" s="17">
        <f>COUNT(O2:O51)</f>
        <v>50</v>
      </c>
      <c r="U6" t="str">
        <f t="shared" si="0"/>
        <v>Argentina and France***</v>
      </c>
      <c r="V6" t="str">
        <f t="shared" si="1"/>
        <v>Argentina And France***</v>
      </c>
    </row>
    <row r="7" spans="1:24" x14ac:dyDescent="0.3">
      <c r="A7" t="s">
        <v>18</v>
      </c>
      <c r="B7" t="s">
        <v>30</v>
      </c>
      <c r="C7" t="s">
        <v>20</v>
      </c>
      <c r="D7" t="s">
        <v>55</v>
      </c>
      <c r="E7">
        <v>3</v>
      </c>
      <c r="F7">
        <v>0</v>
      </c>
      <c r="G7" t="s">
        <v>22</v>
      </c>
      <c r="H7" t="s">
        <v>23</v>
      </c>
      <c r="I7">
        <v>9249</v>
      </c>
      <c r="J7">
        <v>1</v>
      </c>
      <c r="K7">
        <v>0</v>
      </c>
      <c r="L7" t="s">
        <v>25</v>
      </c>
      <c r="M7" t="s">
        <v>56</v>
      </c>
      <c r="N7" t="s">
        <v>48</v>
      </c>
      <c r="O7">
        <v>201</v>
      </c>
      <c r="P7">
        <v>1095</v>
      </c>
      <c r="Q7" t="s">
        <v>57</v>
      </c>
      <c r="R7" t="s">
        <v>28</v>
      </c>
      <c r="U7" t="str">
        <f t="shared" si="0"/>
        <v>Chile and Mexico***</v>
      </c>
      <c r="V7" t="str">
        <f t="shared" si="1"/>
        <v>Chile And Mexico***</v>
      </c>
    </row>
    <row r="8" spans="1:24" x14ac:dyDescent="0.3">
      <c r="A8" t="s">
        <v>37</v>
      </c>
      <c r="B8" t="s">
        <v>30</v>
      </c>
      <c r="C8" t="s">
        <v>20</v>
      </c>
      <c r="D8" t="s">
        <v>38</v>
      </c>
      <c r="E8">
        <v>4</v>
      </c>
      <c r="F8">
        <v>0</v>
      </c>
      <c r="G8" t="s">
        <v>58</v>
      </c>
      <c r="H8" t="s">
        <v>23</v>
      </c>
      <c r="I8">
        <v>18306</v>
      </c>
      <c r="J8">
        <v>0</v>
      </c>
      <c r="K8">
        <v>0</v>
      </c>
      <c r="L8" t="s">
        <v>34</v>
      </c>
      <c r="M8" t="s">
        <v>24</v>
      </c>
      <c r="N8" t="s">
        <v>35</v>
      </c>
      <c r="O8">
        <v>201</v>
      </c>
      <c r="P8">
        <v>1092</v>
      </c>
      <c r="Q8" t="s">
        <v>43</v>
      </c>
      <c r="R8" t="s">
        <v>59</v>
      </c>
      <c r="S8" t="s">
        <v>213</v>
      </c>
      <c r="U8" t="str">
        <f t="shared" si="0"/>
        <v>Yugoslavia and Bolivia***</v>
      </c>
      <c r="V8" t="str">
        <f t="shared" si="1"/>
        <v>Yugoslavia And Bolivia***</v>
      </c>
    </row>
    <row r="9" spans="1:24" x14ac:dyDescent="0.3">
      <c r="A9" t="s">
        <v>29</v>
      </c>
      <c r="B9" t="s">
        <v>30</v>
      </c>
      <c r="C9" t="s">
        <v>20</v>
      </c>
      <c r="D9" t="s">
        <v>31</v>
      </c>
      <c r="E9">
        <v>3</v>
      </c>
      <c r="F9">
        <v>0</v>
      </c>
      <c r="G9" t="s">
        <v>60</v>
      </c>
      <c r="H9" t="s">
        <v>23</v>
      </c>
      <c r="I9">
        <v>18306</v>
      </c>
      <c r="J9">
        <v>2</v>
      </c>
      <c r="K9">
        <v>0</v>
      </c>
      <c r="L9" t="s">
        <v>33</v>
      </c>
      <c r="M9" t="s">
        <v>56</v>
      </c>
      <c r="N9" t="s">
        <v>40</v>
      </c>
      <c r="O9">
        <v>201</v>
      </c>
      <c r="P9">
        <v>1097</v>
      </c>
      <c r="Q9" t="s">
        <v>31</v>
      </c>
      <c r="R9" t="s">
        <v>61</v>
      </c>
      <c r="S9">
        <f>COUNTIF(D2:D51,"brazil")</f>
        <v>4</v>
      </c>
      <c r="U9" t="str">
        <f t="shared" si="0"/>
        <v>USA and Paraguay***</v>
      </c>
      <c r="V9" t="str">
        <f t="shared" si="1"/>
        <v>Usa And Paraguay***</v>
      </c>
    </row>
    <row r="10" spans="1:24" x14ac:dyDescent="0.3">
      <c r="A10" t="s">
        <v>45</v>
      </c>
      <c r="B10" t="s">
        <v>62</v>
      </c>
      <c r="C10" t="s">
        <v>20</v>
      </c>
      <c r="D10" t="s">
        <v>63</v>
      </c>
      <c r="E10">
        <v>1</v>
      </c>
      <c r="F10">
        <v>0</v>
      </c>
      <c r="G10" t="s">
        <v>47</v>
      </c>
      <c r="H10" t="s">
        <v>23</v>
      </c>
      <c r="I10">
        <v>57735</v>
      </c>
      <c r="J10">
        <v>0</v>
      </c>
      <c r="K10">
        <v>0</v>
      </c>
      <c r="L10" t="s">
        <v>48</v>
      </c>
      <c r="M10" t="s">
        <v>42</v>
      </c>
      <c r="N10" t="s">
        <v>25</v>
      </c>
      <c r="O10">
        <v>201</v>
      </c>
      <c r="Q10" t="s">
        <v>64</v>
      </c>
      <c r="R10" t="s">
        <v>50</v>
      </c>
      <c r="U10" t="str">
        <f t="shared" si="0"/>
        <v>Uruguay and Peru***</v>
      </c>
      <c r="V10" t="str">
        <f t="shared" si="1"/>
        <v>Uruguay And Peru***</v>
      </c>
    </row>
    <row r="11" spans="1:24" x14ac:dyDescent="0.3">
      <c r="A11" t="s">
        <v>18</v>
      </c>
      <c r="B11" t="s">
        <v>62</v>
      </c>
      <c r="C11" t="s">
        <v>20</v>
      </c>
      <c r="D11" t="s">
        <v>55</v>
      </c>
      <c r="E11">
        <v>1</v>
      </c>
      <c r="F11">
        <v>0</v>
      </c>
      <c r="G11" t="s">
        <v>21</v>
      </c>
      <c r="H11" t="s">
        <v>23</v>
      </c>
      <c r="I11">
        <v>2000</v>
      </c>
      <c r="J11">
        <v>0</v>
      </c>
      <c r="K11">
        <v>0</v>
      </c>
      <c r="L11" t="s">
        <v>40</v>
      </c>
      <c r="M11" t="s">
        <v>24</v>
      </c>
      <c r="N11" t="s">
        <v>26</v>
      </c>
      <c r="O11">
        <v>201</v>
      </c>
      <c r="P11">
        <v>1094</v>
      </c>
      <c r="Q11" t="s">
        <v>57</v>
      </c>
      <c r="R11" t="s">
        <v>27</v>
      </c>
      <c r="U11" t="str">
        <f t="shared" si="0"/>
        <v>Chile and France***</v>
      </c>
      <c r="V11" t="str">
        <f t="shared" si="1"/>
        <v>Chile And France***</v>
      </c>
    </row>
    <row r="12" spans="1:24" x14ac:dyDescent="0.3">
      <c r="A12" t="s">
        <v>18</v>
      </c>
      <c r="B12" t="s">
        <v>62</v>
      </c>
      <c r="C12" t="s">
        <v>20</v>
      </c>
      <c r="D12" t="s">
        <v>51</v>
      </c>
      <c r="E12">
        <v>6</v>
      </c>
      <c r="F12">
        <v>3</v>
      </c>
      <c r="G12" t="s">
        <v>22</v>
      </c>
      <c r="H12" t="s">
        <v>23</v>
      </c>
      <c r="I12">
        <v>42100</v>
      </c>
      <c r="J12">
        <v>3</v>
      </c>
      <c r="K12">
        <v>1</v>
      </c>
      <c r="L12" t="s">
        <v>52</v>
      </c>
      <c r="M12" t="s">
        <v>65</v>
      </c>
      <c r="N12" t="s">
        <v>53</v>
      </c>
      <c r="O12">
        <v>201</v>
      </c>
      <c r="P12">
        <v>1086</v>
      </c>
      <c r="Q12" t="s">
        <v>54</v>
      </c>
      <c r="R12" t="s">
        <v>28</v>
      </c>
      <c r="U12" t="str">
        <f t="shared" si="0"/>
        <v>Argentina and Mexico***</v>
      </c>
      <c r="V12" t="str">
        <f t="shared" si="1"/>
        <v>Argentina And Mexico***</v>
      </c>
    </row>
    <row r="13" spans="1:24" x14ac:dyDescent="0.3">
      <c r="A13" t="s">
        <v>37</v>
      </c>
      <c r="B13" t="s">
        <v>62</v>
      </c>
      <c r="C13" t="s">
        <v>20</v>
      </c>
      <c r="D13" t="s">
        <v>39</v>
      </c>
      <c r="E13">
        <v>4</v>
      </c>
      <c r="F13">
        <v>0</v>
      </c>
      <c r="G13" t="s">
        <v>58</v>
      </c>
      <c r="H13" t="s">
        <v>23</v>
      </c>
      <c r="I13">
        <v>25466</v>
      </c>
      <c r="J13">
        <v>1</v>
      </c>
      <c r="K13">
        <v>0</v>
      </c>
      <c r="L13" t="s">
        <v>42</v>
      </c>
      <c r="M13" t="s">
        <v>34</v>
      </c>
      <c r="N13" t="s">
        <v>66</v>
      </c>
      <c r="O13">
        <v>201</v>
      </c>
      <c r="P13">
        <v>1091</v>
      </c>
      <c r="Q13" t="s">
        <v>44</v>
      </c>
      <c r="R13" t="s">
        <v>59</v>
      </c>
      <c r="U13" t="str">
        <f t="shared" si="0"/>
        <v>Brazil and Bolivia***</v>
      </c>
      <c r="V13" t="str">
        <f t="shared" si="1"/>
        <v>Brazil And Bolivia***</v>
      </c>
    </row>
    <row r="14" spans="1:24" x14ac:dyDescent="0.3">
      <c r="A14" t="s">
        <v>29</v>
      </c>
      <c r="B14" t="s">
        <v>62</v>
      </c>
      <c r="C14" t="s">
        <v>20</v>
      </c>
      <c r="D14" t="s">
        <v>60</v>
      </c>
      <c r="E14">
        <v>1</v>
      </c>
      <c r="F14">
        <v>0</v>
      </c>
      <c r="G14" t="s">
        <v>32</v>
      </c>
      <c r="H14" t="s">
        <v>23</v>
      </c>
      <c r="I14">
        <v>12000</v>
      </c>
      <c r="J14">
        <v>1</v>
      </c>
      <c r="K14">
        <v>0</v>
      </c>
      <c r="L14" t="s">
        <v>41</v>
      </c>
      <c r="M14" t="s">
        <v>33</v>
      </c>
      <c r="N14" t="s">
        <v>24</v>
      </c>
      <c r="O14">
        <v>201</v>
      </c>
      <c r="P14">
        <v>1089</v>
      </c>
      <c r="Q14" t="s">
        <v>61</v>
      </c>
      <c r="R14" t="s">
        <v>36</v>
      </c>
      <c r="U14" t="str">
        <f t="shared" si="0"/>
        <v>Paraguay and Belgium***</v>
      </c>
      <c r="V14" t="str">
        <f t="shared" si="1"/>
        <v>Paraguay And Belgium***</v>
      </c>
    </row>
    <row r="15" spans="1:24" x14ac:dyDescent="0.3">
      <c r="A15" t="s">
        <v>45</v>
      </c>
      <c r="B15" t="s">
        <v>62</v>
      </c>
      <c r="C15" t="s">
        <v>20</v>
      </c>
      <c r="D15" t="s">
        <v>63</v>
      </c>
      <c r="E15">
        <v>4</v>
      </c>
      <c r="F15">
        <v>0</v>
      </c>
      <c r="G15" t="s">
        <v>46</v>
      </c>
      <c r="H15" t="s">
        <v>23</v>
      </c>
      <c r="I15">
        <v>70022</v>
      </c>
      <c r="J15">
        <v>4</v>
      </c>
      <c r="K15">
        <v>0</v>
      </c>
      <c r="L15" t="s">
        <v>26</v>
      </c>
      <c r="M15" t="s">
        <v>35</v>
      </c>
      <c r="N15" t="s">
        <v>52</v>
      </c>
      <c r="O15">
        <v>201</v>
      </c>
      <c r="Q15" t="s">
        <v>64</v>
      </c>
      <c r="R15" t="s">
        <v>49</v>
      </c>
      <c r="U15" t="str">
        <f t="shared" si="0"/>
        <v>Uruguay and Romania***</v>
      </c>
      <c r="V15" t="str">
        <f t="shared" si="1"/>
        <v>Uruguay And Romania***</v>
      </c>
    </row>
    <row r="16" spans="1:24" x14ac:dyDescent="0.3">
      <c r="A16" t="s">
        <v>18</v>
      </c>
      <c r="B16" t="s">
        <v>62</v>
      </c>
      <c r="C16" t="s">
        <v>20</v>
      </c>
      <c r="D16" t="s">
        <v>51</v>
      </c>
      <c r="E16">
        <v>3</v>
      </c>
      <c r="F16">
        <v>1</v>
      </c>
      <c r="G16" t="s">
        <v>55</v>
      </c>
      <c r="H16" t="s">
        <v>23</v>
      </c>
      <c r="I16">
        <v>41459</v>
      </c>
      <c r="J16">
        <v>2</v>
      </c>
      <c r="K16">
        <v>1</v>
      </c>
      <c r="L16" t="s">
        <v>48</v>
      </c>
      <c r="M16" t="s">
        <v>25</v>
      </c>
      <c r="N16" t="s">
        <v>52</v>
      </c>
      <c r="O16">
        <v>201</v>
      </c>
      <c r="P16">
        <v>1084</v>
      </c>
      <c r="Q16" t="s">
        <v>54</v>
      </c>
      <c r="R16" t="s">
        <v>57</v>
      </c>
      <c r="U16" t="str">
        <f t="shared" si="0"/>
        <v>Argentina and Chile***</v>
      </c>
      <c r="V16" t="str">
        <f t="shared" si="1"/>
        <v>Argentina And Chile***</v>
      </c>
    </row>
    <row r="17" spans="1:22" x14ac:dyDescent="0.3">
      <c r="A17" t="s">
        <v>67</v>
      </c>
      <c r="B17" t="s">
        <v>62</v>
      </c>
      <c r="C17" t="s">
        <v>20</v>
      </c>
      <c r="D17" t="s">
        <v>51</v>
      </c>
      <c r="E17">
        <v>6</v>
      </c>
      <c r="F17">
        <v>1</v>
      </c>
      <c r="G17" t="s">
        <v>31</v>
      </c>
      <c r="H17" t="s">
        <v>23</v>
      </c>
      <c r="I17">
        <v>72886</v>
      </c>
      <c r="J17">
        <v>1</v>
      </c>
      <c r="K17">
        <v>0</v>
      </c>
      <c r="L17" t="s">
        <v>48</v>
      </c>
      <c r="M17" t="s">
        <v>66</v>
      </c>
      <c r="N17" t="s">
        <v>35</v>
      </c>
      <c r="O17">
        <v>202</v>
      </c>
      <c r="Q17" t="s">
        <v>54</v>
      </c>
      <c r="R17" t="s">
        <v>31</v>
      </c>
      <c r="U17" t="str">
        <f t="shared" si="0"/>
        <v>Argentina and USA***</v>
      </c>
      <c r="V17" t="str">
        <f t="shared" si="1"/>
        <v>Argentina And Usa***</v>
      </c>
    </row>
    <row r="18" spans="1:22" x14ac:dyDescent="0.3">
      <c r="A18" t="s">
        <v>67</v>
      </c>
      <c r="B18" t="s">
        <v>62</v>
      </c>
      <c r="C18" t="s">
        <v>20</v>
      </c>
      <c r="D18" t="s">
        <v>63</v>
      </c>
      <c r="E18">
        <v>6</v>
      </c>
      <c r="F18">
        <v>1</v>
      </c>
      <c r="G18" t="s">
        <v>38</v>
      </c>
      <c r="H18" t="s">
        <v>23</v>
      </c>
      <c r="I18">
        <v>79867</v>
      </c>
      <c r="J18">
        <v>3</v>
      </c>
      <c r="K18">
        <v>1</v>
      </c>
      <c r="L18" t="s">
        <v>26</v>
      </c>
      <c r="M18" t="s">
        <v>52</v>
      </c>
      <c r="N18" t="s">
        <v>42</v>
      </c>
      <c r="O18">
        <v>202</v>
      </c>
      <c r="P18">
        <v>1101</v>
      </c>
      <c r="Q18" t="s">
        <v>64</v>
      </c>
      <c r="R18" t="s">
        <v>43</v>
      </c>
      <c r="U18" t="str">
        <f t="shared" si="0"/>
        <v>Uruguay and Yugoslavia***</v>
      </c>
      <c r="V18" t="str">
        <f t="shared" si="1"/>
        <v>Uruguay And Yugoslavia***</v>
      </c>
    </row>
    <row r="19" spans="1:22" x14ac:dyDescent="0.3">
      <c r="A19" t="s">
        <v>68</v>
      </c>
      <c r="B19" t="s">
        <v>62</v>
      </c>
      <c r="C19" t="s">
        <v>20</v>
      </c>
      <c r="D19" t="s">
        <v>63</v>
      </c>
      <c r="E19">
        <v>4</v>
      </c>
      <c r="F19">
        <v>2</v>
      </c>
      <c r="G19" t="s">
        <v>51</v>
      </c>
      <c r="H19" t="s">
        <v>23</v>
      </c>
      <c r="I19">
        <v>68346</v>
      </c>
      <c r="J19">
        <v>1</v>
      </c>
      <c r="K19">
        <v>2</v>
      </c>
      <c r="L19" t="s">
        <v>48</v>
      </c>
      <c r="M19" t="s">
        <v>52</v>
      </c>
      <c r="N19" t="s">
        <v>25</v>
      </c>
      <c r="O19">
        <v>405</v>
      </c>
      <c r="P19">
        <v>1087</v>
      </c>
      <c r="Q19" t="s">
        <v>64</v>
      </c>
      <c r="R19" t="s">
        <v>54</v>
      </c>
      <c r="U19" t="str">
        <f t="shared" si="0"/>
        <v>Uruguay and Argentina***</v>
      </c>
      <c r="V19" t="str">
        <f t="shared" si="1"/>
        <v>Uruguay And Argentina***</v>
      </c>
    </row>
    <row r="20" spans="1:22" x14ac:dyDescent="0.3">
      <c r="A20" t="s">
        <v>69</v>
      </c>
      <c r="B20" t="s">
        <v>70</v>
      </c>
      <c r="C20" t="s">
        <v>71</v>
      </c>
      <c r="D20" t="s">
        <v>72</v>
      </c>
      <c r="E20">
        <v>3</v>
      </c>
      <c r="F20">
        <v>2</v>
      </c>
      <c r="G20" t="s">
        <v>21</v>
      </c>
      <c r="H20" t="s">
        <v>73</v>
      </c>
      <c r="I20">
        <v>16000</v>
      </c>
      <c r="J20">
        <v>0</v>
      </c>
      <c r="K20">
        <v>0</v>
      </c>
      <c r="L20" t="s">
        <v>74</v>
      </c>
      <c r="M20" t="s">
        <v>75</v>
      </c>
      <c r="N20" t="s">
        <v>76</v>
      </c>
      <c r="O20">
        <v>204</v>
      </c>
      <c r="P20">
        <v>1104</v>
      </c>
      <c r="Q20" t="s">
        <v>77</v>
      </c>
      <c r="R20" t="s">
        <v>27</v>
      </c>
      <c r="U20" t="str">
        <f t="shared" si="0"/>
        <v>Austria and France***</v>
      </c>
      <c r="V20" t="str">
        <f t="shared" si="1"/>
        <v>Austria And France***</v>
      </c>
    </row>
    <row r="21" spans="1:22" x14ac:dyDescent="0.3">
      <c r="A21" t="s">
        <v>69</v>
      </c>
      <c r="B21" t="s">
        <v>78</v>
      </c>
      <c r="C21" t="s">
        <v>79</v>
      </c>
      <c r="D21" t="s">
        <v>80</v>
      </c>
      <c r="E21">
        <v>4</v>
      </c>
      <c r="F21">
        <v>2</v>
      </c>
      <c r="G21" t="s">
        <v>81</v>
      </c>
      <c r="H21" t="s">
        <v>23</v>
      </c>
      <c r="I21">
        <v>9000</v>
      </c>
      <c r="J21">
        <v>2</v>
      </c>
      <c r="K21">
        <v>2</v>
      </c>
      <c r="L21" t="s">
        <v>82</v>
      </c>
      <c r="M21" t="s">
        <v>83</v>
      </c>
      <c r="N21" t="s">
        <v>84</v>
      </c>
      <c r="O21">
        <v>204</v>
      </c>
      <c r="P21">
        <v>1119</v>
      </c>
      <c r="Q21" t="s">
        <v>85</v>
      </c>
      <c r="R21" t="s">
        <v>86</v>
      </c>
      <c r="U21" t="str">
        <f t="shared" si="0"/>
        <v>Hungary and Egypt***</v>
      </c>
      <c r="V21" t="str">
        <f t="shared" si="1"/>
        <v>Hungary And Egypt***</v>
      </c>
    </row>
    <row r="22" spans="1:22" x14ac:dyDescent="0.3">
      <c r="A22" t="s">
        <v>69</v>
      </c>
      <c r="B22" t="s">
        <v>87</v>
      </c>
      <c r="C22" t="s">
        <v>88</v>
      </c>
      <c r="D22" t="s">
        <v>89</v>
      </c>
      <c r="E22">
        <v>3</v>
      </c>
      <c r="F22">
        <v>2</v>
      </c>
      <c r="G22" t="s">
        <v>90</v>
      </c>
      <c r="H22" t="s">
        <v>23</v>
      </c>
      <c r="I22">
        <v>33000</v>
      </c>
      <c r="J22">
        <v>2</v>
      </c>
      <c r="K22">
        <v>1</v>
      </c>
      <c r="L22" t="s">
        <v>91</v>
      </c>
      <c r="M22" t="s">
        <v>92</v>
      </c>
      <c r="N22" t="s">
        <v>93</v>
      </c>
      <c r="O22">
        <v>204</v>
      </c>
      <c r="P22">
        <v>1133</v>
      </c>
      <c r="Q22" t="s">
        <v>94</v>
      </c>
      <c r="R22" t="s">
        <v>95</v>
      </c>
      <c r="U22" t="str">
        <f t="shared" si="0"/>
        <v>Switzerland and Netherlands***</v>
      </c>
      <c r="V22" t="str">
        <f t="shared" si="1"/>
        <v>Switzerland And Netherlands***</v>
      </c>
    </row>
    <row r="23" spans="1:22" x14ac:dyDescent="0.3">
      <c r="A23" t="s">
        <v>69</v>
      </c>
      <c r="B23" t="s">
        <v>96</v>
      </c>
      <c r="C23" t="s">
        <v>97</v>
      </c>
      <c r="D23" t="s">
        <v>98</v>
      </c>
      <c r="E23">
        <v>3</v>
      </c>
      <c r="F23">
        <v>2</v>
      </c>
      <c r="G23" t="s">
        <v>51</v>
      </c>
      <c r="H23" t="s">
        <v>23</v>
      </c>
      <c r="I23">
        <v>14000</v>
      </c>
      <c r="J23">
        <v>1</v>
      </c>
      <c r="K23">
        <v>1</v>
      </c>
      <c r="L23" t="s">
        <v>99</v>
      </c>
      <c r="M23" t="s">
        <v>100</v>
      </c>
      <c r="N23" t="s">
        <v>101</v>
      </c>
      <c r="O23">
        <v>204</v>
      </c>
      <c r="P23">
        <v>1102</v>
      </c>
      <c r="Q23" t="s">
        <v>102</v>
      </c>
      <c r="R23" t="s">
        <v>54</v>
      </c>
      <c r="U23" t="str">
        <f t="shared" si="0"/>
        <v>Sweden and Argentina***</v>
      </c>
      <c r="V23" t="str">
        <f t="shared" si="1"/>
        <v>Sweden And Argentina***</v>
      </c>
    </row>
    <row r="24" spans="1:22" x14ac:dyDescent="0.3">
      <c r="A24" t="s">
        <v>69</v>
      </c>
      <c r="B24" t="s">
        <v>103</v>
      </c>
      <c r="C24" t="s">
        <v>104</v>
      </c>
      <c r="D24" t="s">
        <v>105</v>
      </c>
      <c r="E24">
        <v>5</v>
      </c>
      <c r="F24">
        <v>2</v>
      </c>
      <c r="G24" t="s">
        <v>32</v>
      </c>
      <c r="H24" t="s">
        <v>23</v>
      </c>
      <c r="I24">
        <v>8000</v>
      </c>
      <c r="J24">
        <v>1</v>
      </c>
      <c r="K24">
        <v>2</v>
      </c>
      <c r="L24" t="s">
        <v>106</v>
      </c>
      <c r="M24" t="s">
        <v>107</v>
      </c>
      <c r="N24" t="s">
        <v>108</v>
      </c>
      <c r="O24">
        <v>204</v>
      </c>
      <c r="P24">
        <v>1108</v>
      </c>
      <c r="Q24" t="s">
        <v>109</v>
      </c>
      <c r="R24" t="s">
        <v>36</v>
      </c>
      <c r="U24" t="str">
        <f t="shared" si="0"/>
        <v>Germany and Belgium***</v>
      </c>
      <c r="V24" t="str">
        <f t="shared" si="1"/>
        <v>Germany And Belgium***</v>
      </c>
    </row>
    <row r="25" spans="1:22" x14ac:dyDescent="0.3">
      <c r="A25" t="s">
        <v>69</v>
      </c>
      <c r="B25" t="s">
        <v>110</v>
      </c>
      <c r="C25" t="s">
        <v>111</v>
      </c>
      <c r="D25" t="s">
        <v>112</v>
      </c>
      <c r="E25">
        <v>3</v>
      </c>
      <c r="F25">
        <v>1</v>
      </c>
      <c r="G25" t="s">
        <v>39</v>
      </c>
      <c r="H25" t="s">
        <v>23</v>
      </c>
      <c r="I25">
        <v>21000</v>
      </c>
      <c r="J25">
        <v>3</v>
      </c>
      <c r="K25">
        <v>0</v>
      </c>
      <c r="L25" t="s">
        <v>113</v>
      </c>
      <c r="M25" t="s">
        <v>114</v>
      </c>
      <c r="N25" t="s">
        <v>115</v>
      </c>
      <c r="O25">
        <v>204</v>
      </c>
      <c r="Q25" t="s">
        <v>116</v>
      </c>
      <c r="R25" t="s">
        <v>44</v>
      </c>
      <c r="U25" t="str">
        <f t="shared" si="0"/>
        <v>Spain and Brazil***</v>
      </c>
      <c r="V25" t="str">
        <f t="shared" si="1"/>
        <v>Spain And Brazil***</v>
      </c>
    </row>
    <row r="26" spans="1:22" x14ac:dyDescent="0.3">
      <c r="A26" t="s">
        <v>69</v>
      </c>
      <c r="B26" t="s">
        <v>117</v>
      </c>
      <c r="C26" t="s">
        <v>118</v>
      </c>
      <c r="D26" t="s">
        <v>119</v>
      </c>
      <c r="E26">
        <v>7</v>
      </c>
      <c r="F26">
        <v>1</v>
      </c>
      <c r="G26" t="s">
        <v>31</v>
      </c>
      <c r="H26" t="s">
        <v>23</v>
      </c>
      <c r="I26">
        <v>25000</v>
      </c>
      <c r="J26">
        <v>3</v>
      </c>
      <c r="K26">
        <v>0</v>
      </c>
      <c r="L26" t="s">
        <v>120</v>
      </c>
      <c r="M26" t="s">
        <v>121</v>
      </c>
      <c r="N26" t="s">
        <v>122</v>
      </c>
      <c r="O26">
        <v>204</v>
      </c>
      <c r="P26">
        <v>1135</v>
      </c>
      <c r="Q26" t="s">
        <v>123</v>
      </c>
      <c r="R26" t="s">
        <v>31</v>
      </c>
      <c r="U26" t="str">
        <f t="shared" si="0"/>
        <v>Italy and USA***</v>
      </c>
      <c r="V26" t="str">
        <f t="shared" si="1"/>
        <v>Italy And Usa***</v>
      </c>
    </row>
    <row r="27" spans="1:22" x14ac:dyDescent="0.3">
      <c r="A27" t="s">
        <v>69</v>
      </c>
      <c r="B27" t="s">
        <v>124</v>
      </c>
      <c r="C27" t="s">
        <v>125</v>
      </c>
      <c r="D27" t="s">
        <v>126</v>
      </c>
      <c r="E27">
        <v>2</v>
      </c>
      <c r="F27">
        <v>1</v>
      </c>
      <c r="G27" t="s">
        <v>46</v>
      </c>
      <c r="H27" t="s">
        <v>23</v>
      </c>
      <c r="I27">
        <v>9000</v>
      </c>
      <c r="J27">
        <v>0</v>
      </c>
      <c r="K27">
        <v>1</v>
      </c>
      <c r="L27" t="s">
        <v>48</v>
      </c>
      <c r="M27" t="s">
        <v>127</v>
      </c>
      <c r="N27" t="s">
        <v>128</v>
      </c>
      <c r="O27">
        <v>204</v>
      </c>
      <c r="P27">
        <v>1141</v>
      </c>
      <c r="Q27" t="s">
        <v>129</v>
      </c>
      <c r="R27" t="s">
        <v>49</v>
      </c>
      <c r="U27" t="str">
        <f t="shared" si="0"/>
        <v>Czechoslovakia and Romania***</v>
      </c>
      <c r="V27" t="str">
        <f t="shared" si="1"/>
        <v>Czechoslovakia And Romania***</v>
      </c>
    </row>
    <row r="28" spans="1:22" x14ac:dyDescent="0.3">
      <c r="A28" t="s">
        <v>130</v>
      </c>
      <c r="B28" t="s">
        <v>70</v>
      </c>
      <c r="C28" t="s">
        <v>71</v>
      </c>
      <c r="D28" t="s">
        <v>126</v>
      </c>
      <c r="E28">
        <v>3</v>
      </c>
      <c r="F28">
        <v>2</v>
      </c>
      <c r="G28" t="s">
        <v>89</v>
      </c>
      <c r="H28" t="s">
        <v>23</v>
      </c>
      <c r="I28">
        <v>12000</v>
      </c>
      <c r="J28">
        <v>1</v>
      </c>
      <c r="K28">
        <v>1</v>
      </c>
      <c r="L28" t="s">
        <v>92</v>
      </c>
      <c r="M28" t="s">
        <v>131</v>
      </c>
      <c r="N28" t="s">
        <v>108</v>
      </c>
      <c r="O28">
        <v>418</v>
      </c>
      <c r="P28">
        <v>1143</v>
      </c>
      <c r="Q28" t="s">
        <v>129</v>
      </c>
      <c r="R28" t="s">
        <v>94</v>
      </c>
      <c r="U28" t="str">
        <f t="shared" si="0"/>
        <v>Czechoslovakia and Switzerland***</v>
      </c>
      <c r="V28" t="str">
        <f t="shared" si="1"/>
        <v>Czechoslovakia And Switzerland***</v>
      </c>
    </row>
    <row r="29" spans="1:22" x14ac:dyDescent="0.3">
      <c r="A29" t="s">
        <v>130</v>
      </c>
      <c r="B29" t="s">
        <v>87</v>
      </c>
      <c r="C29" t="s">
        <v>88</v>
      </c>
      <c r="D29" t="s">
        <v>105</v>
      </c>
      <c r="E29">
        <v>2</v>
      </c>
      <c r="F29">
        <v>1</v>
      </c>
      <c r="G29" t="s">
        <v>98</v>
      </c>
      <c r="H29" t="s">
        <v>23</v>
      </c>
      <c r="I29">
        <v>3000</v>
      </c>
      <c r="J29">
        <v>0</v>
      </c>
      <c r="K29">
        <v>0</v>
      </c>
      <c r="L29" t="s">
        <v>82</v>
      </c>
      <c r="M29" t="s">
        <v>120</v>
      </c>
      <c r="N29" t="s">
        <v>74</v>
      </c>
      <c r="O29">
        <v>418</v>
      </c>
      <c r="P29">
        <v>1129</v>
      </c>
      <c r="Q29" t="s">
        <v>109</v>
      </c>
      <c r="R29" t="s">
        <v>102</v>
      </c>
      <c r="U29" t="str">
        <f t="shared" si="0"/>
        <v>Germany and Sweden***</v>
      </c>
      <c r="V29" t="str">
        <f t="shared" si="1"/>
        <v>Germany And Sweden***</v>
      </c>
    </row>
    <row r="30" spans="1:22" x14ac:dyDescent="0.3">
      <c r="A30" t="s">
        <v>130</v>
      </c>
      <c r="B30" t="s">
        <v>103</v>
      </c>
      <c r="C30" t="s">
        <v>104</v>
      </c>
      <c r="D30" t="s">
        <v>119</v>
      </c>
      <c r="E30">
        <v>1</v>
      </c>
      <c r="F30">
        <v>1</v>
      </c>
      <c r="G30" t="s">
        <v>112</v>
      </c>
      <c r="H30" t="s">
        <v>23</v>
      </c>
      <c r="I30">
        <v>35000</v>
      </c>
      <c r="J30">
        <v>0</v>
      </c>
      <c r="K30">
        <v>0</v>
      </c>
      <c r="L30" t="s">
        <v>76</v>
      </c>
      <c r="M30" t="s">
        <v>122</v>
      </c>
      <c r="N30" t="s">
        <v>115</v>
      </c>
      <c r="O30">
        <v>418</v>
      </c>
      <c r="P30">
        <v>1122</v>
      </c>
      <c r="Q30" t="s">
        <v>123</v>
      </c>
      <c r="R30" t="s">
        <v>116</v>
      </c>
      <c r="U30" t="str">
        <f t="shared" si="0"/>
        <v>Italy and Spain***</v>
      </c>
      <c r="V30" t="str">
        <f t="shared" si="1"/>
        <v>Italy And Spain***</v>
      </c>
    </row>
    <row r="31" spans="1:22" x14ac:dyDescent="0.3">
      <c r="A31" t="s">
        <v>130</v>
      </c>
      <c r="B31" t="s">
        <v>96</v>
      </c>
      <c r="C31" t="s">
        <v>97</v>
      </c>
      <c r="D31" t="s">
        <v>72</v>
      </c>
      <c r="E31">
        <v>2</v>
      </c>
      <c r="F31">
        <v>1</v>
      </c>
      <c r="G31" t="s">
        <v>80</v>
      </c>
      <c r="H31" t="s">
        <v>23</v>
      </c>
      <c r="I31">
        <v>23000</v>
      </c>
      <c r="J31">
        <v>1</v>
      </c>
      <c r="K31">
        <v>0</v>
      </c>
      <c r="L31" t="s">
        <v>106</v>
      </c>
      <c r="M31" t="s">
        <v>121</v>
      </c>
      <c r="N31" t="s">
        <v>113</v>
      </c>
      <c r="O31">
        <v>418</v>
      </c>
      <c r="Q31" t="s">
        <v>77</v>
      </c>
      <c r="R31" t="s">
        <v>85</v>
      </c>
      <c r="U31" t="str">
        <f t="shared" si="0"/>
        <v>Austria and Hungary***</v>
      </c>
      <c r="V31" t="str">
        <f t="shared" si="1"/>
        <v>Austria And Hungary***</v>
      </c>
    </row>
    <row r="32" spans="1:22" x14ac:dyDescent="0.3">
      <c r="A32" t="s">
        <v>130</v>
      </c>
      <c r="B32" t="s">
        <v>103</v>
      </c>
      <c r="C32" t="s">
        <v>104</v>
      </c>
      <c r="D32" t="s">
        <v>119</v>
      </c>
      <c r="E32">
        <v>1</v>
      </c>
      <c r="F32">
        <v>0</v>
      </c>
      <c r="G32" t="s">
        <v>112</v>
      </c>
      <c r="H32" t="s">
        <v>23</v>
      </c>
      <c r="I32">
        <v>43000</v>
      </c>
      <c r="J32">
        <v>1</v>
      </c>
      <c r="K32">
        <v>0</v>
      </c>
      <c r="L32" t="s">
        <v>120</v>
      </c>
      <c r="M32" t="s">
        <v>115</v>
      </c>
      <c r="N32" t="s">
        <v>122</v>
      </c>
      <c r="O32">
        <v>418</v>
      </c>
      <c r="Q32" t="s">
        <v>123</v>
      </c>
      <c r="R32" t="s">
        <v>116</v>
      </c>
      <c r="U32" t="str">
        <f t="shared" si="0"/>
        <v>Italy and Spain***</v>
      </c>
      <c r="V32" t="str">
        <f t="shared" si="1"/>
        <v>Italy And Spain***</v>
      </c>
    </row>
    <row r="33" spans="1:22" x14ac:dyDescent="0.3">
      <c r="A33" t="s">
        <v>67</v>
      </c>
      <c r="B33" t="s">
        <v>87</v>
      </c>
      <c r="C33" t="s">
        <v>88</v>
      </c>
      <c r="D33" t="s">
        <v>119</v>
      </c>
      <c r="E33">
        <v>1</v>
      </c>
      <c r="F33">
        <v>0</v>
      </c>
      <c r="G33" t="s">
        <v>72</v>
      </c>
      <c r="H33" t="s">
        <v>23</v>
      </c>
      <c r="I33">
        <v>35000</v>
      </c>
      <c r="J33">
        <v>1</v>
      </c>
      <c r="K33">
        <v>0</v>
      </c>
      <c r="L33" t="s">
        <v>91</v>
      </c>
      <c r="M33" t="s">
        <v>76</v>
      </c>
      <c r="N33" t="s">
        <v>122</v>
      </c>
      <c r="O33">
        <v>3492</v>
      </c>
      <c r="P33">
        <v>1107</v>
      </c>
      <c r="Q33" t="s">
        <v>123</v>
      </c>
      <c r="R33" t="s">
        <v>77</v>
      </c>
      <c r="U33" t="str">
        <f t="shared" si="0"/>
        <v>Italy and Austria***</v>
      </c>
      <c r="V33" t="str">
        <f t="shared" si="1"/>
        <v>Italy And Austria***</v>
      </c>
    </row>
    <row r="34" spans="1:22" x14ac:dyDescent="0.3">
      <c r="A34" t="s">
        <v>67</v>
      </c>
      <c r="B34" t="s">
        <v>117</v>
      </c>
      <c r="C34" t="s">
        <v>118</v>
      </c>
      <c r="D34" t="s">
        <v>126</v>
      </c>
      <c r="E34">
        <v>3</v>
      </c>
      <c r="F34">
        <v>1</v>
      </c>
      <c r="G34" t="s">
        <v>105</v>
      </c>
      <c r="H34" t="s">
        <v>23</v>
      </c>
      <c r="I34">
        <v>15000</v>
      </c>
      <c r="J34">
        <v>1</v>
      </c>
      <c r="K34">
        <v>0</v>
      </c>
      <c r="L34" t="s">
        <v>82</v>
      </c>
      <c r="M34" t="s">
        <v>92</v>
      </c>
      <c r="N34" t="s">
        <v>121</v>
      </c>
      <c r="O34">
        <v>3492</v>
      </c>
      <c r="P34">
        <v>1130</v>
      </c>
      <c r="Q34" t="s">
        <v>129</v>
      </c>
      <c r="R34" t="s">
        <v>109</v>
      </c>
      <c r="U34" t="str">
        <f t="shared" si="0"/>
        <v>Czechoslovakia and Germany***</v>
      </c>
      <c r="V34" t="str">
        <f t="shared" si="1"/>
        <v>Czechoslovakia And Germany***</v>
      </c>
    </row>
    <row r="35" spans="1:22" x14ac:dyDescent="0.3">
      <c r="A35" t="s">
        <v>132</v>
      </c>
      <c r="B35" t="s">
        <v>78</v>
      </c>
      <c r="C35" t="s">
        <v>79</v>
      </c>
      <c r="D35" t="s">
        <v>105</v>
      </c>
      <c r="E35">
        <v>3</v>
      </c>
      <c r="F35">
        <v>2</v>
      </c>
      <c r="G35" t="s">
        <v>72</v>
      </c>
      <c r="H35" t="s">
        <v>23</v>
      </c>
      <c r="I35">
        <v>7000</v>
      </c>
      <c r="J35">
        <v>3</v>
      </c>
      <c r="K35">
        <v>1</v>
      </c>
      <c r="L35" t="s">
        <v>100</v>
      </c>
      <c r="M35" t="s">
        <v>75</v>
      </c>
      <c r="N35" t="s">
        <v>121</v>
      </c>
      <c r="O35">
        <v>3491</v>
      </c>
      <c r="P35">
        <v>1105</v>
      </c>
      <c r="Q35" t="s">
        <v>109</v>
      </c>
      <c r="R35" t="s">
        <v>77</v>
      </c>
      <c r="U35" t="str">
        <f t="shared" si="0"/>
        <v>Germany and Austria***</v>
      </c>
      <c r="V35" t="str">
        <f t="shared" si="1"/>
        <v>Germany And Austria***</v>
      </c>
    </row>
    <row r="36" spans="1:22" x14ac:dyDescent="0.3">
      <c r="A36" t="s">
        <v>68</v>
      </c>
      <c r="B36" t="s">
        <v>117</v>
      </c>
      <c r="C36" t="s">
        <v>118</v>
      </c>
      <c r="D36" t="s">
        <v>119</v>
      </c>
      <c r="E36">
        <v>2</v>
      </c>
      <c r="F36">
        <v>1</v>
      </c>
      <c r="G36" t="s">
        <v>126</v>
      </c>
      <c r="H36" t="s">
        <v>133</v>
      </c>
      <c r="I36">
        <v>55000</v>
      </c>
      <c r="J36">
        <v>0</v>
      </c>
      <c r="K36">
        <v>0</v>
      </c>
      <c r="L36" t="s">
        <v>91</v>
      </c>
      <c r="M36" t="s">
        <v>76</v>
      </c>
      <c r="N36" t="s">
        <v>115</v>
      </c>
      <c r="O36">
        <v>3490</v>
      </c>
      <c r="P36">
        <v>1134</v>
      </c>
      <c r="Q36" t="s">
        <v>123</v>
      </c>
      <c r="R36" t="s">
        <v>129</v>
      </c>
      <c r="U36" t="str">
        <f t="shared" si="0"/>
        <v>Italy and Czechoslovakia***</v>
      </c>
      <c r="V36" t="str">
        <f t="shared" si="1"/>
        <v>Italy And Czechoslovakia***</v>
      </c>
    </row>
    <row r="37" spans="1:22" x14ac:dyDescent="0.3">
      <c r="A37" t="s">
        <v>134</v>
      </c>
      <c r="B37" t="s">
        <v>135</v>
      </c>
      <c r="C37" t="s">
        <v>136</v>
      </c>
      <c r="D37" t="s">
        <v>89</v>
      </c>
      <c r="E37">
        <v>1</v>
      </c>
      <c r="F37">
        <v>1</v>
      </c>
      <c r="G37" t="s">
        <v>105</v>
      </c>
      <c r="H37" t="s">
        <v>23</v>
      </c>
      <c r="I37">
        <v>27152</v>
      </c>
      <c r="J37">
        <v>0</v>
      </c>
      <c r="K37">
        <v>0</v>
      </c>
      <c r="L37" t="s">
        <v>48</v>
      </c>
      <c r="M37" t="s">
        <v>137</v>
      </c>
      <c r="N37" t="s">
        <v>74</v>
      </c>
      <c r="O37">
        <v>206</v>
      </c>
      <c r="Q37" t="s">
        <v>94</v>
      </c>
      <c r="R37" t="s">
        <v>109</v>
      </c>
      <c r="U37" t="str">
        <f t="shared" si="0"/>
        <v>Switzerland and Germany***</v>
      </c>
      <c r="V37" t="str">
        <f t="shared" si="1"/>
        <v>Switzerland And Germany***</v>
      </c>
    </row>
    <row r="38" spans="1:22" x14ac:dyDescent="0.3">
      <c r="A38" t="s">
        <v>134</v>
      </c>
      <c r="B38" t="s">
        <v>138</v>
      </c>
      <c r="C38" t="s">
        <v>139</v>
      </c>
      <c r="D38" t="s">
        <v>80</v>
      </c>
      <c r="E38">
        <v>6</v>
      </c>
      <c r="F38">
        <v>0</v>
      </c>
      <c r="G38" t="s">
        <v>140</v>
      </c>
      <c r="H38" t="s">
        <v>23</v>
      </c>
      <c r="I38">
        <v>9000</v>
      </c>
      <c r="J38">
        <v>4</v>
      </c>
      <c r="K38">
        <v>0</v>
      </c>
      <c r="L38" t="s">
        <v>141</v>
      </c>
      <c r="M38" t="s">
        <v>142</v>
      </c>
      <c r="N38" t="s">
        <v>143</v>
      </c>
      <c r="O38">
        <v>206</v>
      </c>
      <c r="P38">
        <v>1173</v>
      </c>
      <c r="Q38" t="s">
        <v>85</v>
      </c>
      <c r="R38" t="s">
        <v>144</v>
      </c>
      <c r="U38" t="str">
        <f t="shared" si="0"/>
        <v>Hungary and Dutch East Indies***</v>
      </c>
      <c r="V38" t="str">
        <f t="shared" si="1"/>
        <v>Hungary And Dutch East Indies***</v>
      </c>
    </row>
    <row r="39" spans="1:22" x14ac:dyDescent="0.3">
      <c r="A39" t="s">
        <v>134</v>
      </c>
      <c r="B39" t="s">
        <v>145</v>
      </c>
      <c r="C39" t="s">
        <v>146</v>
      </c>
      <c r="D39" t="s">
        <v>21</v>
      </c>
      <c r="E39">
        <v>3</v>
      </c>
      <c r="F39">
        <v>1</v>
      </c>
      <c r="G39" t="s">
        <v>32</v>
      </c>
      <c r="H39" t="s">
        <v>23</v>
      </c>
      <c r="I39">
        <v>30454</v>
      </c>
      <c r="J39">
        <v>2</v>
      </c>
      <c r="K39">
        <v>1</v>
      </c>
      <c r="L39" t="s">
        <v>147</v>
      </c>
      <c r="M39" t="s">
        <v>148</v>
      </c>
      <c r="N39" t="s">
        <v>113</v>
      </c>
      <c r="O39">
        <v>206</v>
      </c>
      <c r="P39">
        <v>1146</v>
      </c>
      <c r="Q39" t="s">
        <v>27</v>
      </c>
      <c r="R39" t="s">
        <v>36</v>
      </c>
      <c r="U39" t="str">
        <f t="shared" si="0"/>
        <v>France and Belgium***</v>
      </c>
      <c r="V39" t="str">
        <f t="shared" si="1"/>
        <v>France And Belgium***</v>
      </c>
    </row>
    <row r="40" spans="1:22" x14ac:dyDescent="0.3">
      <c r="A40" t="s">
        <v>134</v>
      </c>
      <c r="B40" t="s">
        <v>149</v>
      </c>
      <c r="C40" t="s">
        <v>150</v>
      </c>
      <c r="D40" t="s">
        <v>151</v>
      </c>
      <c r="E40">
        <v>3</v>
      </c>
      <c r="F40">
        <v>3</v>
      </c>
      <c r="G40" t="s">
        <v>46</v>
      </c>
      <c r="H40" t="s">
        <v>23</v>
      </c>
      <c r="I40">
        <v>7000</v>
      </c>
      <c r="J40">
        <v>0</v>
      </c>
      <c r="K40">
        <v>0</v>
      </c>
      <c r="L40" t="s">
        <v>127</v>
      </c>
      <c r="M40" t="s">
        <v>152</v>
      </c>
      <c r="N40" t="s">
        <v>153</v>
      </c>
      <c r="O40">
        <v>206</v>
      </c>
      <c r="P40">
        <v>1156</v>
      </c>
      <c r="Q40" t="s">
        <v>154</v>
      </c>
      <c r="R40" t="s">
        <v>49</v>
      </c>
      <c r="U40" t="str">
        <f t="shared" si="0"/>
        <v>Cuba and Romania***</v>
      </c>
      <c r="V40" t="str">
        <f t="shared" si="1"/>
        <v>Cuba And Romania***</v>
      </c>
    </row>
    <row r="41" spans="1:22" x14ac:dyDescent="0.3">
      <c r="A41" t="s">
        <v>134</v>
      </c>
      <c r="B41" t="s">
        <v>155</v>
      </c>
      <c r="C41" t="s">
        <v>156</v>
      </c>
      <c r="D41" t="s">
        <v>119</v>
      </c>
      <c r="E41">
        <v>2</v>
      </c>
      <c r="F41">
        <v>1</v>
      </c>
      <c r="G41" t="s">
        <v>157</v>
      </c>
      <c r="H41" t="s">
        <v>133</v>
      </c>
      <c r="I41">
        <v>19000</v>
      </c>
      <c r="J41">
        <v>0</v>
      </c>
      <c r="K41">
        <v>0</v>
      </c>
      <c r="L41" t="s">
        <v>92</v>
      </c>
      <c r="M41" t="s">
        <v>158</v>
      </c>
      <c r="N41" t="s">
        <v>159</v>
      </c>
      <c r="O41">
        <v>206</v>
      </c>
      <c r="P41">
        <v>1179</v>
      </c>
      <c r="Q41" t="s">
        <v>123</v>
      </c>
      <c r="R41" t="s">
        <v>160</v>
      </c>
      <c r="U41" t="str">
        <f t="shared" si="0"/>
        <v>Italy and Norway***</v>
      </c>
      <c r="V41" t="str">
        <f t="shared" si="1"/>
        <v>Italy And Norway***</v>
      </c>
    </row>
    <row r="42" spans="1:22" x14ac:dyDescent="0.3">
      <c r="A42" t="s">
        <v>134</v>
      </c>
      <c r="B42" t="s">
        <v>161</v>
      </c>
      <c r="C42" t="s">
        <v>162</v>
      </c>
      <c r="D42" t="s">
        <v>39</v>
      </c>
      <c r="E42">
        <v>6</v>
      </c>
      <c r="F42">
        <v>5</v>
      </c>
      <c r="G42" t="s">
        <v>163</v>
      </c>
      <c r="H42" t="s">
        <v>164</v>
      </c>
      <c r="I42">
        <v>13452</v>
      </c>
      <c r="J42">
        <v>0</v>
      </c>
      <c r="K42">
        <v>0</v>
      </c>
      <c r="L42" t="s">
        <v>91</v>
      </c>
      <c r="M42" t="s">
        <v>165</v>
      </c>
      <c r="N42" t="s">
        <v>166</v>
      </c>
      <c r="O42">
        <v>206</v>
      </c>
      <c r="P42">
        <v>1150</v>
      </c>
      <c r="Q42" t="s">
        <v>44</v>
      </c>
      <c r="R42" t="s">
        <v>167</v>
      </c>
      <c r="U42" t="str">
        <f t="shared" si="0"/>
        <v>Brazil and Poland***</v>
      </c>
      <c r="V42" t="str">
        <f t="shared" si="1"/>
        <v>Brazil And Poland***</v>
      </c>
    </row>
    <row r="43" spans="1:22" x14ac:dyDescent="0.3">
      <c r="A43" t="s">
        <v>134</v>
      </c>
      <c r="B43" t="s">
        <v>168</v>
      </c>
      <c r="C43" t="s">
        <v>169</v>
      </c>
      <c r="D43" t="s">
        <v>126</v>
      </c>
      <c r="E43">
        <v>3</v>
      </c>
      <c r="F43">
        <v>0</v>
      </c>
      <c r="G43" t="s">
        <v>90</v>
      </c>
      <c r="H43" t="s">
        <v>170</v>
      </c>
      <c r="I43">
        <v>11000</v>
      </c>
      <c r="J43">
        <v>0</v>
      </c>
      <c r="K43">
        <v>0</v>
      </c>
      <c r="L43" t="s">
        <v>171</v>
      </c>
      <c r="M43" t="s">
        <v>172</v>
      </c>
      <c r="N43" t="s">
        <v>173</v>
      </c>
      <c r="O43">
        <v>206</v>
      </c>
      <c r="P43">
        <v>1172</v>
      </c>
      <c r="Q43" t="s">
        <v>129</v>
      </c>
      <c r="R43" t="s">
        <v>95</v>
      </c>
      <c r="U43" t="str">
        <f t="shared" si="0"/>
        <v>Czechoslovakia and Netherlands***</v>
      </c>
      <c r="V43" t="str">
        <f t="shared" si="1"/>
        <v>Czechoslovakia And Netherlands***</v>
      </c>
    </row>
    <row r="44" spans="1:22" x14ac:dyDescent="0.3">
      <c r="A44" t="s">
        <v>134</v>
      </c>
      <c r="B44" t="s">
        <v>149</v>
      </c>
      <c r="C44" t="s">
        <v>150</v>
      </c>
      <c r="D44" t="s">
        <v>151</v>
      </c>
      <c r="E44">
        <v>2</v>
      </c>
      <c r="F44">
        <v>1</v>
      </c>
      <c r="G44" t="s">
        <v>46</v>
      </c>
      <c r="H44" t="s">
        <v>23</v>
      </c>
      <c r="I44">
        <v>8000</v>
      </c>
      <c r="J44">
        <v>0</v>
      </c>
      <c r="K44">
        <v>1</v>
      </c>
      <c r="L44" t="s">
        <v>113</v>
      </c>
      <c r="M44" t="s">
        <v>174</v>
      </c>
      <c r="N44" t="s">
        <v>137</v>
      </c>
      <c r="O44">
        <v>206</v>
      </c>
      <c r="P44">
        <v>1157</v>
      </c>
      <c r="Q44" t="s">
        <v>154</v>
      </c>
      <c r="R44" t="s">
        <v>49</v>
      </c>
      <c r="U44" t="str">
        <f t="shared" si="0"/>
        <v>Cuba and Romania***</v>
      </c>
      <c r="V44" t="str">
        <f t="shared" si="1"/>
        <v>Cuba And Romania***</v>
      </c>
    </row>
    <row r="45" spans="1:22" x14ac:dyDescent="0.3">
      <c r="A45" t="s">
        <v>134</v>
      </c>
      <c r="B45" t="s">
        <v>135</v>
      </c>
      <c r="C45" t="s">
        <v>136</v>
      </c>
      <c r="D45" t="s">
        <v>89</v>
      </c>
      <c r="E45">
        <v>4</v>
      </c>
      <c r="F45">
        <v>2</v>
      </c>
      <c r="G45" t="s">
        <v>105</v>
      </c>
      <c r="H45" t="s">
        <v>23</v>
      </c>
      <c r="I45">
        <v>20025</v>
      </c>
      <c r="J45">
        <v>1</v>
      </c>
      <c r="K45">
        <v>2</v>
      </c>
      <c r="L45" t="s">
        <v>91</v>
      </c>
      <c r="M45" t="s">
        <v>76</v>
      </c>
      <c r="N45" t="s">
        <v>74</v>
      </c>
      <c r="O45">
        <v>206</v>
      </c>
      <c r="P45">
        <v>1166</v>
      </c>
      <c r="Q45" t="s">
        <v>94</v>
      </c>
      <c r="R45" t="s">
        <v>109</v>
      </c>
      <c r="U45" t="str">
        <f t="shared" si="0"/>
        <v>Switzerland and Germany***</v>
      </c>
      <c r="V45" t="str">
        <f t="shared" si="1"/>
        <v>Switzerland And Germany***</v>
      </c>
    </row>
    <row r="46" spans="1:22" x14ac:dyDescent="0.3">
      <c r="A46" t="s">
        <v>130</v>
      </c>
      <c r="B46" t="s">
        <v>175</v>
      </c>
      <c r="C46" t="s">
        <v>176</v>
      </c>
      <c r="D46" t="s">
        <v>39</v>
      </c>
      <c r="E46">
        <v>1</v>
      </c>
      <c r="F46">
        <v>1</v>
      </c>
      <c r="G46" t="s">
        <v>126</v>
      </c>
      <c r="H46" t="s">
        <v>23</v>
      </c>
      <c r="I46">
        <v>22021</v>
      </c>
      <c r="J46">
        <v>0</v>
      </c>
      <c r="K46">
        <v>0</v>
      </c>
      <c r="L46" t="s">
        <v>177</v>
      </c>
      <c r="M46" t="s">
        <v>127</v>
      </c>
      <c r="N46" t="s">
        <v>142</v>
      </c>
      <c r="O46">
        <v>429</v>
      </c>
      <c r="P46">
        <v>1152</v>
      </c>
      <c r="Q46" t="s">
        <v>44</v>
      </c>
      <c r="R46" t="s">
        <v>129</v>
      </c>
      <c r="U46" t="str">
        <f t="shared" si="0"/>
        <v>Brazil and Czechoslovakia***</v>
      </c>
      <c r="V46" t="str">
        <f t="shared" si="1"/>
        <v>Brazil And Czechoslovakia***</v>
      </c>
    </row>
    <row r="47" spans="1:22" x14ac:dyDescent="0.3">
      <c r="A47" t="s">
        <v>130</v>
      </c>
      <c r="B47" t="s">
        <v>178</v>
      </c>
      <c r="C47" t="s">
        <v>179</v>
      </c>
      <c r="D47" t="s">
        <v>80</v>
      </c>
      <c r="E47">
        <v>2</v>
      </c>
      <c r="F47">
        <v>0</v>
      </c>
      <c r="G47" t="s">
        <v>89</v>
      </c>
      <c r="H47" t="s">
        <v>23</v>
      </c>
      <c r="I47">
        <v>15000</v>
      </c>
      <c r="J47">
        <v>1</v>
      </c>
      <c r="K47">
        <v>0</v>
      </c>
      <c r="L47" t="s">
        <v>82</v>
      </c>
      <c r="M47" t="s">
        <v>92</v>
      </c>
      <c r="N47" t="s">
        <v>158</v>
      </c>
      <c r="O47">
        <v>429</v>
      </c>
      <c r="P47">
        <v>1175</v>
      </c>
      <c r="Q47" t="s">
        <v>85</v>
      </c>
      <c r="R47" t="s">
        <v>94</v>
      </c>
      <c r="U47" t="str">
        <f t="shared" si="0"/>
        <v>Hungary and Switzerland***</v>
      </c>
      <c r="V47" t="str">
        <f t="shared" si="1"/>
        <v>Hungary And Switzerland***</v>
      </c>
    </row>
    <row r="48" spans="1:22" x14ac:dyDescent="0.3">
      <c r="A48" t="s">
        <v>130</v>
      </c>
      <c r="B48" t="s">
        <v>180</v>
      </c>
      <c r="C48" t="s">
        <v>181</v>
      </c>
      <c r="D48" t="s">
        <v>98</v>
      </c>
      <c r="E48">
        <v>8</v>
      </c>
      <c r="F48">
        <v>0</v>
      </c>
      <c r="G48" t="s">
        <v>151</v>
      </c>
      <c r="H48" t="s">
        <v>23</v>
      </c>
      <c r="I48">
        <v>7000</v>
      </c>
      <c r="J48">
        <v>4</v>
      </c>
      <c r="K48">
        <v>0</v>
      </c>
      <c r="L48" t="s">
        <v>148</v>
      </c>
      <c r="M48" t="s">
        <v>143</v>
      </c>
      <c r="N48" t="s">
        <v>173</v>
      </c>
      <c r="O48">
        <v>429</v>
      </c>
      <c r="P48">
        <v>1158</v>
      </c>
      <c r="Q48" t="s">
        <v>102</v>
      </c>
      <c r="R48" t="s">
        <v>154</v>
      </c>
      <c r="U48" t="str">
        <f t="shared" si="0"/>
        <v>Sweden and Cuba***</v>
      </c>
      <c r="V48" t="str">
        <f t="shared" si="1"/>
        <v>Sweden And Cuba***</v>
      </c>
    </row>
    <row r="49" spans="1:22" x14ac:dyDescent="0.3">
      <c r="A49" t="s">
        <v>130</v>
      </c>
      <c r="B49" t="s">
        <v>145</v>
      </c>
      <c r="C49" t="s">
        <v>146</v>
      </c>
      <c r="D49" t="s">
        <v>119</v>
      </c>
      <c r="E49">
        <v>3</v>
      </c>
      <c r="F49">
        <v>1</v>
      </c>
      <c r="G49" t="s">
        <v>21</v>
      </c>
      <c r="H49" t="s">
        <v>23</v>
      </c>
      <c r="I49">
        <v>58455</v>
      </c>
      <c r="J49">
        <v>1</v>
      </c>
      <c r="K49">
        <v>1</v>
      </c>
      <c r="L49" t="s">
        <v>76</v>
      </c>
      <c r="M49" t="s">
        <v>147</v>
      </c>
      <c r="N49" t="s">
        <v>91</v>
      </c>
      <c r="O49">
        <v>429</v>
      </c>
      <c r="Q49" t="s">
        <v>123</v>
      </c>
      <c r="R49" t="s">
        <v>27</v>
      </c>
      <c r="U49" t="str">
        <f t="shared" si="0"/>
        <v>Italy and France***</v>
      </c>
      <c r="V49" t="str">
        <f t="shared" si="1"/>
        <v>Italy And France***</v>
      </c>
    </row>
    <row r="50" spans="1:22" x14ac:dyDescent="0.3">
      <c r="A50" t="s">
        <v>130</v>
      </c>
      <c r="B50" t="s">
        <v>175</v>
      </c>
      <c r="C50" t="s">
        <v>176</v>
      </c>
      <c r="D50" t="s">
        <v>39</v>
      </c>
      <c r="E50">
        <v>2</v>
      </c>
      <c r="F50">
        <v>1</v>
      </c>
      <c r="G50" t="s">
        <v>126</v>
      </c>
      <c r="H50" t="s">
        <v>23</v>
      </c>
      <c r="I50">
        <v>18141</v>
      </c>
      <c r="J50">
        <v>0</v>
      </c>
      <c r="K50">
        <v>1</v>
      </c>
      <c r="L50" t="s">
        <v>182</v>
      </c>
      <c r="M50" t="s">
        <v>137</v>
      </c>
      <c r="N50" t="s">
        <v>166</v>
      </c>
      <c r="O50">
        <v>429</v>
      </c>
      <c r="Q50" t="s">
        <v>44</v>
      </c>
      <c r="R50" t="s">
        <v>129</v>
      </c>
      <c r="U50" t="str">
        <f t="shared" si="0"/>
        <v>Brazil and Czechoslovakia***</v>
      </c>
      <c r="V50" t="str">
        <f t="shared" si="1"/>
        <v>Brazil And Czechoslovakia***</v>
      </c>
    </row>
    <row r="51" spans="1:22" x14ac:dyDescent="0.3">
      <c r="A51" t="s">
        <v>67</v>
      </c>
      <c r="B51" t="s">
        <v>135</v>
      </c>
      <c r="C51" t="s">
        <v>136</v>
      </c>
      <c r="D51" t="s">
        <v>80</v>
      </c>
      <c r="E51">
        <v>5</v>
      </c>
      <c r="F51">
        <v>1</v>
      </c>
      <c r="G51" t="s">
        <v>98</v>
      </c>
      <c r="H51" t="s">
        <v>23</v>
      </c>
      <c r="I51">
        <v>20000</v>
      </c>
      <c r="J51">
        <v>3</v>
      </c>
      <c r="K51">
        <v>1</v>
      </c>
      <c r="L51" t="s">
        <v>171</v>
      </c>
      <c r="M51" t="s">
        <v>74</v>
      </c>
      <c r="N51" t="s">
        <v>127</v>
      </c>
      <c r="O51">
        <v>3489</v>
      </c>
      <c r="P51">
        <v>1176</v>
      </c>
      <c r="Q51" t="s">
        <v>85</v>
      </c>
      <c r="R51" t="s">
        <v>102</v>
      </c>
      <c r="U51" t="str">
        <f t="shared" si="0"/>
        <v>Hungary and Sweden***</v>
      </c>
      <c r="V51" t="str">
        <f t="shared" si="1"/>
        <v>Hungary And Sweden***</v>
      </c>
    </row>
    <row r="53" spans="1:22" x14ac:dyDescent="0.3">
      <c r="A53" t="s">
        <v>183</v>
      </c>
    </row>
    <row r="54" spans="1:22" x14ac:dyDescent="0.3">
      <c r="A54" t="s">
        <v>184</v>
      </c>
    </row>
    <row r="55" spans="1:22" x14ac:dyDescent="0.3">
      <c r="A55" t="s">
        <v>185</v>
      </c>
    </row>
    <row r="56" spans="1:22" x14ac:dyDescent="0.3">
      <c r="A56" t="s">
        <v>189</v>
      </c>
    </row>
    <row r="57" spans="1:22" x14ac:dyDescent="0.3">
      <c r="A57" t="s">
        <v>190</v>
      </c>
    </row>
    <row r="58" spans="1:22" x14ac:dyDescent="0.3">
      <c r="A58" t="s">
        <v>186</v>
      </c>
    </row>
    <row r="59" spans="1:22" x14ac:dyDescent="0.3">
      <c r="A59" t="s">
        <v>187</v>
      </c>
    </row>
    <row r="60" spans="1:22" x14ac:dyDescent="0.3">
      <c r="A60" t="s">
        <v>188</v>
      </c>
    </row>
  </sheetData>
  <conditionalFormatting sqref="B2:F51">
    <cfRule type="expression" dxfId="4" priority="1">
      <formula>B2=$X$2</formula>
    </cfRule>
  </conditionalFormatting>
  <conditionalFormatting sqref="B2:R51">
    <cfRule type="expression" dxfId="3" priority="2">
      <formula>$A2=$W$2</formula>
    </cfRule>
  </conditionalFormatting>
  <conditionalFormatting sqref="I2:I51">
    <cfRule type="cellIs" dxfId="2" priority="3" operator="between">
      <formula>2500</formula>
      <formula>10000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66018-241D-43B2-9013-1765FF75B513}">
  <dimension ref="A1:H12"/>
  <sheetViews>
    <sheetView tabSelected="1" workbookViewId="0">
      <selection activeCell="D7" sqref="D7"/>
    </sheetView>
  </sheetViews>
  <sheetFormatPr defaultColWidth="23" defaultRowHeight="14.4" x14ac:dyDescent="0.3"/>
  <sheetData>
    <row r="1" spans="1:8" ht="18.600000000000001" thickTop="1" thickBot="1" x14ac:dyDescent="0.35">
      <c r="A1" s="1" t="s">
        <v>191</v>
      </c>
      <c r="B1" s="2" t="s">
        <v>192</v>
      </c>
      <c r="C1" s="2" t="s">
        <v>193</v>
      </c>
      <c r="D1" s="2" t="s">
        <v>194</v>
      </c>
      <c r="E1" s="9" t="s">
        <v>195</v>
      </c>
      <c r="F1" s="12" t="s">
        <v>196</v>
      </c>
      <c r="G1" s="15" t="s">
        <v>204</v>
      </c>
      <c r="H1" s="16" t="s">
        <v>208</v>
      </c>
    </row>
    <row r="2" spans="1:8" ht="18.600000000000001" thickBot="1" x14ac:dyDescent="0.35">
      <c r="A2" s="3" t="s">
        <v>197</v>
      </c>
      <c r="B2" s="4">
        <v>250</v>
      </c>
      <c r="C2" s="4">
        <v>130</v>
      </c>
      <c r="D2" s="5">
        <f>B2-C2</f>
        <v>120</v>
      </c>
      <c r="E2" s="10">
        <v>2800</v>
      </c>
      <c r="F2" s="13">
        <v>2650</v>
      </c>
      <c r="G2" s="21">
        <f>F2-E2</f>
        <v>-150</v>
      </c>
      <c r="H2" s="17">
        <f>MAX(D2:D6)</f>
        <v>220</v>
      </c>
    </row>
    <row r="3" spans="1:8" ht="18.600000000000001" thickBot="1" x14ac:dyDescent="0.35">
      <c r="A3" s="3" t="s">
        <v>198</v>
      </c>
      <c r="B3" s="4">
        <v>340</v>
      </c>
      <c r="C3" s="4">
        <v>120</v>
      </c>
      <c r="D3" s="5">
        <f t="shared" ref="D3:D6" si="0">B3-C3</f>
        <v>220</v>
      </c>
      <c r="E3" s="11">
        <v>400</v>
      </c>
      <c r="F3" s="14">
        <v>450</v>
      </c>
      <c r="G3" s="22">
        <f t="shared" ref="G3:G6" si="1">F3-E3</f>
        <v>50</v>
      </c>
    </row>
    <row r="4" spans="1:8" ht="18.600000000000001" thickBot="1" x14ac:dyDescent="0.35">
      <c r="A4" s="3" t="s">
        <v>199</v>
      </c>
      <c r="B4" s="4">
        <v>271</v>
      </c>
      <c r="C4" s="4">
        <v>107</v>
      </c>
      <c r="D4" s="5">
        <f t="shared" si="0"/>
        <v>164</v>
      </c>
      <c r="E4" s="11">
        <v>300</v>
      </c>
      <c r="F4" s="14">
        <v>250</v>
      </c>
      <c r="G4" s="21">
        <f t="shared" si="1"/>
        <v>-50</v>
      </c>
      <c r="H4" s="19" t="s">
        <v>209</v>
      </c>
    </row>
    <row r="5" spans="1:8" ht="18.600000000000001" thickBot="1" x14ac:dyDescent="0.35">
      <c r="A5" s="3" t="s">
        <v>200</v>
      </c>
      <c r="B5" s="4">
        <v>300</v>
      </c>
      <c r="C5" s="4">
        <v>210</v>
      </c>
      <c r="D5" s="5">
        <f t="shared" si="0"/>
        <v>90</v>
      </c>
      <c r="E5" s="10">
        <v>1150</v>
      </c>
      <c r="F5" s="13">
        <v>1200</v>
      </c>
      <c r="G5" s="21">
        <f t="shared" si="1"/>
        <v>50</v>
      </c>
      <c r="H5" s="17">
        <f>MIN(D2:D6)</f>
        <v>90</v>
      </c>
    </row>
    <row r="6" spans="1:8" ht="18.600000000000001" thickBot="1" x14ac:dyDescent="0.35">
      <c r="A6" s="3" t="s">
        <v>201</v>
      </c>
      <c r="B6" s="4">
        <v>250</v>
      </c>
      <c r="C6" s="4">
        <v>30</v>
      </c>
      <c r="D6" s="5">
        <f t="shared" si="0"/>
        <v>220</v>
      </c>
      <c r="E6" s="11">
        <v>220</v>
      </c>
      <c r="F6" s="14">
        <v>265</v>
      </c>
      <c r="G6" s="22">
        <f t="shared" si="1"/>
        <v>45</v>
      </c>
    </row>
    <row r="7" spans="1:8" ht="18.600000000000001" thickBot="1" x14ac:dyDescent="0.35">
      <c r="A7" s="6" t="s">
        <v>202</v>
      </c>
      <c r="B7" s="7">
        <f>SUM(B2:B6)</f>
        <v>1411</v>
      </c>
      <c r="C7" s="7">
        <f>SUM(C2:C6)</f>
        <v>597</v>
      </c>
      <c r="D7" s="7">
        <f t="shared" ref="D7:G7" si="2">SUM(D2:D6)</f>
        <v>814</v>
      </c>
      <c r="E7" s="7">
        <f t="shared" si="2"/>
        <v>4870</v>
      </c>
      <c r="F7" s="7">
        <f t="shared" si="2"/>
        <v>4815</v>
      </c>
      <c r="G7" s="23">
        <f t="shared" si="2"/>
        <v>-55</v>
      </c>
    </row>
    <row r="8" spans="1:8" ht="15" thickTop="1" x14ac:dyDescent="0.3">
      <c r="H8" s="20" t="s">
        <v>210</v>
      </c>
    </row>
    <row r="9" spans="1:8" ht="18.600000000000001" thickBot="1" x14ac:dyDescent="0.35">
      <c r="A9" s="8" t="s">
        <v>203</v>
      </c>
      <c r="H9" s="17">
        <f>AVERAGE(E2:E6)</f>
        <v>974</v>
      </c>
    </row>
    <row r="10" spans="1:8" x14ac:dyDescent="0.3">
      <c r="A10" t="s">
        <v>205</v>
      </c>
    </row>
    <row r="11" spans="1:8" x14ac:dyDescent="0.3">
      <c r="A11" t="s">
        <v>206</v>
      </c>
    </row>
    <row r="12" spans="1:8" x14ac:dyDescent="0.3">
      <c r="A12" t="s">
        <v>207</v>
      </c>
    </row>
  </sheetData>
  <conditionalFormatting sqref="G2:G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Tanima Thakur</dc:creator>
  <cp:lastModifiedBy>Rishith Chowdary</cp:lastModifiedBy>
  <dcterms:created xsi:type="dcterms:W3CDTF">2024-02-12T15:42:21Z</dcterms:created>
  <dcterms:modified xsi:type="dcterms:W3CDTF">2024-02-14T09:37:38Z</dcterms:modified>
</cp:coreProperties>
</file>