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7th Sem\Well Performance\New folder\"/>
    </mc:Choice>
  </mc:AlternateContent>
  <xr:revisionPtr revIDLastSave="0" documentId="13_ncr:1_{EDBCEEE1-EFC2-466C-BCC1-4F754DD54DBC}" xr6:coauthVersionLast="47" xr6:coauthVersionMax="47" xr10:uidLastSave="{00000000-0000-0000-0000-000000000000}"/>
  <bookViews>
    <workbookView xWindow="-108" yWindow="-108" windowWidth="23256" windowHeight="12456" xr2:uid="{FB81DCB1-F0DB-46BC-9C14-781EA05C011D}"/>
  </bookViews>
  <sheets>
    <sheet name="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1" i="1"/>
  <c r="K1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H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K4" i="1"/>
  <c r="K5" i="1" s="1"/>
  <c r="K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K8" i="1" l="1"/>
</calcChain>
</file>

<file path=xl/sharedStrings.xml><?xml version="1.0" encoding="utf-8"?>
<sst xmlns="http://schemas.openxmlformats.org/spreadsheetml/2006/main" count="24" uniqueCount="18">
  <si>
    <t>t</t>
  </si>
  <si>
    <t>FBHP (psia)</t>
  </si>
  <si>
    <t>sqrt(t)</t>
  </si>
  <si>
    <t>k</t>
  </si>
  <si>
    <t>Delta P</t>
  </si>
  <si>
    <t>P'</t>
  </si>
  <si>
    <t>a</t>
  </si>
  <si>
    <t>b</t>
  </si>
  <si>
    <t>Xf</t>
  </si>
  <si>
    <t>slope(trans)</t>
  </si>
  <si>
    <t>slope(linear)</t>
  </si>
  <si>
    <t>skin</t>
  </si>
  <si>
    <t>ft</t>
  </si>
  <si>
    <t>md</t>
  </si>
  <si>
    <t>Stabilization</t>
  </si>
  <si>
    <t>Time</t>
  </si>
  <si>
    <t xml:space="preserve">Delta P </t>
  </si>
  <si>
    <t>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</si>
</sst>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FBHP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>
                    <a:alpha val="60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31496062992126E-2"/>
                  <c:y val="-0.485218065648259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-169.04x + 4995.3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0.9975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Question!$C$5:$C$22</c:f>
              <c:numCache>
                <c:formatCode>General</c:formatCode>
                <c:ptCount val="18"/>
                <c:pt idx="0">
                  <c:v>0.11916375287812986</c:v>
                </c:pt>
                <c:pt idx="1">
                  <c:v>0.13152946437965904</c:v>
                </c:pt>
                <c:pt idx="2">
                  <c:v>0.14456832294800959</c:v>
                </c:pt>
                <c:pt idx="3">
                  <c:v>0.15874507866387544</c:v>
                </c:pt>
                <c:pt idx="4">
                  <c:v>0.17549928774784243</c:v>
                </c:pt>
                <c:pt idx="5">
                  <c:v>0.19183326093250877</c:v>
                </c:pt>
                <c:pt idx="6">
                  <c:v>0.20880613017821101</c:v>
                </c:pt>
                <c:pt idx="7">
                  <c:v>0.2293468988235943</c:v>
                </c:pt>
                <c:pt idx="8">
                  <c:v>0.25179356624028343</c:v>
                </c:pt>
                <c:pt idx="9">
                  <c:v>0.27459060435491961</c:v>
                </c:pt>
                <c:pt idx="10">
                  <c:v>0.30166206257996714</c:v>
                </c:pt>
                <c:pt idx="11">
                  <c:v>0.33166247903553997</c:v>
                </c:pt>
                <c:pt idx="12">
                  <c:v>0.36331804249169902</c:v>
                </c:pt>
                <c:pt idx="13">
                  <c:v>0.39874804074753772</c:v>
                </c:pt>
                <c:pt idx="14">
                  <c:v>0.43588989435406733</c:v>
                </c:pt>
                <c:pt idx="15">
                  <c:v>0.47853944456021597</c:v>
                </c:pt>
                <c:pt idx="16">
                  <c:v>0.52535702146254792</c:v>
                </c:pt>
                <c:pt idx="17">
                  <c:v>0.57619441163551732</c:v>
                </c:pt>
              </c:numCache>
            </c:numRef>
          </c:xVal>
          <c:yVal>
            <c:numRef>
              <c:f>Question!$B$5:$B$22</c:f>
              <c:numCache>
                <c:formatCode>General</c:formatCode>
                <c:ptCount val="18"/>
                <c:pt idx="0">
                  <c:v>4976.57</c:v>
                </c:pt>
                <c:pt idx="1">
                  <c:v>4974.24</c:v>
                </c:pt>
                <c:pt idx="2">
                  <c:v>4971.9799999999996</c:v>
                </c:pt>
                <c:pt idx="3">
                  <c:v>4969.2</c:v>
                </c:pt>
                <c:pt idx="4">
                  <c:v>4966.1400000000003</c:v>
                </c:pt>
                <c:pt idx="5">
                  <c:v>4963.17</c:v>
                </c:pt>
                <c:pt idx="6">
                  <c:v>4959.5200000000004</c:v>
                </c:pt>
                <c:pt idx="7">
                  <c:v>4955.96</c:v>
                </c:pt>
                <c:pt idx="8">
                  <c:v>4951.59</c:v>
                </c:pt>
                <c:pt idx="9">
                  <c:v>4947.3500000000004</c:v>
                </c:pt>
                <c:pt idx="10">
                  <c:v>4942.72</c:v>
                </c:pt>
                <c:pt idx="11">
                  <c:v>4937.66</c:v>
                </c:pt>
                <c:pt idx="12">
                  <c:v>4932.2299999999996</c:v>
                </c:pt>
                <c:pt idx="13">
                  <c:v>4927.05</c:v>
                </c:pt>
                <c:pt idx="14">
                  <c:v>4921.4799999999996</c:v>
                </c:pt>
                <c:pt idx="15">
                  <c:v>4915.49</c:v>
                </c:pt>
                <c:pt idx="16">
                  <c:v>4907.1000000000004</c:v>
                </c:pt>
                <c:pt idx="17">
                  <c:v>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184-A968-BD4129FA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46623"/>
        <c:axId val="234048063"/>
      </c:scatterChart>
      <c:valAx>
        <c:axId val="234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Sqrt</a:t>
                </a:r>
                <a:r>
                  <a:rPr lang="en-IN" sz="1200" baseline="0"/>
                  <a:t> ( Time)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48063"/>
        <c:crosses val="autoZero"/>
        <c:crossBetween val="midCat"/>
      </c:valAx>
      <c:valAx>
        <c:axId val="2340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FBHP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4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FBHP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Question!$B$2:$B$53</c:f>
              <c:numCache>
                <c:formatCode>General</c:formatCode>
                <c:ptCount val="52"/>
                <c:pt idx="0">
                  <c:v>5000</c:v>
                </c:pt>
                <c:pt idx="1">
                  <c:v>4980.6099999999997</c:v>
                </c:pt>
                <c:pt idx="2">
                  <c:v>4978.68</c:v>
                </c:pt>
                <c:pt idx="3">
                  <c:v>4976.57</c:v>
                </c:pt>
                <c:pt idx="4">
                  <c:v>4974.24</c:v>
                </c:pt>
                <c:pt idx="5">
                  <c:v>4971.9799999999996</c:v>
                </c:pt>
                <c:pt idx="6">
                  <c:v>4969.2</c:v>
                </c:pt>
                <c:pt idx="7">
                  <c:v>4966.1400000000003</c:v>
                </c:pt>
                <c:pt idx="8">
                  <c:v>4963.17</c:v>
                </c:pt>
                <c:pt idx="9">
                  <c:v>4959.5200000000004</c:v>
                </c:pt>
                <c:pt idx="10">
                  <c:v>4955.96</c:v>
                </c:pt>
                <c:pt idx="11">
                  <c:v>4951.59</c:v>
                </c:pt>
                <c:pt idx="12">
                  <c:v>4947.3500000000004</c:v>
                </c:pt>
                <c:pt idx="13">
                  <c:v>4942.72</c:v>
                </c:pt>
                <c:pt idx="14">
                  <c:v>4937.66</c:v>
                </c:pt>
                <c:pt idx="15">
                  <c:v>4932.2299999999996</c:v>
                </c:pt>
                <c:pt idx="16">
                  <c:v>4927.05</c:v>
                </c:pt>
                <c:pt idx="17">
                  <c:v>4921.4799999999996</c:v>
                </c:pt>
                <c:pt idx="18">
                  <c:v>4915.49</c:v>
                </c:pt>
                <c:pt idx="19">
                  <c:v>4907.1000000000004</c:v>
                </c:pt>
                <c:pt idx="20">
                  <c:v>4900</c:v>
                </c:pt>
                <c:pt idx="21">
                  <c:v>4892.37</c:v>
                </c:pt>
                <c:pt idx="22">
                  <c:v>4884.1400000000003</c:v>
                </c:pt>
                <c:pt idx="23">
                  <c:v>4875.29</c:v>
                </c:pt>
                <c:pt idx="24">
                  <c:v>4865.7700000000004</c:v>
                </c:pt>
                <c:pt idx="25">
                  <c:v>4855.5200000000004</c:v>
                </c:pt>
                <c:pt idx="26">
                  <c:v>4844.4799999999996</c:v>
                </c:pt>
                <c:pt idx="27">
                  <c:v>4832.6000000000004</c:v>
                </c:pt>
                <c:pt idx="28">
                  <c:v>4819.82</c:v>
                </c:pt>
                <c:pt idx="29">
                  <c:v>4806.0600000000004</c:v>
                </c:pt>
                <c:pt idx="30">
                  <c:v>4793.43</c:v>
                </c:pt>
                <c:pt idx="31">
                  <c:v>4779.9799999999996</c:v>
                </c:pt>
                <c:pt idx="32">
                  <c:v>4763.17</c:v>
                </c:pt>
                <c:pt idx="33">
                  <c:v>4747.75</c:v>
                </c:pt>
                <c:pt idx="34">
                  <c:v>4731.33</c:v>
                </c:pt>
                <c:pt idx="35">
                  <c:v>4713.83</c:v>
                </c:pt>
                <c:pt idx="36">
                  <c:v>4698.38</c:v>
                </c:pt>
                <c:pt idx="37">
                  <c:v>4678.74</c:v>
                </c:pt>
                <c:pt idx="38">
                  <c:v>4661.3999999999996</c:v>
                </c:pt>
                <c:pt idx="39">
                  <c:v>4643.13</c:v>
                </c:pt>
                <c:pt idx="40">
                  <c:v>4623.87</c:v>
                </c:pt>
                <c:pt idx="41">
                  <c:v>4607.71</c:v>
                </c:pt>
                <c:pt idx="42">
                  <c:v>4586.54</c:v>
                </c:pt>
                <c:pt idx="43">
                  <c:v>4568.78</c:v>
                </c:pt>
                <c:pt idx="44">
                  <c:v>4550.26</c:v>
                </c:pt>
                <c:pt idx="45">
                  <c:v>4530.93</c:v>
                </c:pt>
                <c:pt idx="46">
                  <c:v>4510.79</c:v>
                </c:pt>
                <c:pt idx="47">
                  <c:v>4495.1099999999997</c:v>
                </c:pt>
                <c:pt idx="48">
                  <c:v>4473.4399999999996</c:v>
                </c:pt>
                <c:pt idx="49">
                  <c:v>4456.55</c:v>
                </c:pt>
                <c:pt idx="50">
                  <c:v>4433.21</c:v>
                </c:pt>
                <c:pt idx="51">
                  <c:v>4408.8599999999997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A-47C0-86EE-822EB295FF3E}"/>
            </c:ext>
          </c:extLst>
        </c:ser>
        <c:ser>
          <c:idx val="1"/>
          <c:order val="1"/>
          <c:tx>
            <c:v>IARF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5020267419812777"/>
                  <c:y val="-7.0684996994038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-99.82ln(x) + 4879.5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Question!$A$45:$A$51</c:f>
              <c:numCache>
                <c:formatCode>General</c:formatCode>
                <c:ptCount val="7"/>
                <c:pt idx="0">
                  <c:v>21.99</c:v>
                </c:pt>
                <c:pt idx="1">
                  <c:v>27.72</c:v>
                </c:pt>
                <c:pt idx="2">
                  <c:v>32.99</c:v>
                </c:pt>
                <c:pt idx="3">
                  <c:v>39.770000000000003</c:v>
                </c:pt>
                <c:pt idx="4">
                  <c:v>47.94</c:v>
                </c:pt>
                <c:pt idx="5">
                  <c:v>57.8</c:v>
                </c:pt>
                <c:pt idx="6">
                  <c:v>68.8</c:v>
                </c:pt>
              </c:numCache>
            </c:numRef>
          </c:xVal>
          <c:yVal>
            <c:numRef>
              <c:f>Question!$B$45:$B$51</c:f>
              <c:numCache>
                <c:formatCode>General</c:formatCode>
                <c:ptCount val="7"/>
                <c:pt idx="0">
                  <c:v>4568.78</c:v>
                </c:pt>
                <c:pt idx="1">
                  <c:v>4550.26</c:v>
                </c:pt>
                <c:pt idx="2">
                  <c:v>4530.93</c:v>
                </c:pt>
                <c:pt idx="3">
                  <c:v>4510.79</c:v>
                </c:pt>
                <c:pt idx="4">
                  <c:v>4495.1099999999997</c:v>
                </c:pt>
                <c:pt idx="5">
                  <c:v>4473.4399999999996</c:v>
                </c:pt>
                <c:pt idx="6">
                  <c:v>4456.55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A-47C0-86EE-822EB295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16063"/>
        <c:axId val="277817503"/>
      </c:scatterChart>
      <c:valAx>
        <c:axId val="2778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17503"/>
        <c:crosses val="autoZero"/>
        <c:crossBetween val="midCat"/>
      </c:valAx>
      <c:valAx>
        <c:axId val="2778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FBHP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16063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Delta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Question!$D$2:$D$53</c:f>
              <c:numCache>
                <c:formatCode>General</c:formatCode>
                <c:ptCount val="52"/>
                <c:pt idx="0">
                  <c:v>0</c:v>
                </c:pt>
                <c:pt idx="1">
                  <c:v>19.390000000000327</c:v>
                </c:pt>
                <c:pt idx="2">
                  <c:v>21.319999999999709</c:v>
                </c:pt>
                <c:pt idx="3">
                  <c:v>23.430000000000291</c:v>
                </c:pt>
                <c:pt idx="4">
                  <c:v>25.760000000000218</c:v>
                </c:pt>
                <c:pt idx="5">
                  <c:v>28.020000000000437</c:v>
                </c:pt>
                <c:pt idx="6">
                  <c:v>30.800000000000182</c:v>
                </c:pt>
                <c:pt idx="7">
                  <c:v>33.859999999999673</c:v>
                </c:pt>
                <c:pt idx="8">
                  <c:v>36.829999999999927</c:v>
                </c:pt>
                <c:pt idx="9">
                  <c:v>40.479999999999563</c:v>
                </c:pt>
                <c:pt idx="10">
                  <c:v>44.039999999999964</c:v>
                </c:pt>
                <c:pt idx="11">
                  <c:v>48.409999999999854</c:v>
                </c:pt>
                <c:pt idx="12">
                  <c:v>52.649999999999636</c:v>
                </c:pt>
                <c:pt idx="13">
                  <c:v>57.279999999999745</c:v>
                </c:pt>
                <c:pt idx="14">
                  <c:v>62.340000000000146</c:v>
                </c:pt>
                <c:pt idx="15">
                  <c:v>67.770000000000437</c:v>
                </c:pt>
                <c:pt idx="16">
                  <c:v>72.949999999999818</c:v>
                </c:pt>
                <c:pt idx="17">
                  <c:v>78.520000000000437</c:v>
                </c:pt>
                <c:pt idx="18">
                  <c:v>84.510000000000218</c:v>
                </c:pt>
                <c:pt idx="19">
                  <c:v>92.899999999999636</c:v>
                </c:pt>
                <c:pt idx="20">
                  <c:v>100</c:v>
                </c:pt>
                <c:pt idx="21">
                  <c:v>107.63000000000011</c:v>
                </c:pt>
                <c:pt idx="22">
                  <c:v>115.85999999999967</c:v>
                </c:pt>
                <c:pt idx="23">
                  <c:v>124.71000000000004</c:v>
                </c:pt>
                <c:pt idx="24">
                  <c:v>134.22999999999956</c:v>
                </c:pt>
                <c:pt idx="25">
                  <c:v>144.47999999999956</c:v>
                </c:pt>
                <c:pt idx="26">
                  <c:v>155.52000000000044</c:v>
                </c:pt>
                <c:pt idx="27">
                  <c:v>167.39999999999964</c:v>
                </c:pt>
                <c:pt idx="28">
                  <c:v>180.18000000000029</c:v>
                </c:pt>
                <c:pt idx="29">
                  <c:v>193.9399999999996</c:v>
                </c:pt>
                <c:pt idx="30">
                  <c:v>206.56999999999971</c:v>
                </c:pt>
                <c:pt idx="31">
                  <c:v>220.02000000000044</c:v>
                </c:pt>
                <c:pt idx="32">
                  <c:v>236.82999999999993</c:v>
                </c:pt>
                <c:pt idx="33">
                  <c:v>252.25</c:v>
                </c:pt>
                <c:pt idx="34">
                  <c:v>268.67000000000007</c:v>
                </c:pt>
                <c:pt idx="35">
                  <c:v>286.17000000000007</c:v>
                </c:pt>
                <c:pt idx="36">
                  <c:v>301.61999999999989</c:v>
                </c:pt>
                <c:pt idx="37">
                  <c:v>321.26000000000022</c:v>
                </c:pt>
                <c:pt idx="38">
                  <c:v>338.60000000000036</c:v>
                </c:pt>
                <c:pt idx="39">
                  <c:v>356.86999999999989</c:v>
                </c:pt>
                <c:pt idx="40">
                  <c:v>376.13000000000011</c:v>
                </c:pt>
                <c:pt idx="41">
                  <c:v>392.28999999999996</c:v>
                </c:pt>
                <c:pt idx="42">
                  <c:v>413.46000000000004</c:v>
                </c:pt>
                <c:pt idx="43">
                  <c:v>431.22000000000025</c:v>
                </c:pt>
                <c:pt idx="44">
                  <c:v>449.73999999999978</c:v>
                </c:pt>
                <c:pt idx="45">
                  <c:v>469.06999999999971</c:v>
                </c:pt>
                <c:pt idx="46">
                  <c:v>489.21000000000004</c:v>
                </c:pt>
                <c:pt idx="47">
                  <c:v>504.89000000000033</c:v>
                </c:pt>
                <c:pt idx="48">
                  <c:v>526.5600000000004</c:v>
                </c:pt>
                <c:pt idx="49">
                  <c:v>543.44999999999982</c:v>
                </c:pt>
                <c:pt idx="50">
                  <c:v>566.79</c:v>
                </c:pt>
                <c:pt idx="51">
                  <c:v>591.14000000000033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2-4E12-A79D-88E6E57B684A}"/>
            </c:ext>
          </c:extLst>
        </c:ser>
        <c:ser>
          <c:idx val="1"/>
          <c:order val="1"/>
          <c:tx>
            <c:v>P'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Question!$E$2:$E$53</c:f>
              <c:numCache>
                <c:formatCode>General</c:formatCode>
                <c:ptCount val="52"/>
                <c:pt idx="0">
                  <c:v>0</c:v>
                </c:pt>
                <c:pt idx="1">
                  <c:v>19.390000000000327</c:v>
                </c:pt>
                <c:pt idx="2">
                  <c:v>11.272318840576094</c:v>
                </c:pt>
                <c:pt idx="3">
                  <c:v>14.200000000003913</c:v>
                </c:pt>
                <c:pt idx="4">
                  <c:v>13.002903225806051</c:v>
                </c:pt>
                <c:pt idx="5">
                  <c:v>13.120555555556825</c:v>
                </c:pt>
                <c:pt idx="6">
                  <c:v>16.292093023254314</c:v>
                </c:pt>
                <c:pt idx="7">
                  <c:v>16.829999999997195</c:v>
                </c:pt>
                <c:pt idx="8">
                  <c:v>18.216000000001568</c:v>
                </c:pt>
                <c:pt idx="9">
                  <c:v>23.402941176468254</c:v>
                </c:pt>
                <c:pt idx="10">
                  <c:v>20.806222222224559</c:v>
                </c:pt>
                <c:pt idx="11">
                  <c:v>25.653518518517885</c:v>
                </c:pt>
                <c:pt idx="12">
                  <c:v>26.641333333331964</c:v>
                </c:pt>
                <c:pt idx="13">
                  <c:v>27.008333333333965</c:v>
                </c:pt>
                <c:pt idx="14">
                  <c:v>29.294736842107579</c:v>
                </c:pt>
                <c:pt idx="15">
                  <c:v>32.580000000001739</c:v>
                </c:pt>
                <c:pt idx="16">
                  <c:v>30.504444444440807</c:v>
                </c:pt>
                <c:pt idx="17">
                  <c:v>34.138709677423144</c:v>
                </c:pt>
                <c:pt idx="18">
                  <c:v>35.172051282049992</c:v>
                </c:pt>
                <c:pt idx="19">
                  <c:v>49.268936170209336</c:v>
                </c:pt>
                <c:pt idx="20">
                  <c:v>42.092857142859309</c:v>
                </c:pt>
                <c:pt idx="21">
                  <c:v>47.210625000000675</c:v>
                </c:pt>
                <c:pt idx="22">
                  <c:v>48.46555555555301</c:v>
                </c:pt>
                <c:pt idx="23">
                  <c:v>55.239560439562716</c:v>
                </c:pt>
                <c:pt idx="24">
                  <c:v>55.736752136749317</c:v>
                </c:pt>
                <c:pt idx="25">
                  <c:v>56.748344370860956</c:v>
                </c:pt>
                <c:pt idx="26">
                  <c:v>69.086792452835638</c:v>
                </c:pt>
                <c:pt idx="27">
                  <c:v>69.541463414629476</c:v>
                </c:pt>
                <c:pt idx="28">
                  <c:v>75.121463414638001</c:v>
                </c:pt>
                <c:pt idx="29">
                  <c:v>81.436734693873447</c:v>
                </c:pt>
                <c:pt idx="30">
                  <c:v>73.675000000000622</c:v>
                </c:pt>
                <c:pt idx="31">
                  <c:v>84.062500000004562</c:v>
                </c:pt>
                <c:pt idx="32">
                  <c:v>97.62730769230474</c:v>
                </c:pt>
                <c:pt idx="33">
                  <c:v>91.761639344262747</c:v>
                </c:pt>
                <c:pt idx="34">
                  <c:v>95.89280000000042</c:v>
                </c:pt>
                <c:pt idx="35">
                  <c:v>109.84939759036143</c:v>
                </c:pt>
                <c:pt idx="36">
                  <c:v>89.981944444443386</c:v>
                </c:pt>
                <c:pt idx="37">
                  <c:v>115.40403100775386</c:v>
                </c:pt>
                <c:pt idx="38">
                  <c:v>101.59461538461622</c:v>
                </c:pt>
                <c:pt idx="39">
                  <c:v>107.09329787233771</c:v>
                </c:pt>
                <c:pt idx="40">
                  <c:v>120.32914285714423</c:v>
                </c:pt>
                <c:pt idx="41">
                  <c:v>94.97754646840059</c:v>
                </c:pt>
                <c:pt idx="42">
                  <c:v>123.83800613496976</c:v>
                </c:pt>
                <c:pt idx="43">
                  <c:v>133.74739726027568</c:v>
                </c:pt>
                <c:pt idx="44">
                  <c:v>89.594136125652142</c:v>
                </c:pt>
                <c:pt idx="45">
                  <c:v>121.00506641366172</c:v>
                </c:pt>
                <c:pt idx="46">
                  <c:v>118.13684365781901</c:v>
                </c:pt>
                <c:pt idx="47">
                  <c:v>92.007246022033584</c:v>
                </c:pt>
                <c:pt idx="48">
                  <c:v>127.03103448275905</c:v>
                </c:pt>
                <c:pt idx="49">
                  <c:v>105.63927272726909</c:v>
                </c:pt>
                <c:pt idx="50">
                  <c:v>136.82353356890539</c:v>
                </c:pt>
                <c:pt idx="51">
                  <c:v>163.17010309278598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2-4E12-A79D-88E6E57B68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Question!$A$2:$A$53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Question!$F$2:$F$53</c:f>
              <c:numCache>
                <c:formatCode>General</c:formatCode>
                <c:ptCount val="52"/>
                <c:pt idx="0">
                  <c:v>0</c:v>
                </c:pt>
                <c:pt idx="1">
                  <c:v>20.019990009987517</c:v>
                </c:pt>
                <c:pt idx="2">
                  <c:v>21.990907211845538</c:v>
                </c:pt>
                <c:pt idx="3">
                  <c:v>23.832750575625973</c:v>
                </c:pt>
                <c:pt idx="4">
                  <c:v>26.305892875931807</c:v>
                </c:pt>
                <c:pt idx="5">
                  <c:v>28.913664589601918</c:v>
                </c:pt>
                <c:pt idx="6">
                  <c:v>31.749015732775089</c:v>
                </c:pt>
                <c:pt idx="7">
                  <c:v>35.099857549568483</c:v>
                </c:pt>
                <c:pt idx="8">
                  <c:v>38.366652186501753</c:v>
                </c:pt>
                <c:pt idx="9">
                  <c:v>41.761226035642203</c:v>
                </c:pt>
                <c:pt idx="10">
                  <c:v>45.869379764718857</c:v>
                </c:pt>
                <c:pt idx="11">
                  <c:v>50.358713248056688</c:v>
                </c:pt>
                <c:pt idx="12">
                  <c:v>54.91812087098392</c:v>
                </c:pt>
                <c:pt idx="13">
                  <c:v>60.332412515993425</c:v>
                </c:pt>
                <c:pt idx="14">
                  <c:v>66.332495807107989</c:v>
                </c:pt>
                <c:pt idx="15">
                  <c:v>72.663608498339798</c:v>
                </c:pt>
                <c:pt idx="16">
                  <c:v>79.749608149507552</c:v>
                </c:pt>
                <c:pt idx="17">
                  <c:v>87.177978870813462</c:v>
                </c:pt>
                <c:pt idx="18">
                  <c:v>95.707888912043188</c:v>
                </c:pt>
                <c:pt idx="19">
                  <c:v>105.07140429250958</c:v>
                </c:pt>
                <c:pt idx="20">
                  <c:v>115.23888232710347</c:v>
                </c:pt>
                <c:pt idx="21">
                  <c:v>125.85706178041818</c:v>
                </c:pt>
                <c:pt idx="22">
                  <c:v>138.13037319865606</c:v>
                </c:pt>
                <c:pt idx="23">
                  <c:v>150.73154945133419</c:v>
                </c:pt>
                <c:pt idx="24">
                  <c:v>165.5294535724685</c:v>
                </c:pt>
                <c:pt idx="25">
                  <c:v>182.86607121059936</c:v>
                </c:pt>
                <c:pt idx="26">
                  <c:v>199.49937343260004</c:v>
                </c:pt>
                <c:pt idx="27">
                  <c:v>219.08902300206643</c:v>
                </c:pt>
                <c:pt idx="28">
                  <c:v>240.49948024891862</c:v>
                </c:pt>
                <c:pt idx="29">
                  <c:v>263.81811916545837</c:v>
                </c:pt>
                <c:pt idx="30">
                  <c:v>289.82753492378879</c:v>
                </c:pt>
                <c:pt idx="31">
                  <c:v>316.22776601683796</c:v>
                </c:pt>
                <c:pt idx="32">
                  <c:v>347.56294393965533</c:v>
                </c:pt>
                <c:pt idx="33">
                  <c:v>381.05117766515303</c:v>
                </c:pt>
                <c:pt idx="34">
                  <c:v>418.56899072912699</c:v>
                </c:pt>
                <c:pt idx="35">
                  <c:v>456.50848842053307</c:v>
                </c:pt>
                <c:pt idx="36">
                  <c:v>501.59744815937808</c:v>
                </c:pt>
                <c:pt idx="37">
                  <c:v>550.63599591744821</c:v>
                </c:pt>
                <c:pt idx="38">
                  <c:v>604.64865831323903</c:v>
                </c:pt>
                <c:pt idx="39">
                  <c:v>663.92770690791326</c:v>
                </c:pt>
                <c:pt idx="40">
                  <c:v>724.43081105099327</c:v>
                </c:pt>
                <c:pt idx="41">
                  <c:v>795.23581408284178</c:v>
                </c:pt>
                <c:pt idx="42">
                  <c:v>873.38422243592197</c:v>
                </c:pt>
                <c:pt idx="43">
                  <c:v>937.86992701546842</c:v>
                </c:pt>
                <c:pt idx="44">
                  <c:v>1052.9957264870545</c:v>
                </c:pt>
                <c:pt idx="45">
                  <c:v>1148.7384384619504</c:v>
                </c:pt>
                <c:pt idx="46">
                  <c:v>1261.2692020342049</c:v>
                </c:pt>
                <c:pt idx="47">
                  <c:v>1384.7743498491009</c:v>
                </c:pt>
                <c:pt idx="48">
                  <c:v>1520.526224699857</c:v>
                </c:pt>
                <c:pt idx="49">
                  <c:v>1658.9153082662176</c:v>
                </c:pt>
                <c:pt idx="50">
                  <c:v>1821.537811850196</c:v>
                </c:pt>
                <c:pt idx="51">
                  <c:v>1974.8417658131498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9-4717-9C26-0ACF8FD162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Question!$A$2:$A$53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Question!$G$2:$G$53</c:f>
              <c:numCache>
                <c:formatCode>General</c:formatCode>
                <c:ptCount val="52"/>
                <c:pt idx="0">
                  <c:v>0</c:v>
                </c:pt>
                <c:pt idx="1">
                  <c:v>10.009995004993758</c:v>
                </c:pt>
                <c:pt idx="2">
                  <c:v>10.995453605922769</c:v>
                </c:pt>
                <c:pt idx="3">
                  <c:v>11.916375287812986</c:v>
                </c:pt>
                <c:pt idx="4">
                  <c:v>13.152946437965904</c:v>
                </c:pt>
                <c:pt idx="5">
                  <c:v>14.456832294800959</c:v>
                </c:pt>
                <c:pt idx="6">
                  <c:v>15.874507866387544</c:v>
                </c:pt>
                <c:pt idx="7">
                  <c:v>17.549928774784242</c:v>
                </c:pt>
                <c:pt idx="8">
                  <c:v>19.183326093250876</c:v>
                </c:pt>
                <c:pt idx="9">
                  <c:v>20.880613017821101</c:v>
                </c:pt>
                <c:pt idx="10">
                  <c:v>22.934689882359429</c:v>
                </c:pt>
                <c:pt idx="11">
                  <c:v>25.179356624028344</c:v>
                </c:pt>
                <c:pt idx="12">
                  <c:v>27.45906043549196</c:v>
                </c:pt>
                <c:pt idx="13">
                  <c:v>30.166206257996713</c:v>
                </c:pt>
                <c:pt idx="14">
                  <c:v>33.166247903553995</c:v>
                </c:pt>
                <c:pt idx="15">
                  <c:v>36.331804249169899</c:v>
                </c:pt>
                <c:pt idx="16">
                  <c:v>39.874804074753776</c:v>
                </c:pt>
                <c:pt idx="17">
                  <c:v>43.588989435406731</c:v>
                </c:pt>
                <c:pt idx="18">
                  <c:v>47.853944456021594</c:v>
                </c:pt>
                <c:pt idx="19">
                  <c:v>52.535702146254792</c:v>
                </c:pt>
                <c:pt idx="20">
                  <c:v>57.619441163551734</c:v>
                </c:pt>
                <c:pt idx="21">
                  <c:v>62.928530890209089</c:v>
                </c:pt>
                <c:pt idx="22">
                  <c:v>69.06518659932803</c:v>
                </c:pt>
                <c:pt idx="23">
                  <c:v>75.365774725667094</c:v>
                </c:pt>
                <c:pt idx="24">
                  <c:v>82.764726786234249</c:v>
                </c:pt>
                <c:pt idx="25">
                  <c:v>91.433035605299679</c:v>
                </c:pt>
                <c:pt idx="26">
                  <c:v>99.749686716300019</c:v>
                </c:pt>
                <c:pt idx="27">
                  <c:v>109.54451150103321</c:v>
                </c:pt>
                <c:pt idx="28">
                  <c:v>120.24974012445931</c:v>
                </c:pt>
                <c:pt idx="29">
                  <c:v>131.90905958272918</c:v>
                </c:pt>
                <c:pt idx="30">
                  <c:v>144.91376746189439</c:v>
                </c:pt>
                <c:pt idx="31">
                  <c:v>158.11388300841898</c:v>
                </c:pt>
                <c:pt idx="32">
                  <c:v>173.78147196982766</c:v>
                </c:pt>
                <c:pt idx="33">
                  <c:v>190.52558883257652</c:v>
                </c:pt>
                <c:pt idx="34">
                  <c:v>209.2844953645635</c:v>
                </c:pt>
                <c:pt idx="35">
                  <c:v>228.25424421026653</c:v>
                </c:pt>
                <c:pt idx="36">
                  <c:v>250.79872407968904</c:v>
                </c:pt>
                <c:pt idx="37">
                  <c:v>275.31799795872411</c:v>
                </c:pt>
                <c:pt idx="38">
                  <c:v>302.32432915661951</c:v>
                </c:pt>
                <c:pt idx="39">
                  <c:v>331.96385345395663</c:v>
                </c:pt>
                <c:pt idx="40">
                  <c:v>362.21540552549664</c:v>
                </c:pt>
                <c:pt idx="41">
                  <c:v>397.61790704142089</c:v>
                </c:pt>
                <c:pt idx="42">
                  <c:v>436.69211121796098</c:v>
                </c:pt>
                <c:pt idx="43">
                  <c:v>468.93496350773421</c:v>
                </c:pt>
                <c:pt idx="44">
                  <c:v>526.49786324352726</c:v>
                </c:pt>
                <c:pt idx="45">
                  <c:v>574.3692192309752</c:v>
                </c:pt>
                <c:pt idx="46">
                  <c:v>630.63460101710245</c:v>
                </c:pt>
                <c:pt idx="47">
                  <c:v>692.38717492455044</c:v>
                </c:pt>
                <c:pt idx="48">
                  <c:v>760.26311234992852</c:v>
                </c:pt>
                <c:pt idx="49">
                  <c:v>829.4576541331088</c:v>
                </c:pt>
                <c:pt idx="50">
                  <c:v>910.76890592509801</c:v>
                </c:pt>
                <c:pt idx="51">
                  <c:v>987.42088290657489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9-4717-9C26-0ACF8FD1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34783"/>
        <c:axId val="277832863"/>
      </c:scatterChart>
      <c:valAx>
        <c:axId val="277834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32863"/>
        <c:crosses val="autoZero"/>
        <c:crossBetween val="midCat"/>
      </c:valAx>
      <c:valAx>
        <c:axId val="27783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34783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131378</xdr:colOff>
      <xdr:row>0</xdr:row>
      <xdr:rowOff>104774</xdr:rowOff>
    </xdr:from>
    <xdr:to>
      <xdr:col>20</xdr:col>
      <xdr:colOff>257434</xdr:colOff>
      <xdr:row>14</xdr:row>
      <xdr:rowOff>51487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002846-4128-4F0D-9EE8-A17B2204A329}"/>
            </a:ext>
          </a:extLst>
        </xdr:cNvPr>
        <xdr:cNvSpPr txBox="1"/>
      </xdr:nvSpPr>
      <xdr:spPr>
        <a:xfrm>
          <a:off x="8060297" y="104774"/>
          <a:ext cx="4986380" cy="25416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 producing well was hydraulically fractured</a:t>
          </a:r>
          <a:r>
            <a:rPr lang="en-IN" sz="1100" baseline="0"/>
            <a:t> because its productivity had decreased. A drawdown test was conducted to measure the success of the operation. The pressure versus time data is given in the table. </a:t>
          </a:r>
        </a:p>
        <a:p>
          <a:endParaRPr lang="en-IN" sz="1100" baseline="0"/>
        </a:p>
        <a:p>
          <a:r>
            <a:rPr lang="en-IN" sz="1100" baseline="0"/>
            <a:t>Initial Reservoir Pressure = 5000 psia</a:t>
          </a:r>
        </a:p>
        <a:p>
          <a:r>
            <a:rPr lang="en-IN" sz="1100" baseline="0"/>
            <a:t>Rate = 2000 stb/d</a:t>
          </a:r>
        </a:p>
        <a:p>
          <a:r>
            <a:rPr lang="en-IN" sz="1100" baseline="0"/>
            <a:t>Formation thickness = 50 ft</a:t>
          </a:r>
        </a:p>
        <a:p>
          <a:r>
            <a:rPr lang="en-IN" sz="1100" baseline="0"/>
            <a:t>Porosity = 0.24</a:t>
          </a:r>
        </a:p>
        <a:p>
          <a:r>
            <a:rPr lang="en-IN" sz="1100" baseline="0"/>
            <a:t>Total Compressibility = 14.8*10</a:t>
          </a:r>
          <a:r>
            <a:rPr lang="en-IN" sz="1100" baseline="30000"/>
            <a:t>-6</a:t>
          </a:r>
          <a:r>
            <a:rPr lang="en-IN" sz="1100" baseline="0"/>
            <a:t> psi</a:t>
          </a:r>
          <a:r>
            <a:rPr lang="en-IN" sz="1100" baseline="30000"/>
            <a:t>-1</a:t>
          </a:r>
        </a:p>
        <a:p>
          <a:r>
            <a:rPr lang="en-IN" sz="1100" baseline="0"/>
            <a:t>Bo = 1.5 rb/stb</a:t>
          </a:r>
        </a:p>
        <a:p>
          <a:r>
            <a:rPr lang="en-IN" sz="1100" baseline="0"/>
            <a:t>Oil viscosity = 0.3 cp</a:t>
          </a:r>
        </a:p>
        <a:p>
          <a:r>
            <a:rPr lang="en-IN" sz="1100" baseline="0"/>
            <a:t>Wellbore radius = 0.29 ft</a:t>
          </a:r>
        </a:p>
        <a:p>
          <a:endParaRPr lang="en-IN" sz="1100" baseline="0"/>
        </a:p>
        <a:p>
          <a:r>
            <a:rPr lang="en-IN" sz="1100" baseline="0"/>
            <a:t>Analyze the test.</a:t>
          </a:r>
        </a:p>
      </xdr:txBody>
    </xdr:sp>
    <xdr:clientData/>
  </xdr:twoCellAnchor>
  <xdr:twoCellAnchor>
    <xdr:from>
      <xdr:col>20</xdr:col>
      <xdr:colOff>270076</xdr:colOff>
      <xdr:row>0</xdr:row>
      <xdr:rowOff>115747</xdr:rowOff>
    </xdr:from>
    <xdr:to>
      <xdr:col>29</xdr:col>
      <xdr:colOff>48228</xdr:colOff>
      <xdr:row>17</xdr:row>
      <xdr:rowOff>96456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FFFA8-3F12-569B-9C9F-C44641A71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366532</xdr:colOff>
      <xdr:row>18</xdr:row>
      <xdr:rowOff>72081</xdr:rowOff>
    </xdr:from>
    <xdr:to>
      <xdr:col>29</xdr:col>
      <xdr:colOff>0</xdr:colOff>
      <xdr:row>36</xdr:row>
      <xdr:rowOff>25831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A7A4C-B39D-F2AE-8E1B-BD466E86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347192</xdr:colOff>
      <xdr:row>15</xdr:row>
      <xdr:rowOff>170167</xdr:rowOff>
    </xdr:from>
    <xdr:to>
      <xdr:col>19</xdr:col>
      <xdr:colOff>120895</xdr:colOff>
      <xdr:row>36</xdr:row>
      <xdr:rowOff>123075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1A16D-F067-91A3-1C04-E4050225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30D5-8CB2-42CA-A770-1FC92E85133C}">
  <dimension ref="A1:L53"/>
  <sheetViews>
    <sheetView tabSelected="1" zoomScale="62" workbookViewId="0">
      <selection activeCell="AE22" sqref="AE22"/>
    </sheetView>
  </sheetViews>
  <sheetFormatPr defaultRowHeight="14.4"/>
  <cols>
    <col min="2" max="2" width="10.44140625" bestFit="1" customWidth="1"/>
    <col min="3" max="3" width="10.21875" customWidth="1"/>
    <col min="4" max="4" width="8.44140625" customWidth="1"/>
    <col min="9" max="9" width="8.88671875" style="1"/>
    <col min="10" max="10" width="11.88671875" bestFit="1" customWidth="1"/>
    <col min="11" max="11" width="13.21875" style="1" bestFit="1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H1">
        <f>LOG(2,10)</f>
        <v>0.30102999566398114</v>
      </c>
      <c r="I1" s="1" t="s">
        <v>6</v>
      </c>
      <c r="J1">
        <v>200</v>
      </c>
      <c r="K1" s="1" t="s">
        <v>7</v>
      </c>
      <c r="L1">
        <v>0.5</v>
      </c>
    </row>
    <row r="2" spans="1:12">
      <c r="A2">
        <v>0</v>
      </c>
      <c r="B2">
        <v>5000</v>
      </c>
      <c r="C2">
        <f>POWER(A2,0.5)</f>
        <v>0</v>
      </c>
      <c r="D2">
        <v>0</v>
      </c>
      <c r="E2">
        <v>0</v>
      </c>
      <c r="F2">
        <f>$J$1*SQRT(A2)</f>
        <v>0</v>
      </c>
      <c r="G2">
        <f>$J$2*SQRT(A2)</f>
        <v>0</v>
      </c>
      <c r="I2" s="1" t="s">
        <v>6</v>
      </c>
      <c r="J2">
        <v>100</v>
      </c>
      <c r="K2" s="1" t="s">
        <v>7</v>
      </c>
      <c r="L2">
        <v>0.5</v>
      </c>
    </row>
    <row r="3" spans="1:12">
      <c r="A3">
        <v>1.0019999999999999E-2</v>
      </c>
      <c r="B3">
        <v>4980.6099999999997</v>
      </c>
      <c r="C3">
        <f t="shared" ref="C3:C53" si="0">POWER(A3,0.5)</f>
        <v>0.10009995004993759</v>
      </c>
      <c r="D3">
        <f>$B$2-B3</f>
        <v>19.390000000000327</v>
      </c>
      <c r="E3">
        <f>A3*(B2-B3)/(A3-A2)</f>
        <v>19.390000000000327</v>
      </c>
      <c r="F3">
        <f t="shared" ref="F3:F53" si="1">$J$1*SQRT(A3)</f>
        <v>20.019990009987517</v>
      </c>
      <c r="G3">
        <f t="shared" ref="G3:G53" si="2">$J$2*SQRT(A3)</f>
        <v>10.009995004993758</v>
      </c>
      <c r="H3">
        <f>LOG(F3,10)-LOG(G3,10)</f>
        <v>0.30102999566398103</v>
      </c>
    </row>
    <row r="4" spans="1:12">
      <c r="A4">
        <v>1.209E-2</v>
      </c>
      <c r="B4">
        <v>4978.68</v>
      </c>
      <c r="C4">
        <f t="shared" si="0"/>
        <v>0.10995453605922768</v>
      </c>
      <c r="D4">
        <f t="shared" ref="D4:D53" si="3">$B$2-B4</f>
        <v>21.319999999999709</v>
      </c>
      <c r="E4">
        <f t="shared" ref="E4:E53" si="4">A4*(B3-B4)/(A4-A3)</f>
        <v>11.272318840576094</v>
      </c>
      <c r="F4">
        <f t="shared" si="1"/>
        <v>21.990907211845538</v>
      </c>
      <c r="G4">
        <f t="shared" si="2"/>
        <v>10.995453605922769</v>
      </c>
      <c r="H4">
        <f t="shared" ref="H4:H53" si="5">LOG(F4,10)-LOG(G4,10)</f>
        <v>0.30102999566398103</v>
      </c>
      <c r="J4" t="s">
        <v>9</v>
      </c>
      <c r="K4" s="1">
        <f>99.82*2.303</f>
        <v>229.88545999999997</v>
      </c>
    </row>
    <row r="5" spans="1:12">
      <c r="A5">
        <v>1.4200000000000001E-2</v>
      </c>
      <c r="B5">
        <v>4976.57</v>
      </c>
      <c r="C5">
        <f t="shared" si="0"/>
        <v>0.11916375287812986</v>
      </c>
      <c r="D5">
        <f t="shared" si="3"/>
        <v>23.430000000000291</v>
      </c>
      <c r="E5">
        <f t="shared" si="4"/>
        <v>14.200000000003913</v>
      </c>
      <c r="F5">
        <f t="shared" si="1"/>
        <v>23.832750575625973</v>
      </c>
      <c r="G5">
        <f t="shared" si="2"/>
        <v>11.916375287812986</v>
      </c>
      <c r="H5">
        <f t="shared" si="5"/>
        <v>0.30102999566398125</v>
      </c>
      <c r="J5" t="s">
        <v>3</v>
      </c>
      <c r="K5" s="1">
        <f>(162.6*2000*0.3*1.5)/(K4*50)</f>
        <v>12.731557707042457</v>
      </c>
      <c r="L5" t="s">
        <v>13</v>
      </c>
    </row>
    <row r="6" spans="1:12">
      <c r="A6">
        <v>1.7299999999999999E-2</v>
      </c>
      <c r="B6">
        <v>4974.24</v>
      </c>
      <c r="C6">
        <f t="shared" si="0"/>
        <v>0.13152946437965904</v>
      </c>
      <c r="D6">
        <f t="shared" si="3"/>
        <v>25.760000000000218</v>
      </c>
      <c r="E6">
        <f t="shared" si="4"/>
        <v>13.002903225806051</v>
      </c>
      <c r="F6">
        <f t="shared" si="1"/>
        <v>26.305892875931807</v>
      </c>
      <c r="G6">
        <f t="shared" si="2"/>
        <v>13.152946437965904</v>
      </c>
      <c r="H6">
        <f t="shared" si="5"/>
        <v>0.30102999566398125</v>
      </c>
      <c r="J6" t="s">
        <v>11</v>
      </c>
      <c r="K6" s="1">
        <f>1.15*((5000-4879.5)/K4-LOG(K5/(0.24*0.3*0.0000148*POWER(0.29,2)),10)+3.23)</f>
        <v>-5.0580648410324534</v>
      </c>
    </row>
    <row r="7" spans="1:12">
      <c r="A7">
        <v>2.0899999999999998E-2</v>
      </c>
      <c r="B7">
        <v>4971.9799999999996</v>
      </c>
      <c r="C7">
        <f t="shared" si="0"/>
        <v>0.14456832294800959</v>
      </c>
      <c r="D7">
        <f t="shared" si="3"/>
        <v>28.020000000000437</v>
      </c>
      <c r="E7">
        <f t="shared" si="4"/>
        <v>13.120555555556825</v>
      </c>
      <c r="F7">
        <f t="shared" si="1"/>
        <v>28.913664589601918</v>
      </c>
      <c r="G7">
        <f t="shared" si="2"/>
        <v>14.456832294800959</v>
      </c>
      <c r="H7">
        <f t="shared" si="5"/>
        <v>0.30102999566398125</v>
      </c>
      <c r="J7" t="s">
        <v>10</v>
      </c>
      <c r="K7" s="1">
        <v>169.04</v>
      </c>
    </row>
    <row r="8" spans="1:12">
      <c r="A8">
        <v>2.52E-2</v>
      </c>
      <c r="B8">
        <v>4969.2</v>
      </c>
      <c r="C8">
        <f t="shared" si="0"/>
        <v>0.15874507866387544</v>
      </c>
      <c r="D8">
        <f t="shared" si="3"/>
        <v>30.800000000000182</v>
      </c>
      <c r="E8">
        <f t="shared" si="4"/>
        <v>16.292093023254314</v>
      </c>
      <c r="F8">
        <f t="shared" si="1"/>
        <v>31.749015732775089</v>
      </c>
      <c r="G8">
        <f t="shared" si="2"/>
        <v>15.874507866387544</v>
      </c>
      <c r="H8">
        <f t="shared" si="5"/>
        <v>0.30102999566398125</v>
      </c>
      <c r="J8" t="s">
        <v>8</v>
      </c>
      <c r="K8" s="1">
        <f>(4.06*2000*1.5*SQRT(0.3))/(K7*50*SQRT(K5*0.24*0.0000148))</f>
        <v>117.3738032727599</v>
      </c>
      <c r="L8" t="s">
        <v>12</v>
      </c>
    </row>
    <row r="9" spans="1:12">
      <c r="A9">
        <v>3.0800000000000001E-2</v>
      </c>
      <c r="B9">
        <v>4966.1400000000003</v>
      </c>
      <c r="C9">
        <f t="shared" si="0"/>
        <v>0.17549928774784243</v>
      </c>
      <c r="D9">
        <f t="shared" si="3"/>
        <v>33.859999999999673</v>
      </c>
      <c r="E9">
        <f t="shared" si="4"/>
        <v>16.829999999997195</v>
      </c>
      <c r="F9">
        <f t="shared" si="1"/>
        <v>35.099857549568483</v>
      </c>
      <c r="G9">
        <f t="shared" si="2"/>
        <v>17.549928774784242</v>
      </c>
      <c r="H9">
        <f t="shared" si="5"/>
        <v>0.30102999566398125</v>
      </c>
    </row>
    <row r="10" spans="1:12">
      <c r="A10">
        <v>3.6799999999999999E-2</v>
      </c>
      <c r="B10">
        <v>4963.17</v>
      </c>
      <c r="C10">
        <f t="shared" si="0"/>
        <v>0.19183326093250877</v>
      </c>
      <c r="D10">
        <f t="shared" si="3"/>
        <v>36.829999999999927</v>
      </c>
      <c r="E10">
        <f t="shared" si="4"/>
        <v>18.216000000001568</v>
      </c>
      <c r="F10">
        <f t="shared" si="1"/>
        <v>38.366652186501753</v>
      </c>
      <c r="G10">
        <f t="shared" si="2"/>
        <v>19.183326093250876</v>
      </c>
      <c r="H10">
        <f t="shared" si="5"/>
        <v>0.30102999566398125</v>
      </c>
      <c r="J10" t="s">
        <v>14</v>
      </c>
      <c r="K10" s="1">
        <v>100</v>
      </c>
    </row>
    <row r="11" spans="1:12">
      <c r="A11">
        <v>4.36E-2</v>
      </c>
      <c r="B11">
        <v>4959.5200000000004</v>
      </c>
      <c r="C11">
        <f t="shared" si="0"/>
        <v>0.20880613017821101</v>
      </c>
      <c r="D11">
        <f t="shared" si="3"/>
        <v>40.479999999999563</v>
      </c>
      <c r="E11">
        <f t="shared" si="4"/>
        <v>23.402941176468254</v>
      </c>
      <c r="F11">
        <f t="shared" si="1"/>
        <v>41.761226035642203</v>
      </c>
      <c r="G11">
        <f t="shared" si="2"/>
        <v>20.880613017821101</v>
      </c>
      <c r="H11">
        <f t="shared" si="5"/>
        <v>0.30102999566398125</v>
      </c>
      <c r="J11" t="s">
        <v>3</v>
      </c>
      <c r="K11" s="2">
        <f>(70.6*2000*0.3*1.5)/(50*K10)</f>
        <v>12.708</v>
      </c>
      <c r="L11" t="s">
        <v>13</v>
      </c>
    </row>
    <row r="12" spans="1:12">
      <c r="A12">
        <v>5.2600000000000001E-2</v>
      </c>
      <c r="B12">
        <v>4955.96</v>
      </c>
      <c r="C12">
        <f t="shared" si="0"/>
        <v>0.2293468988235943</v>
      </c>
      <c r="D12">
        <f t="shared" si="3"/>
        <v>44.039999999999964</v>
      </c>
      <c r="E12">
        <f t="shared" si="4"/>
        <v>20.806222222224559</v>
      </c>
      <c r="F12">
        <f t="shared" si="1"/>
        <v>45.869379764718857</v>
      </c>
      <c r="G12">
        <f t="shared" si="2"/>
        <v>22.934689882359429</v>
      </c>
      <c r="H12">
        <f t="shared" si="5"/>
        <v>0.30102999566398103</v>
      </c>
      <c r="J12" t="s">
        <v>15</v>
      </c>
      <c r="K12" s="1">
        <v>3.0800000000000001E-2</v>
      </c>
    </row>
    <row r="13" spans="1:12">
      <c r="A13">
        <v>6.3399999999999998E-2</v>
      </c>
      <c r="B13">
        <v>4951.59</v>
      </c>
      <c r="C13">
        <f t="shared" si="0"/>
        <v>0.25179356624028343</v>
      </c>
      <c r="D13">
        <f t="shared" si="3"/>
        <v>48.409999999999854</v>
      </c>
      <c r="E13">
        <f t="shared" si="4"/>
        <v>25.653518518517885</v>
      </c>
      <c r="F13">
        <f t="shared" si="1"/>
        <v>50.358713248056688</v>
      </c>
      <c r="G13">
        <f t="shared" si="2"/>
        <v>25.179356624028344</v>
      </c>
      <c r="H13">
        <f t="shared" si="5"/>
        <v>0.30102999566398103</v>
      </c>
      <c r="J13" t="s">
        <v>16</v>
      </c>
      <c r="K13" s="1">
        <v>33.86</v>
      </c>
    </row>
    <row r="14" spans="1:12">
      <c r="A14">
        <v>7.5399999999999995E-2</v>
      </c>
      <c r="B14">
        <v>4947.3500000000004</v>
      </c>
      <c r="C14">
        <f t="shared" si="0"/>
        <v>0.27459060435491961</v>
      </c>
      <c r="D14">
        <f t="shared" si="3"/>
        <v>52.649999999999636</v>
      </c>
      <c r="E14">
        <f t="shared" si="4"/>
        <v>26.641333333331964</v>
      </c>
      <c r="F14">
        <f t="shared" si="1"/>
        <v>54.91812087098392</v>
      </c>
      <c r="G14">
        <f t="shared" si="2"/>
        <v>27.45906043549196</v>
      </c>
      <c r="H14">
        <f t="shared" si="5"/>
        <v>0.30102999566398125</v>
      </c>
      <c r="J14" t="s">
        <v>8</v>
      </c>
      <c r="K14" s="1">
        <f>(4.06*2000*1.5*SQRT(0.3*K12))/(K13*50*SQRT(K11*0.24*0.0000148))</f>
        <v>102.9321950202245</v>
      </c>
      <c r="L14" t="s">
        <v>12</v>
      </c>
    </row>
    <row r="15" spans="1:12">
      <c r="A15">
        <v>9.0999999999999998E-2</v>
      </c>
      <c r="B15">
        <v>4942.72</v>
      </c>
      <c r="C15">
        <f t="shared" si="0"/>
        <v>0.30166206257996714</v>
      </c>
      <c r="D15">
        <f t="shared" si="3"/>
        <v>57.279999999999745</v>
      </c>
      <c r="E15">
        <f t="shared" si="4"/>
        <v>27.008333333333965</v>
      </c>
      <c r="F15">
        <f t="shared" si="1"/>
        <v>60.332412515993425</v>
      </c>
      <c r="G15">
        <f t="shared" si="2"/>
        <v>30.166206257996713</v>
      </c>
      <c r="H15">
        <f t="shared" si="5"/>
        <v>0.30102999566398103</v>
      </c>
      <c r="J15" t="s">
        <v>17</v>
      </c>
      <c r="K15" s="1">
        <f>1.15*(K13/(K10*2.303)-LOG((K11*K12)/(0.24*0.3*0.0000148*POWER(0.29,2)),10)+3.23)</f>
        <v>-3.7526939107142643</v>
      </c>
    </row>
    <row r="16" spans="1:12">
      <c r="A16">
        <v>0.11</v>
      </c>
      <c r="B16">
        <v>4937.66</v>
      </c>
      <c r="C16">
        <f t="shared" si="0"/>
        <v>0.33166247903553997</v>
      </c>
      <c r="D16">
        <f t="shared" si="3"/>
        <v>62.340000000000146</v>
      </c>
      <c r="E16">
        <f t="shared" si="4"/>
        <v>29.294736842107579</v>
      </c>
      <c r="F16">
        <f t="shared" si="1"/>
        <v>66.332495807107989</v>
      </c>
      <c r="G16">
        <f t="shared" si="2"/>
        <v>33.166247903553995</v>
      </c>
      <c r="H16">
        <f t="shared" si="5"/>
        <v>0.30102999566398103</v>
      </c>
    </row>
    <row r="17" spans="1:8">
      <c r="A17">
        <v>0.13200000000000001</v>
      </c>
      <c r="B17">
        <v>4932.2299999999996</v>
      </c>
      <c r="C17">
        <f t="shared" si="0"/>
        <v>0.36331804249169902</v>
      </c>
      <c r="D17">
        <f t="shared" si="3"/>
        <v>67.770000000000437</v>
      </c>
      <c r="E17">
        <f t="shared" si="4"/>
        <v>32.580000000001739</v>
      </c>
      <c r="F17">
        <f t="shared" si="1"/>
        <v>72.663608498339798</v>
      </c>
      <c r="G17">
        <f t="shared" si="2"/>
        <v>36.331804249169899</v>
      </c>
      <c r="H17">
        <f t="shared" si="5"/>
        <v>0.30102999566398103</v>
      </c>
    </row>
    <row r="18" spans="1:8">
      <c r="A18">
        <v>0.159</v>
      </c>
      <c r="B18">
        <v>4927.05</v>
      </c>
      <c r="C18">
        <f t="shared" si="0"/>
        <v>0.39874804074753772</v>
      </c>
      <c r="D18">
        <f t="shared" si="3"/>
        <v>72.949999999999818</v>
      </c>
      <c r="E18">
        <f t="shared" si="4"/>
        <v>30.504444444440807</v>
      </c>
      <c r="F18">
        <f t="shared" si="1"/>
        <v>79.749608149507552</v>
      </c>
      <c r="G18">
        <f t="shared" si="2"/>
        <v>39.874804074753776</v>
      </c>
      <c r="H18">
        <f t="shared" si="5"/>
        <v>0.30102999566398103</v>
      </c>
    </row>
    <row r="19" spans="1:8">
      <c r="A19">
        <v>0.19</v>
      </c>
      <c r="B19">
        <v>4921.4799999999996</v>
      </c>
      <c r="C19">
        <f t="shared" si="0"/>
        <v>0.43588989435406733</v>
      </c>
      <c r="D19">
        <f t="shared" si="3"/>
        <v>78.520000000000437</v>
      </c>
      <c r="E19">
        <f t="shared" si="4"/>
        <v>34.138709677423144</v>
      </c>
      <c r="F19">
        <f t="shared" si="1"/>
        <v>87.177978870813462</v>
      </c>
      <c r="G19">
        <f t="shared" si="2"/>
        <v>43.588989435406731</v>
      </c>
      <c r="H19">
        <f t="shared" si="5"/>
        <v>0.30102999566398148</v>
      </c>
    </row>
    <row r="20" spans="1:8">
      <c r="A20">
        <v>0.22900000000000001</v>
      </c>
      <c r="B20">
        <v>4915.49</v>
      </c>
      <c r="C20">
        <f t="shared" si="0"/>
        <v>0.47853944456021597</v>
      </c>
      <c r="D20">
        <f t="shared" si="3"/>
        <v>84.510000000000218</v>
      </c>
      <c r="E20">
        <f t="shared" si="4"/>
        <v>35.172051282049992</v>
      </c>
      <c r="F20">
        <f t="shared" si="1"/>
        <v>95.707888912043188</v>
      </c>
      <c r="G20">
        <f t="shared" si="2"/>
        <v>47.853944456021594</v>
      </c>
      <c r="H20">
        <f t="shared" si="5"/>
        <v>0.30102999566398148</v>
      </c>
    </row>
    <row r="21" spans="1:8">
      <c r="A21">
        <v>0.27600000000000002</v>
      </c>
      <c r="B21">
        <v>4907.1000000000004</v>
      </c>
      <c r="C21">
        <f t="shared" si="0"/>
        <v>0.52535702146254792</v>
      </c>
      <c r="D21">
        <f t="shared" si="3"/>
        <v>92.899999999999636</v>
      </c>
      <c r="E21">
        <f t="shared" si="4"/>
        <v>49.268936170209336</v>
      </c>
      <c r="F21">
        <f t="shared" si="1"/>
        <v>105.07140429250958</v>
      </c>
      <c r="G21">
        <f t="shared" si="2"/>
        <v>52.535702146254792</v>
      </c>
      <c r="H21">
        <f t="shared" si="5"/>
        <v>0.30102999566398125</v>
      </c>
    </row>
    <row r="22" spans="1:8">
      <c r="A22">
        <v>0.33200000000000002</v>
      </c>
      <c r="B22">
        <v>4900</v>
      </c>
      <c r="C22">
        <f t="shared" si="0"/>
        <v>0.57619441163551732</v>
      </c>
      <c r="D22">
        <f t="shared" si="3"/>
        <v>100</v>
      </c>
      <c r="E22">
        <f t="shared" si="4"/>
        <v>42.092857142859309</v>
      </c>
      <c r="F22">
        <f t="shared" si="1"/>
        <v>115.23888232710347</v>
      </c>
      <c r="G22">
        <f t="shared" si="2"/>
        <v>57.619441163551734</v>
      </c>
      <c r="H22">
        <f t="shared" si="5"/>
        <v>0.30102999566398103</v>
      </c>
    </row>
    <row r="23" spans="1:8">
      <c r="A23">
        <v>0.39600000000000002</v>
      </c>
      <c r="B23">
        <v>4892.37</v>
      </c>
      <c r="C23">
        <f t="shared" si="0"/>
        <v>0.62928530890209089</v>
      </c>
      <c r="D23">
        <f t="shared" si="3"/>
        <v>107.63000000000011</v>
      </c>
      <c r="E23">
        <f t="shared" si="4"/>
        <v>47.210625000000675</v>
      </c>
      <c r="F23">
        <f t="shared" si="1"/>
        <v>125.85706178041818</v>
      </c>
      <c r="G23">
        <f t="shared" si="2"/>
        <v>62.928530890209089</v>
      </c>
      <c r="H23">
        <f t="shared" si="5"/>
        <v>0.30102999566398125</v>
      </c>
    </row>
    <row r="24" spans="1:8">
      <c r="A24">
        <v>0.47699999999999998</v>
      </c>
      <c r="B24">
        <v>4884.1400000000003</v>
      </c>
      <c r="C24">
        <f t="shared" si="0"/>
        <v>0.69065186599328032</v>
      </c>
      <c r="D24">
        <f t="shared" si="3"/>
        <v>115.85999999999967</v>
      </c>
      <c r="E24">
        <f t="shared" si="4"/>
        <v>48.46555555555301</v>
      </c>
      <c r="F24">
        <f t="shared" si="1"/>
        <v>138.13037319865606</v>
      </c>
      <c r="G24">
        <f t="shared" si="2"/>
        <v>69.06518659932803</v>
      </c>
      <c r="H24">
        <f t="shared" si="5"/>
        <v>0.30102999566398103</v>
      </c>
    </row>
    <row r="25" spans="1:8">
      <c r="A25">
        <v>0.56799999999999995</v>
      </c>
      <c r="B25">
        <v>4875.29</v>
      </c>
      <c r="C25">
        <f t="shared" si="0"/>
        <v>0.7536577472566709</v>
      </c>
      <c r="D25">
        <f t="shared" si="3"/>
        <v>124.71000000000004</v>
      </c>
      <c r="E25">
        <f t="shared" si="4"/>
        <v>55.239560439562716</v>
      </c>
      <c r="F25">
        <f t="shared" si="1"/>
        <v>150.73154945133419</v>
      </c>
      <c r="G25">
        <f t="shared" si="2"/>
        <v>75.365774725667094</v>
      </c>
      <c r="H25">
        <f t="shared" si="5"/>
        <v>0.30102999566398103</v>
      </c>
    </row>
    <row r="26" spans="1:8">
      <c r="A26">
        <v>0.68500000000000005</v>
      </c>
      <c r="B26">
        <v>4865.7700000000004</v>
      </c>
      <c r="C26">
        <f t="shared" si="0"/>
        <v>0.82764726786234244</v>
      </c>
      <c r="D26">
        <f t="shared" si="3"/>
        <v>134.22999999999956</v>
      </c>
      <c r="E26">
        <f t="shared" si="4"/>
        <v>55.736752136749317</v>
      </c>
      <c r="F26">
        <f t="shared" si="1"/>
        <v>165.5294535724685</v>
      </c>
      <c r="G26">
        <f t="shared" si="2"/>
        <v>82.764726786234249</v>
      </c>
      <c r="H26">
        <f t="shared" si="5"/>
        <v>0.30102999566398103</v>
      </c>
    </row>
    <row r="27" spans="1:8">
      <c r="A27">
        <v>0.83599999999999997</v>
      </c>
      <c r="B27">
        <v>4855.5200000000004</v>
      </c>
      <c r="C27">
        <f t="shared" si="0"/>
        <v>0.91433035605299684</v>
      </c>
      <c r="D27">
        <f t="shared" si="3"/>
        <v>144.47999999999956</v>
      </c>
      <c r="E27">
        <f t="shared" si="4"/>
        <v>56.748344370860956</v>
      </c>
      <c r="F27">
        <f t="shared" si="1"/>
        <v>182.86607121059936</v>
      </c>
      <c r="G27">
        <f t="shared" si="2"/>
        <v>91.433035605299679</v>
      </c>
      <c r="H27">
        <f t="shared" si="5"/>
        <v>0.30102999566398125</v>
      </c>
    </row>
    <row r="28" spans="1:8">
      <c r="A28">
        <v>0.995</v>
      </c>
      <c r="B28">
        <v>4844.4799999999996</v>
      </c>
      <c r="C28">
        <f t="shared" si="0"/>
        <v>0.99749686716300012</v>
      </c>
      <c r="D28">
        <f t="shared" si="3"/>
        <v>155.52000000000044</v>
      </c>
      <c r="E28">
        <f t="shared" si="4"/>
        <v>69.086792452835638</v>
      </c>
      <c r="F28">
        <f t="shared" si="1"/>
        <v>199.49937343260004</v>
      </c>
      <c r="G28">
        <f t="shared" si="2"/>
        <v>99.749686716300019</v>
      </c>
      <c r="H28">
        <f t="shared" si="5"/>
        <v>0.30102999566398125</v>
      </c>
    </row>
    <row r="29" spans="1:8">
      <c r="A29">
        <v>1.2</v>
      </c>
      <c r="B29">
        <v>4832.6000000000004</v>
      </c>
      <c r="C29">
        <f t="shared" si="0"/>
        <v>1.0954451150103321</v>
      </c>
      <c r="D29">
        <f t="shared" si="3"/>
        <v>167.39999999999964</v>
      </c>
      <c r="E29">
        <f t="shared" si="4"/>
        <v>69.541463414629476</v>
      </c>
      <c r="F29">
        <f t="shared" si="1"/>
        <v>219.08902300206643</v>
      </c>
      <c r="G29">
        <f t="shared" si="2"/>
        <v>109.54451150103321</v>
      </c>
      <c r="H29">
        <f t="shared" si="5"/>
        <v>0.30102999566398125</v>
      </c>
    </row>
    <row r="30" spans="1:8">
      <c r="A30">
        <v>1.446</v>
      </c>
      <c r="B30">
        <v>4819.82</v>
      </c>
      <c r="C30">
        <f t="shared" si="0"/>
        <v>1.202497401244593</v>
      </c>
      <c r="D30">
        <f t="shared" si="3"/>
        <v>180.18000000000029</v>
      </c>
      <c r="E30">
        <f t="shared" si="4"/>
        <v>75.121463414638001</v>
      </c>
      <c r="F30">
        <f t="shared" si="1"/>
        <v>240.49948024891862</v>
      </c>
      <c r="G30">
        <f t="shared" si="2"/>
        <v>120.24974012445931</v>
      </c>
      <c r="H30">
        <f t="shared" si="5"/>
        <v>0.30102999566398081</v>
      </c>
    </row>
    <row r="31" spans="1:8">
      <c r="A31">
        <v>1.74</v>
      </c>
      <c r="B31">
        <v>4806.0600000000004</v>
      </c>
      <c r="C31">
        <f t="shared" si="0"/>
        <v>1.3190905958272918</v>
      </c>
      <c r="D31">
        <f t="shared" si="3"/>
        <v>193.9399999999996</v>
      </c>
      <c r="E31">
        <f t="shared" si="4"/>
        <v>81.436734693873447</v>
      </c>
      <c r="F31">
        <f t="shared" si="1"/>
        <v>263.81811916545837</v>
      </c>
      <c r="G31">
        <f t="shared" si="2"/>
        <v>131.90905958272918</v>
      </c>
      <c r="H31">
        <f t="shared" si="5"/>
        <v>0.30102999566398125</v>
      </c>
    </row>
    <row r="32" spans="1:8">
      <c r="A32">
        <v>2.1</v>
      </c>
      <c r="B32">
        <v>4793.43</v>
      </c>
      <c r="C32">
        <f t="shared" si="0"/>
        <v>1.4491376746189439</v>
      </c>
      <c r="D32">
        <f t="shared" si="3"/>
        <v>206.56999999999971</v>
      </c>
      <c r="E32">
        <f t="shared" si="4"/>
        <v>73.675000000000622</v>
      </c>
      <c r="F32">
        <f t="shared" si="1"/>
        <v>289.82753492378879</v>
      </c>
      <c r="G32">
        <f t="shared" si="2"/>
        <v>144.91376746189439</v>
      </c>
      <c r="H32">
        <f t="shared" si="5"/>
        <v>0.30102999566398125</v>
      </c>
    </row>
    <row r="33" spans="1:8">
      <c r="A33">
        <v>2.5</v>
      </c>
      <c r="B33">
        <v>4779.9799999999996</v>
      </c>
      <c r="C33">
        <f t="shared" si="0"/>
        <v>1.5811388300841898</v>
      </c>
      <c r="D33">
        <f t="shared" si="3"/>
        <v>220.02000000000044</v>
      </c>
      <c r="E33">
        <f t="shared" si="4"/>
        <v>84.062500000004562</v>
      </c>
      <c r="F33">
        <f t="shared" si="1"/>
        <v>316.22776601683796</v>
      </c>
      <c r="G33">
        <f t="shared" si="2"/>
        <v>158.11388300841898</v>
      </c>
      <c r="H33">
        <f t="shared" si="5"/>
        <v>0.30102999566398125</v>
      </c>
    </row>
    <row r="34" spans="1:8">
      <c r="A34">
        <v>3.02</v>
      </c>
      <c r="B34">
        <v>4763.17</v>
      </c>
      <c r="C34">
        <f t="shared" si="0"/>
        <v>1.7378147196982767</v>
      </c>
      <c r="D34">
        <f t="shared" si="3"/>
        <v>236.82999999999993</v>
      </c>
      <c r="E34">
        <f t="shared" si="4"/>
        <v>97.62730769230474</v>
      </c>
      <c r="F34">
        <f t="shared" si="1"/>
        <v>347.56294393965533</v>
      </c>
      <c r="G34">
        <f t="shared" si="2"/>
        <v>173.78147196982766</v>
      </c>
      <c r="H34">
        <f t="shared" si="5"/>
        <v>0.30102999566398125</v>
      </c>
    </row>
    <row r="35" spans="1:8">
      <c r="A35">
        <v>3.63</v>
      </c>
      <c r="B35">
        <v>4747.75</v>
      </c>
      <c r="C35">
        <f t="shared" si="0"/>
        <v>1.9052558883257651</v>
      </c>
      <c r="D35">
        <f t="shared" si="3"/>
        <v>252.25</v>
      </c>
      <c r="E35">
        <f t="shared" si="4"/>
        <v>91.761639344262747</v>
      </c>
      <c r="F35">
        <f t="shared" si="1"/>
        <v>381.05117766515303</v>
      </c>
      <c r="G35">
        <f t="shared" si="2"/>
        <v>190.52558883257652</v>
      </c>
      <c r="H35">
        <f t="shared" si="5"/>
        <v>0.30102999566398125</v>
      </c>
    </row>
    <row r="36" spans="1:8">
      <c r="A36">
        <v>4.38</v>
      </c>
      <c r="B36">
        <v>4731.33</v>
      </c>
      <c r="C36">
        <f t="shared" si="0"/>
        <v>2.0928449536456348</v>
      </c>
      <c r="D36">
        <f t="shared" si="3"/>
        <v>268.67000000000007</v>
      </c>
      <c r="E36">
        <f t="shared" si="4"/>
        <v>95.89280000000042</v>
      </c>
      <c r="F36">
        <f t="shared" si="1"/>
        <v>418.56899072912699</v>
      </c>
      <c r="G36">
        <f t="shared" si="2"/>
        <v>209.2844953645635</v>
      </c>
      <c r="H36">
        <f t="shared" si="5"/>
        <v>0.30102999566398125</v>
      </c>
    </row>
    <row r="37" spans="1:8">
      <c r="A37">
        <v>5.21</v>
      </c>
      <c r="B37">
        <v>4713.83</v>
      </c>
      <c r="C37">
        <f t="shared" si="0"/>
        <v>2.2825424421026654</v>
      </c>
      <c r="D37">
        <f t="shared" si="3"/>
        <v>286.17000000000007</v>
      </c>
      <c r="E37">
        <f t="shared" si="4"/>
        <v>109.84939759036143</v>
      </c>
      <c r="F37">
        <f t="shared" si="1"/>
        <v>456.50848842053307</v>
      </c>
      <c r="G37">
        <f t="shared" si="2"/>
        <v>228.25424421026653</v>
      </c>
      <c r="H37">
        <f t="shared" si="5"/>
        <v>0.30102999566398081</v>
      </c>
    </row>
    <row r="38" spans="1:8">
      <c r="A38">
        <v>6.29</v>
      </c>
      <c r="B38">
        <v>4698.38</v>
      </c>
      <c r="C38">
        <f t="shared" si="0"/>
        <v>2.5079872407968904</v>
      </c>
      <c r="D38">
        <f t="shared" si="3"/>
        <v>301.61999999999989</v>
      </c>
      <c r="E38">
        <f t="shared" si="4"/>
        <v>89.981944444443386</v>
      </c>
      <c r="F38">
        <f t="shared" si="1"/>
        <v>501.59744815937808</v>
      </c>
      <c r="G38">
        <f t="shared" si="2"/>
        <v>250.79872407968904</v>
      </c>
      <c r="H38">
        <f t="shared" si="5"/>
        <v>0.30102999566398125</v>
      </c>
    </row>
    <row r="39" spans="1:8">
      <c r="A39">
        <v>7.58</v>
      </c>
      <c r="B39">
        <v>4678.74</v>
      </c>
      <c r="C39">
        <f t="shared" si="0"/>
        <v>2.7531799795872409</v>
      </c>
      <c r="D39">
        <f t="shared" si="3"/>
        <v>321.26000000000022</v>
      </c>
      <c r="E39">
        <f t="shared" si="4"/>
        <v>115.40403100775386</v>
      </c>
      <c r="F39">
        <f t="shared" si="1"/>
        <v>550.63599591744821</v>
      </c>
      <c r="G39">
        <f t="shared" si="2"/>
        <v>275.31799795872411</v>
      </c>
      <c r="H39">
        <f t="shared" si="5"/>
        <v>0.30102999566398125</v>
      </c>
    </row>
    <row r="40" spans="1:8">
      <c r="A40">
        <v>9.14</v>
      </c>
      <c r="B40">
        <v>4661.3999999999996</v>
      </c>
      <c r="C40">
        <f t="shared" si="0"/>
        <v>3.0232432915661951</v>
      </c>
      <c r="D40">
        <f t="shared" si="3"/>
        <v>338.60000000000036</v>
      </c>
      <c r="E40">
        <f t="shared" si="4"/>
        <v>101.59461538461622</v>
      </c>
      <c r="F40">
        <f t="shared" si="1"/>
        <v>604.64865831323903</v>
      </c>
      <c r="G40">
        <f t="shared" si="2"/>
        <v>302.32432915661951</v>
      </c>
      <c r="H40">
        <f t="shared" si="5"/>
        <v>0.30102999566398081</v>
      </c>
    </row>
    <row r="41" spans="1:8">
      <c r="A41">
        <v>11.02</v>
      </c>
      <c r="B41">
        <v>4643.13</v>
      </c>
      <c r="C41">
        <f t="shared" si="0"/>
        <v>3.3196385345395663</v>
      </c>
      <c r="D41">
        <f t="shared" si="3"/>
        <v>356.86999999999989</v>
      </c>
      <c r="E41">
        <f t="shared" si="4"/>
        <v>107.09329787233771</v>
      </c>
      <c r="F41">
        <f t="shared" si="1"/>
        <v>663.92770690791326</v>
      </c>
      <c r="G41">
        <f t="shared" si="2"/>
        <v>331.96385345395663</v>
      </c>
      <c r="H41">
        <f t="shared" si="5"/>
        <v>0.30102999566398081</v>
      </c>
    </row>
    <row r="42" spans="1:8">
      <c r="A42">
        <v>13.12</v>
      </c>
      <c r="B42">
        <v>4623.87</v>
      </c>
      <c r="C42">
        <f t="shared" si="0"/>
        <v>3.6221540552549665</v>
      </c>
      <c r="D42">
        <f t="shared" si="3"/>
        <v>376.13000000000011</v>
      </c>
      <c r="E42">
        <f t="shared" si="4"/>
        <v>120.32914285714423</v>
      </c>
      <c r="F42">
        <f t="shared" si="1"/>
        <v>724.43081105099327</v>
      </c>
      <c r="G42">
        <f t="shared" si="2"/>
        <v>362.21540552549664</v>
      </c>
      <c r="H42">
        <f t="shared" si="5"/>
        <v>0.30102999566398125</v>
      </c>
    </row>
    <row r="43" spans="1:8">
      <c r="A43">
        <v>15.81</v>
      </c>
      <c r="B43">
        <v>4607.71</v>
      </c>
      <c r="C43">
        <f t="shared" si="0"/>
        <v>3.9761790704142088</v>
      </c>
      <c r="D43">
        <f t="shared" si="3"/>
        <v>392.28999999999996</v>
      </c>
      <c r="E43">
        <f t="shared" si="4"/>
        <v>94.97754646840059</v>
      </c>
      <c r="F43">
        <f t="shared" si="1"/>
        <v>795.23581408284178</v>
      </c>
      <c r="G43">
        <f t="shared" si="2"/>
        <v>397.61790704142089</v>
      </c>
      <c r="H43">
        <f t="shared" si="5"/>
        <v>0.30102999566398081</v>
      </c>
    </row>
    <row r="44" spans="1:8">
      <c r="A44">
        <v>19.07</v>
      </c>
      <c r="B44">
        <v>4586.54</v>
      </c>
      <c r="C44">
        <f t="shared" si="0"/>
        <v>4.3669211121796101</v>
      </c>
      <c r="D44">
        <f t="shared" si="3"/>
        <v>413.46000000000004</v>
      </c>
      <c r="E44">
        <f t="shared" si="4"/>
        <v>123.83800613496976</v>
      </c>
      <c r="F44">
        <f t="shared" si="1"/>
        <v>873.38422243592197</v>
      </c>
      <c r="G44">
        <f t="shared" si="2"/>
        <v>436.69211121796098</v>
      </c>
      <c r="H44">
        <f t="shared" si="5"/>
        <v>0.30102999566398081</v>
      </c>
    </row>
    <row r="45" spans="1:8">
      <c r="A45">
        <v>21.99</v>
      </c>
      <c r="B45">
        <v>4568.78</v>
      </c>
      <c r="C45">
        <f t="shared" si="0"/>
        <v>4.6893496350773418</v>
      </c>
      <c r="D45">
        <f t="shared" si="3"/>
        <v>431.22000000000025</v>
      </c>
      <c r="E45">
        <f t="shared" si="4"/>
        <v>133.74739726027568</v>
      </c>
      <c r="F45">
        <f t="shared" si="1"/>
        <v>937.86992701546842</v>
      </c>
      <c r="G45">
        <f t="shared" si="2"/>
        <v>468.93496350773421</v>
      </c>
      <c r="H45">
        <f t="shared" si="5"/>
        <v>0.30102999566398125</v>
      </c>
    </row>
    <row r="46" spans="1:8">
      <c r="A46">
        <v>27.72</v>
      </c>
      <c r="B46">
        <v>4550.26</v>
      </c>
      <c r="C46">
        <f t="shared" si="0"/>
        <v>5.2649786324352732</v>
      </c>
      <c r="D46">
        <f t="shared" si="3"/>
        <v>449.73999999999978</v>
      </c>
      <c r="E46">
        <f t="shared" si="4"/>
        <v>89.594136125652142</v>
      </c>
      <c r="F46">
        <f t="shared" si="1"/>
        <v>1052.9957264870545</v>
      </c>
      <c r="G46">
        <f t="shared" si="2"/>
        <v>526.49786324352726</v>
      </c>
      <c r="H46">
        <f t="shared" si="5"/>
        <v>0.30102999566398125</v>
      </c>
    </row>
    <row r="47" spans="1:8">
      <c r="A47">
        <v>32.99</v>
      </c>
      <c r="B47">
        <v>4530.93</v>
      </c>
      <c r="C47">
        <f t="shared" si="0"/>
        <v>5.7436921923097515</v>
      </c>
      <c r="D47">
        <f t="shared" si="3"/>
        <v>469.06999999999971</v>
      </c>
      <c r="E47">
        <f t="shared" si="4"/>
        <v>121.00506641366172</v>
      </c>
      <c r="F47">
        <f t="shared" si="1"/>
        <v>1148.7384384619504</v>
      </c>
      <c r="G47">
        <f t="shared" si="2"/>
        <v>574.3692192309752</v>
      </c>
      <c r="H47">
        <f t="shared" si="5"/>
        <v>0.30102999566398081</v>
      </c>
    </row>
    <row r="48" spans="1:8">
      <c r="A48">
        <v>39.770000000000003</v>
      </c>
      <c r="B48">
        <v>4510.79</v>
      </c>
      <c r="C48">
        <f t="shared" si="0"/>
        <v>6.3063460101710245</v>
      </c>
      <c r="D48">
        <f t="shared" si="3"/>
        <v>489.21000000000004</v>
      </c>
      <c r="E48">
        <f t="shared" si="4"/>
        <v>118.13684365781901</v>
      </c>
      <c r="F48">
        <f t="shared" si="1"/>
        <v>1261.2692020342049</v>
      </c>
      <c r="G48">
        <f t="shared" si="2"/>
        <v>630.63460101710245</v>
      </c>
      <c r="H48">
        <f t="shared" si="5"/>
        <v>0.30102999566398125</v>
      </c>
    </row>
    <row r="49" spans="1:8">
      <c r="A49">
        <v>47.94</v>
      </c>
      <c r="B49">
        <v>4495.1099999999997</v>
      </c>
      <c r="C49">
        <f t="shared" si="0"/>
        <v>6.923871749245504</v>
      </c>
      <c r="D49">
        <f t="shared" si="3"/>
        <v>504.89000000000033</v>
      </c>
      <c r="E49">
        <f t="shared" si="4"/>
        <v>92.007246022033584</v>
      </c>
      <c r="F49">
        <f t="shared" si="1"/>
        <v>1384.7743498491009</v>
      </c>
      <c r="G49">
        <f t="shared" si="2"/>
        <v>692.38717492455044</v>
      </c>
      <c r="H49">
        <f t="shared" si="5"/>
        <v>0.30102999566398125</v>
      </c>
    </row>
    <row r="50" spans="1:8">
      <c r="A50">
        <v>57.8</v>
      </c>
      <c r="B50">
        <v>4473.4399999999996</v>
      </c>
      <c r="C50">
        <f t="shared" si="0"/>
        <v>7.6026311234992852</v>
      </c>
      <c r="D50">
        <f t="shared" si="3"/>
        <v>526.5600000000004</v>
      </c>
      <c r="E50">
        <f t="shared" si="4"/>
        <v>127.03103448275905</v>
      </c>
      <c r="F50">
        <f t="shared" si="1"/>
        <v>1520.526224699857</v>
      </c>
      <c r="G50">
        <f t="shared" si="2"/>
        <v>760.26311234992852</v>
      </c>
      <c r="H50">
        <f t="shared" si="5"/>
        <v>0.30102999566398125</v>
      </c>
    </row>
    <row r="51" spans="1:8">
      <c r="A51">
        <v>68.8</v>
      </c>
      <c r="B51">
        <v>4456.55</v>
      </c>
      <c r="C51">
        <f t="shared" si="0"/>
        <v>8.2945765413310877</v>
      </c>
      <c r="D51">
        <f t="shared" si="3"/>
        <v>543.44999999999982</v>
      </c>
      <c r="E51">
        <f t="shared" si="4"/>
        <v>105.63927272726909</v>
      </c>
      <c r="F51">
        <f t="shared" si="1"/>
        <v>1658.9153082662176</v>
      </c>
      <c r="G51">
        <f t="shared" si="2"/>
        <v>829.4576541331088</v>
      </c>
      <c r="H51">
        <f t="shared" si="5"/>
        <v>0.30102999566398125</v>
      </c>
    </row>
    <row r="52" spans="1:8">
      <c r="A52">
        <v>82.95</v>
      </c>
      <c r="B52">
        <v>4433.21</v>
      </c>
      <c r="C52">
        <f t="shared" si="0"/>
        <v>9.1076890592509798</v>
      </c>
      <c r="D52">
        <f t="shared" si="3"/>
        <v>566.79</v>
      </c>
      <c r="E52">
        <f t="shared" si="4"/>
        <v>136.82353356890539</v>
      </c>
      <c r="F52">
        <f t="shared" si="1"/>
        <v>1821.537811850196</v>
      </c>
      <c r="G52">
        <f t="shared" si="2"/>
        <v>910.76890592509801</v>
      </c>
      <c r="H52">
        <f t="shared" si="5"/>
        <v>0.30102999566398125</v>
      </c>
    </row>
    <row r="53" spans="1:8">
      <c r="A53">
        <v>97.5</v>
      </c>
      <c r="B53">
        <v>4408.8599999999997</v>
      </c>
      <c r="C53">
        <f t="shared" si="0"/>
        <v>9.8742088290657488</v>
      </c>
      <c r="D53">
        <f t="shared" si="3"/>
        <v>591.14000000000033</v>
      </c>
      <c r="E53">
        <f t="shared" si="4"/>
        <v>163.17010309278598</v>
      </c>
      <c r="F53">
        <f t="shared" si="1"/>
        <v>1974.8417658131498</v>
      </c>
      <c r="G53">
        <f t="shared" si="2"/>
        <v>987.42088290657489</v>
      </c>
      <c r="H53">
        <f t="shared" si="5"/>
        <v>0.30102999566398125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Upadhyay</dc:creator>
  <cp:lastModifiedBy>RISHU KUMAR</cp:lastModifiedBy>
  <dcterms:created xsi:type="dcterms:W3CDTF">2025-09-23T03:47:59Z</dcterms:created>
  <dcterms:modified xsi:type="dcterms:W3CDTF">2025-09-24T19:09:38Z</dcterms:modified>
</cp:coreProperties>
</file>