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5" Type="http://schemas.microsoft.com/office/2020/02/relationships/classificationlabels" Target="docMetadata/LabelInfo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13"/>
  <workbookPr filterPrivacy="1" codeName="ThisWorkbook"/>
  <xr:revisionPtr revIDLastSave="0" documentId="8_{D0E8F09A-C5AE-4F01-B952-02D8E312DE39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Monthly Budget Summary" sheetId="1" r:id="rId1"/>
    <sheet name="Income" sheetId="3" r:id="rId2"/>
    <sheet name="Personnel Expenses" sheetId="4" r:id="rId3"/>
    <sheet name="Operating Expenses" sheetId="5" r:id="rId4"/>
  </sheets>
  <definedNames>
    <definedName name="_xlnm._FilterDatabase" localSheetId="1" hidden="1">Income!#REF!</definedName>
    <definedName name="_xlnm._FilterDatabase" localSheetId="0" hidden="1">Income!#REF!</definedName>
    <definedName name="_xlnm._FilterDatabase" localSheetId="3" hidden="1">'Operating Expenses'!#REF!</definedName>
    <definedName name="_xlnm._FilterDatabase" localSheetId="2" hidden="1">'Personnel Expenses'!#REF!</definedName>
    <definedName name="BUDGET_Title">'Monthly Budget Summary'!$B$3</definedName>
    <definedName name="ColumnTitle1">'Monthly Budget Summary'!$B$5</definedName>
    <definedName name="COMPANY_NAME">'Monthly Budget Summary'!$B$1</definedName>
    <definedName name="_xlnm.Print_Titles" localSheetId="1">Income!$5:$5</definedName>
    <definedName name="_xlnm.Print_Titles" localSheetId="3">'Operating Expenses'!$5:$5</definedName>
    <definedName name="_xlnm.Print_Titles" localSheetId="2">'Personnel Expenses'!$5:$5</definedName>
    <definedName name="Title1">Top5Expenses[[#Headers],[ACTUAL EXPENSES]]</definedName>
    <definedName name="Title2">Income[[#Headers],[INCOME]]</definedName>
    <definedName name="Title3">PersonnelExpenses[[#Headers],[PERSONNEL EXPENSES]]</definedName>
    <definedName name="Title4">OperatingExpenses[[#Headers],[OPERATING EXPENSES]]</definedName>
  </definedNames>
  <calcPr calcId="191028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" i="5" l="1"/>
  <c r="B1" i="4"/>
  <c r="B1" i="3"/>
  <c r="C26" i="5"/>
  <c r="D26" i="5"/>
  <c r="C9" i="4" l="1"/>
  <c r="D9" i="4"/>
  <c r="F6" i="4"/>
  <c r="F7" i="4"/>
  <c r="F8" i="4"/>
  <c r="D7" i="1"/>
  <c r="C7" i="1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D8" i="1"/>
  <c r="C8" i="1"/>
  <c r="D9" i="3"/>
  <c r="D6" i="1" s="1"/>
  <c r="D9" i="1" s="1"/>
  <c r="C9" i="3"/>
  <c r="C6" i="1" s="1"/>
  <c r="F6" i="3"/>
  <c r="F7" i="3"/>
  <c r="F8" i="3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E8" i="4"/>
  <c r="E7" i="4"/>
  <c r="E6" i="4"/>
  <c r="E8" i="3"/>
  <c r="E7" i="3"/>
  <c r="E6" i="3"/>
  <c r="E8" i="1" l="1"/>
  <c r="F26" i="5"/>
  <c r="C9" i="1"/>
  <c r="C12" i="1"/>
  <c r="F9" i="3"/>
  <c r="C14" i="1"/>
  <c r="E14" i="1" s="1"/>
  <c r="E7" i="1"/>
  <c r="F9" i="4"/>
  <c r="C16" i="1"/>
  <c r="B16" i="1" s="1"/>
  <c r="E6" i="1"/>
  <c r="C13" i="1"/>
  <c r="D13" i="1" s="1"/>
  <c r="C15" i="1"/>
  <c r="B12" i="1" l="1"/>
  <c r="C17" i="1"/>
  <c r="E9" i="1"/>
  <c r="D12" i="1"/>
  <c r="E12" i="1"/>
  <c r="D14" i="1"/>
  <c r="B14" i="1"/>
  <c r="D16" i="1"/>
  <c r="E16" i="1"/>
  <c r="E15" i="1"/>
  <c r="B15" i="1"/>
  <c r="D15" i="1"/>
  <c r="E13" i="1"/>
  <c r="B13" i="1"/>
  <c r="D17" i="1" l="1"/>
  <c r="E17" i="1"/>
</calcChain>
</file>

<file path=xl/sharedStrings.xml><?xml version="1.0" encoding="utf-8"?>
<sst xmlns="http://schemas.openxmlformats.org/spreadsheetml/2006/main" count="77" uniqueCount="52">
  <si>
    <t xml:space="preserve"> </t>
  </si>
  <si>
    <t>COMPANY NAME</t>
  </si>
  <si>
    <t>DATE</t>
  </si>
  <si>
    <t>MONTHLY BUDGET</t>
  </si>
  <si>
    <t>YOUR LOGO HERE</t>
  </si>
  <si>
    <t xml:space="preserve">  </t>
  </si>
  <si>
    <t>BUDGET TOTALS</t>
  </si>
  <si>
    <t>ESTIMATED</t>
  </si>
  <si>
    <t>ACTUAL</t>
  </si>
  <si>
    <t>DIFFERENCE</t>
  </si>
  <si>
    <t>Income</t>
  </si>
  <si>
    <t>Personnel expenses</t>
  </si>
  <si>
    <t>Operating expenses</t>
  </si>
  <si>
    <t>Balance (income minus expenses)</t>
  </si>
  <si>
    <t>ACTUAL EXPENSES</t>
  </si>
  <si>
    <t>AMOUNT</t>
  </si>
  <si>
    <t>% OF EXPENSES</t>
  </si>
  <si>
    <t>15% REDUCTION</t>
  </si>
  <si>
    <t>Total</t>
  </si>
  <si>
    <t>INCOME</t>
  </si>
  <si>
    <t>TOP 5 AMOUNT</t>
  </si>
  <si>
    <t>Net sales</t>
  </si>
  <si>
    <t>Interest income</t>
  </si>
  <si>
    <t>Asset sales (gain/loss)</t>
  </si>
  <si>
    <t>Total Income</t>
  </si>
  <si>
    <t>PERSONNEL EXPENSES</t>
  </si>
  <si>
    <t>Wages</t>
  </si>
  <si>
    <t>Employee benefits</t>
  </si>
  <si>
    <t>Commission</t>
  </si>
  <si>
    <t>Total Personnel Expenses</t>
  </si>
  <si>
    <t>OPERATING EXPENSES</t>
  </si>
  <si>
    <t>Advertising</t>
  </si>
  <si>
    <t>Bad debts</t>
  </si>
  <si>
    <t>Cash discounts</t>
  </si>
  <si>
    <t>Delivery costs</t>
  </si>
  <si>
    <t>Depreciation</t>
  </si>
  <si>
    <t>Dues and subscriptions</t>
  </si>
  <si>
    <t>Insurance</t>
  </si>
  <si>
    <t>Interest</t>
  </si>
  <si>
    <t>Legal and auditing</t>
  </si>
  <si>
    <t>Maintenance and repairs</t>
  </si>
  <si>
    <t>Office supplies</t>
  </si>
  <si>
    <t>Postage</t>
  </si>
  <si>
    <t>Rent or mortgage</t>
  </si>
  <si>
    <t>Sales expenses</t>
  </si>
  <si>
    <t>Shipping and storage</t>
  </si>
  <si>
    <t>Supplies</t>
  </si>
  <si>
    <t>Taxes</t>
  </si>
  <si>
    <t>Telephone</t>
  </si>
  <si>
    <t>Utilities</t>
  </si>
  <si>
    <t>Other</t>
  </si>
  <si>
    <t>Total Operating Expenses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</si>
</sst>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3" formatCode="_(* #,##0.00_);_(* \(#,##0.00\);_(* &quot;-&quot;??_);_(@_)"/>
    <numFmt numFmtId="164" formatCode="mmmm\ yyyy"/>
    <numFmt numFmtId="165" formatCode="0.0%"/>
    <numFmt numFmtId="166" formatCode="mm/dd/yy;@"/>
  </numFmts>
  <fonts count="27">
    <font>
      <sz val="11"/>
      <color theme="1" tint="0.24994659260841701"/>
      <name val="Gill Sans MT"/>
      <family val="2"/>
      <scheme val="minor"/>
    </font>
    <font>
      <sz val="11"/>
      <color theme="1"/>
      <name val="Gill Sans MT"/>
      <family val="2"/>
      <scheme val="minor"/>
    </font>
    <font>
      <sz val="11"/>
      <color theme="9" tint="-0.499984740745262"/>
      <name val="Gill Sans MT"/>
      <family val="2"/>
      <scheme val="minor"/>
    </font>
    <font>
      <sz val="11"/>
      <name val="Gill Sans MT"/>
      <family val="2"/>
      <scheme val="minor"/>
    </font>
    <font>
      <sz val="11"/>
      <color rgb="FF6C0000"/>
      <name val="Gill Sans MT"/>
      <family val="2"/>
      <scheme val="minor"/>
    </font>
    <font>
      <sz val="36"/>
      <color theme="3"/>
      <name val="Gill Sans MT"/>
      <family val="2"/>
      <scheme val="major"/>
    </font>
    <font>
      <sz val="11"/>
      <color theme="3"/>
      <name val="Gill Sans MT"/>
      <family val="2"/>
      <scheme val="major"/>
    </font>
    <font>
      <sz val="11"/>
      <color theme="1" tint="4.9989318521683403E-2"/>
      <name val="Gill Sans MT"/>
      <family val="2"/>
      <scheme val="major"/>
    </font>
    <font>
      <sz val="11"/>
      <color theme="2"/>
      <name val="Gill Sans MT"/>
      <family val="2"/>
      <scheme val="minor"/>
    </font>
    <font>
      <sz val="11"/>
      <color theme="0"/>
      <name val="Gill Sans MT"/>
      <family val="2"/>
      <scheme val="minor"/>
    </font>
    <font>
      <sz val="11"/>
      <color theme="0"/>
      <name val="Gill Sans MT"/>
      <family val="2"/>
      <scheme val="major"/>
    </font>
    <font>
      <sz val="15"/>
      <color theme="0"/>
      <name val="Gill Sans MT"/>
      <family val="2"/>
      <scheme val="major"/>
    </font>
    <font>
      <sz val="30"/>
      <color theme="0"/>
      <name val="Gill Sans MT"/>
      <family val="2"/>
      <scheme val="major"/>
    </font>
    <font>
      <sz val="11"/>
      <color rgb="FF44382C"/>
      <name val="Gill Sans MT"/>
      <family val="2"/>
      <scheme val="major"/>
    </font>
    <font>
      <sz val="30"/>
      <color rgb="FF44382C"/>
      <name val="Gill Sans MT"/>
      <family val="2"/>
      <scheme val="major"/>
    </font>
    <font>
      <sz val="11"/>
      <color theme="1" tint="0.24994659260841701"/>
      <name val="Gill Sans MT"/>
      <family val="2"/>
      <scheme val="minor"/>
    </font>
    <font>
      <b/>
      <sz val="11"/>
      <name val="Gill Sans MT"/>
      <family val="2"/>
      <scheme val="minor"/>
    </font>
    <font>
      <sz val="12"/>
      <color theme="0"/>
      <name val="Gill Sans MT"/>
      <family val="2"/>
      <scheme val="minor"/>
    </font>
    <font>
      <sz val="11"/>
      <color theme="0"/>
      <name val="Gill Sans MT (Body)"/>
    </font>
    <font>
      <sz val="30"/>
      <color theme="0"/>
      <name val="Gill Sans MT (Body)"/>
    </font>
    <font>
      <sz val="11"/>
      <color theme="1" tint="0.249977111117893"/>
      <name val="Gill Sans MT"/>
      <family val="2"/>
      <scheme val="minor"/>
    </font>
    <font>
      <b/>
      <sz val="11"/>
      <color theme="1" tint="0.249977111117893"/>
      <name val="Gill Sans MT"/>
      <family val="2"/>
      <scheme val="minor"/>
    </font>
    <font>
      <b/>
      <sz val="11"/>
      <color theme="1" tint="0.24994659260841701"/>
      <name val="Gill Sans MT"/>
      <family val="2"/>
      <scheme val="minor"/>
    </font>
    <font>
      <b/>
      <sz val="11"/>
      <color theme="0"/>
      <name val="Gill Sans MT"/>
      <family val="2"/>
      <scheme val="minor"/>
    </font>
    <font>
      <sz val="60"/>
      <color theme="0"/>
      <name val="Gill Sans MT"/>
      <family val="2"/>
      <scheme val="major"/>
    </font>
    <font>
      <sz val="20"/>
      <color theme="3" tint="-0.249977111117893"/>
      <name val="Gill Sans MT"/>
      <family val="2"/>
      <scheme val="major"/>
    </font>
    <font>
      <sz val="15"/>
      <color theme="0"/>
      <name val="Gill Sans MT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rgb="FFF2F2F2"/>
      </patternFill>
    </fill>
    <fill>
      <patternFill patternType="solid">
        <fgColor theme="6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-0.749992370372631"/>
        <bgColor indexed="64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15">
    <xf numFmtId="40" fontId="0" fillId="0" borderId="0">
      <alignment horizontal="center" vertical="center" wrapText="1"/>
    </xf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" fillId="3" borderId="0" applyNumberFormat="0" applyBorder="0" applyAlignment="0" applyProtection="0"/>
    <xf numFmtId="0" fontId="1" fillId="4" borderId="0" applyNumberFormat="0" applyBorder="0" applyAlignment="0" applyProtection="0"/>
    <xf numFmtId="0" fontId="17" fillId="0" borderId="0" applyNumberFormat="0" applyFill="0" applyAlignment="0" applyProtection="0"/>
    <xf numFmtId="0" fontId="7" fillId="6" borderId="0" applyBorder="0" applyProtection="0">
      <alignment horizontal="left" vertical="center" indent="1"/>
    </xf>
    <xf numFmtId="0" fontId="7" fillId="6" borderId="0" applyNumberFormat="0" applyBorder="0" applyProtection="0">
      <alignment horizontal="left" vertical="center"/>
    </xf>
    <xf numFmtId="0" fontId="1" fillId="0" borderId="0" applyNumberFormat="0" applyFill="0" applyAlignment="0" applyProtection="0"/>
    <xf numFmtId="0" fontId="4" fillId="0" borderId="0" applyNumberFormat="0" applyFill="0" applyBorder="0" applyAlignment="0" applyProtection="0"/>
    <xf numFmtId="40" fontId="1" fillId="0" borderId="0" applyFont="0" applyFill="0" applyBorder="0" applyProtection="0">
      <alignment horizontal="right"/>
    </xf>
    <xf numFmtId="165" fontId="1" fillId="0" borderId="0" applyFont="0" applyFill="0" applyBorder="0" applyProtection="0">
      <alignment horizontal="right"/>
    </xf>
    <xf numFmtId="164" fontId="6" fillId="5" borderId="0" applyFill="0" applyBorder="0">
      <alignment horizontal="right"/>
    </xf>
    <xf numFmtId="0" fontId="15" fillId="0" borderId="0" applyNumberFormat="0" applyProtection="0">
      <alignment horizontal="left" vertical="center" indent="1"/>
    </xf>
    <xf numFmtId="0" fontId="16" fillId="7" borderId="1" applyNumberFormat="0" applyFill="0" applyBorder="0" applyAlignment="0" applyProtection="0"/>
  </cellStyleXfs>
  <cellXfs count="78">
    <xf numFmtId="40" fontId="0" fillId="0" borderId="0" xfId="0">
      <alignment horizontal="center" vertical="center" wrapText="1"/>
    </xf>
    <xf numFmtId="40" fontId="0" fillId="5" borderId="0" xfId="0" applyFill="1">
      <alignment horizontal="center" vertical="center" wrapText="1"/>
    </xf>
    <xf numFmtId="40" fontId="0" fillId="0" borderId="0" xfId="0" applyAlignment="1">
      <alignment vertical="center"/>
    </xf>
    <xf numFmtId="40" fontId="0" fillId="2" borderId="0" xfId="0" applyFill="1">
      <alignment horizontal="center" vertical="center" wrapText="1"/>
    </xf>
    <xf numFmtId="40" fontId="0" fillId="5" borderId="0" xfId="0" applyFill="1" applyAlignment="1">
      <alignment vertical="center"/>
    </xf>
    <xf numFmtId="40" fontId="9" fillId="5" borderId="0" xfId="0" applyFont="1" applyFill="1">
      <alignment horizontal="center" vertical="center" wrapText="1"/>
    </xf>
    <xf numFmtId="40" fontId="9" fillId="5" borderId="0" xfId="0" applyFont="1" applyFill="1" applyAlignment="1">
      <alignment vertical="center"/>
    </xf>
    <xf numFmtId="40" fontId="9" fillId="0" borderId="0" xfId="0" applyFont="1">
      <alignment horizontal="center" vertical="center" wrapText="1"/>
    </xf>
    <xf numFmtId="40" fontId="8" fillId="0" borderId="0" xfId="0" applyFont="1">
      <alignment horizontal="center" vertical="center" wrapText="1"/>
    </xf>
    <xf numFmtId="0" fontId="5" fillId="0" borderId="0" xfId="1"/>
    <xf numFmtId="40" fontId="15" fillId="0" borderId="0" xfId="13" applyNumberFormat="1">
      <alignment horizontal="left" vertical="center" indent="1"/>
    </xf>
    <xf numFmtId="40" fontId="17" fillId="0" borderId="0" xfId="5" applyNumberFormat="1" applyAlignment="1">
      <alignment horizontal="center" vertical="center" wrapText="1"/>
    </xf>
    <xf numFmtId="40" fontId="17" fillId="0" borderId="0" xfId="5" applyNumberFormat="1" applyAlignment="1">
      <alignment horizontal="left" vertical="center" indent="1"/>
    </xf>
    <xf numFmtId="40" fontId="3" fillId="0" borderId="0" xfId="0" applyFont="1">
      <alignment horizontal="center" vertical="center" wrapText="1"/>
    </xf>
    <xf numFmtId="40" fontId="0" fillId="8" borderId="0" xfId="0" applyFill="1">
      <alignment horizontal="center" vertical="center" wrapText="1"/>
    </xf>
    <xf numFmtId="40" fontId="3" fillId="5" borderId="0" xfId="4" applyNumberFormat="1" applyFont="1" applyFill="1"/>
    <xf numFmtId="40" fontId="3" fillId="5" borderId="0" xfId="8" applyNumberFormat="1" applyFont="1" applyFill="1"/>
    <xf numFmtId="40" fontId="3" fillId="5" borderId="0" xfId="0" applyFont="1" applyFill="1">
      <alignment horizontal="center" vertical="center" wrapText="1"/>
    </xf>
    <xf numFmtId="43" fontId="3" fillId="5" borderId="0" xfId="3" applyNumberFormat="1" applyFont="1" applyFill="1"/>
    <xf numFmtId="0" fontId="3" fillId="5" borderId="0" xfId="3" applyFont="1" applyFill="1" applyAlignment="1">
      <alignment vertical="center"/>
    </xf>
    <xf numFmtId="40" fontId="18" fillId="8" borderId="0" xfId="0" applyFont="1" applyFill="1">
      <alignment horizontal="center" vertical="center" wrapText="1"/>
    </xf>
    <xf numFmtId="0" fontId="3" fillId="5" borderId="0" xfId="3" applyFont="1" applyFill="1"/>
    <xf numFmtId="40" fontId="20" fillId="0" borderId="0" xfId="13" applyNumberFormat="1" applyFont="1">
      <alignment horizontal="left" vertical="center" indent="1"/>
    </xf>
    <xf numFmtId="40" fontId="20" fillId="0" borderId="0" xfId="0" applyFont="1">
      <alignment horizontal="center" vertical="center" wrapText="1"/>
    </xf>
    <xf numFmtId="165" fontId="20" fillId="0" borderId="0" xfId="11" applyFont="1" applyAlignment="1">
      <alignment horizontal="center" vertical="center"/>
    </xf>
    <xf numFmtId="40" fontId="21" fillId="0" borderId="0" xfId="0" applyFont="1">
      <alignment horizontal="center" vertical="center" wrapText="1"/>
    </xf>
    <xf numFmtId="40" fontId="0" fillId="0" borderId="0" xfId="0" applyAlignment="1">
      <alignment horizontal="center" vertical="top" wrapText="1"/>
    </xf>
    <xf numFmtId="40" fontId="13" fillId="9" borderId="0" xfId="0" applyFont="1" applyFill="1" applyAlignment="1">
      <alignment horizontal="left" wrapText="1"/>
    </xf>
    <xf numFmtId="40" fontId="14" fillId="9" borderId="0" xfId="0" applyFont="1" applyFill="1" applyAlignment="1">
      <alignment vertical="center" wrapText="1"/>
    </xf>
    <xf numFmtId="40" fontId="9" fillId="9" borderId="0" xfId="0" applyFont="1" applyFill="1" applyAlignment="1">
      <alignment horizontal="center" vertical="top" wrapText="1"/>
    </xf>
    <xf numFmtId="166" fontId="10" fillId="10" borderId="0" xfId="0" applyNumberFormat="1" applyFont="1" applyFill="1" applyAlignment="1">
      <alignment horizontal="left" wrapText="1"/>
    </xf>
    <xf numFmtId="40" fontId="0" fillId="10" borderId="0" xfId="0" applyFill="1">
      <alignment horizontal="center" vertical="center" wrapText="1"/>
    </xf>
    <xf numFmtId="40" fontId="12" fillId="10" borderId="0" xfId="0" applyFont="1" applyFill="1" applyAlignment="1">
      <alignment vertical="center" wrapText="1"/>
    </xf>
    <xf numFmtId="40" fontId="0" fillId="10" borderId="0" xfId="0" applyFill="1" applyAlignment="1">
      <alignment horizontal="center" wrapText="1"/>
    </xf>
    <xf numFmtId="40" fontId="0" fillId="5" borderId="0" xfId="0" applyFill="1" applyAlignment="1">
      <alignment horizontal="center" wrapText="1"/>
    </xf>
    <xf numFmtId="40" fontId="12" fillId="11" borderId="0" xfId="0" applyFont="1" applyFill="1" applyAlignment="1">
      <alignment vertical="center" wrapText="1"/>
    </xf>
    <xf numFmtId="40" fontId="0" fillId="11" borderId="0" xfId="0" applyFill="1">
      <alignment horizontal="center" vertical="center" wrapText="1"/>
    </xf>
    <xf numFmtId="40" fontId="12" fillId="9" borderId="0" xfId="0" applyFont="1" applyFill="1" applyAlignment="1">
      <alignment vertical="center" wrapText="1"/>
    </xf>
    <xf numFmtId="40" fontId="0" fillId="9" borderId="0" xfId="0" applyFill="1">
      <alignment horizontal="center" vertical="center" wrapText="1"/>
    </xf>
    <xf numFmtId="40" fontId="18" fillId="11" borderId="0" xfId="0" applyFont="1" applyFill="1" applyAlignment="1">
      <alignment horizontal="left" wrapText="1"/>
    </xf>
    <xf numFmtId="40" fontId="18" fillId="12" borderId="0" xfId="0" applyFont="1" applyFill="1" applyAlignment="1">
      <alignment horizontal="left" wrapText="1"/>
    </xf>
    <xf numFmtId="40" fontId="14" fillId="12" borderId="0" xfId="0" applyFont="1" applyFill="1" applyAlignment="1">
      <alignment vertical="center" wrapText="1"/>
    </xf>
    <xf numFmtId="40" fontId="18" fillId="12" borderId="0" xfId="0" applyFont="1" applyFill="1" applyAlignment="1">
      <alignment horizontal="right" vertical="top" wrapText="1"/>
    </xf>
    <xf numFmtId="40" fontId="12" fillId="12" borderId="0" xfId="0" applyFont="1" applyFill="1" applyAlignment="1">
      <alignment vertical="center" wrapText="1"/>
    </xf>
    <xf numFmtId="40" fontId="0" fillId="12" borderId="0" xfId="0" applyFill="1">
      <alignment horizontal="center" vertical="center" wrapText="1"/>
    </xf>
    <xf numFmtId="40" fontId="19" fillId="11" borderId="0" xfId="0" applyFont="1" applyFill="1" applyAlignment="1">
      <alignment vertical="center" wrapText="1"/>
    </xf>
    <xf numFmtId="40" fontId="18" fillId="11" borderId="0" xfId="0" applyFont="1" applyFill="1" applyAlignment="1">
      <alignment horizontal="center" vertical="top" wrapText="1"/>
    </xf>
    <xf numFmtId="40" fontId="22" fillId="0" borderId="0" xfId="0" applyFont="1">
      <alignment horizontal="center" vertical="center" wrapText="1"/>
    </xf>
    <xf numFmtId="0" fontId="22" fillId="0" borderId="0" xfId="0" applyNumberFormat="1" applyFont="1">
      <alignment horizontal="center" vertical="center" wrapText="1"/>
    </xf>
    <xf numFmtId="40" fontId="12" fillId="10" borderId="0" xfId="0" applyFont="1" applyFill="1" applyAlignment="1">
      <alignment vertical="top" wrapText="1"/>
    </xf>
    <xf numFmtId="166" fontId="9" fillId="9" borderId="0" xfId="0" applyNumberFormat="1" applyFont="1" applyFill="1" applyAlignment="1">
      <alignment horizontal="right" wrapText="1" indent="2"/>
    </xf>
    <xf numFmtId="40" fontId="24" fillId="10" borderId="0" xfId="0" applyFont="1" applyFill="1" applyAlignment="1">
      <alignment horizontal="left" vertical="center" indent="2"/>
    </xf>
    <xf numFmtId="40" fontId="24" fillId="10" borderId="0" xfId="0" applyFont="1" applyFill="1" applyAlignment="1">
      <alignment horizontal="left" vertical="center" indent="1"/>
    </xf>
    <xf numFmtId="40" fontId="17" fillId="0" borderId="0" xfId="5" applyNumberFormat="1" applyFill="1" applyAlignment="1">
      <alignment horizontal="left" vertical="center" indent="1"/>
    </xf>
    <xf numFmtId="40" fontId="17" fillId="0" borderId="0" xfId="5" applyNumberFormat="1" applyFill="1" applyAlignment="1">
      <alignment horizontal="center" vertical="center" wrapText="1"/>
    </xf>
    <xf numFmtId="40" fontId="16" fillId="0" borderId="0" xfId="14" applyNumberFormat="1" applyFill="1" applyBorder="1" applyAlignment="1">
      <alignment horizontal="center" vertical="center" wrapText="1"/>
    </xf>
    <xf numFmtId="40" fontId="15" fillId="0" borderId="0" xfId="0" applyFont="1" applyAlignment="1">
      <alignment horizontal="left" vertical="center" indent="1"/>
    </xf>
    <xf numFmtId="40" fontId="21" fillId="0" borderId="0" xfId="0" applyFont="1" applyAlignment="1">
      <alignment horizontal="left" vertical="center" indent="1"/>
    </xf>
    <xf numFmtId="165" fontId="21" fillId="0" borderId="0" xfId="0" applyNumberFormat="1" applyFont="1" applyAlignment="1">
      <alignment horizontal="center" vertical="center"/>
    </xf>
    <xf numFmtId="40" fontId="22" fillId="0" borderId="0" xfId="13" applyNumberFormat="1" applyFont="1">
      <alignment horizontal="left" vertical="center" indent="1"/>
    </xf>
    <xf numFmtId="0" fontId="22" fillId="0" borderId="0" xfId="13" applyFont="1">
      <alignment horizontal="left" vertical="center" indent="1"/>
    </xf>
    <xf numFmtId="166" fontId="9" fillId="11" borderId="0" xfId="0" applyNumberFormat="1" applyFont="1" applyFill="1" applyAlignment="1">
      <alignment horizontal="right" wrapText="1" indent="2"/>
    </xf>
    <xf numFmtId="166" fontId="9" fillId="12" borderId="0" xfId="0" applyNumberFormat="1" applyFont="1" applyFill="1" applyAlignment="1">
      <alignment horizontal="right" wrapText="1" indent="2"/>
    </xf>
    <xf numFmtId="40" fontId="11" fillId="10" borderId="0" xfId="0" applyFont="1" applyFill="1" applyAlignment="1">
      <alignment horizontal="left" wrapText="1" indent="2"/>
    </xf>
    <xf numFmtId="40" fontId="9" fillId="10" borderId="0" xfId="0" applyFont="1" applyFill="1" applyAlignment="1">
      <alignment vertical="center" wrapText="1"/>
    </xf>
    <xf numFmtId="40" fontId="9" fillId="10" borderId="0" xfId="0" applyFont="1" applyFill="1" applyAlignment="1">
      <alignment horizontal="right" wrapText="1"/>
    </xf>
    <xf numFmtId="40" fontId="23" fillId="5" borderId="0" xfId="0" applyFont="1" applyFill="1" applyAlignment="1">
      <alignment horizontal="left" vertical="top" wrapText="1"/>
    </xf>
    <xf numFmtId="40" fontId="9" fillId="5" borderId="0" xfId="0" applyFont="1" applyFill="1" applyAlignment="1">
      <alignment horizontal="left" vertical="top" wrapText="1"/>
    </xf>
    <xf numFmtId="40" fontId="26" fillId="12" borderId="0" xfId="0" applyFont="1" applyFill="1" applyAlignment="1">
      <alignment horizontal="left" wrapText="1" indent="1"/>
    </xf>
    <xf numFmtId="40" fontId="12" fillId="12" borderId="0" xfId="0" applyFont="1" applyFill="1" applyAlignment="1">
      <alignment horizontal="left" vertical="top" wrapText="1" indent="1"/>
    </xf>
    <xf numFmtId="40" fontId="12" fillId="12" borderId="0" xfId="0" applyFont="1" applyFill="1" applyAlignment="1">
      <alignment vertical="top" wrapText="1"/>
    </xf>
    <xf numFmtId="40" fontId="11" fillId="9" borderId="0" xfId="0" applyFont="1" applyFill="1" applyAlignment="1">
      <alignment horizontal="left" wrapText="1" indent="1"/>
    </xf>
    <xf numFmtId="40" fontId="12" fillId="9" borderId="0" xfId="0" applyFont="1" applyFill="1" applyAlignment="1">
      <alignment horizontal="left" vertical="top" wrapText="1" indent="1"/>
    </xf>
    <xf numFmtId="40" fontId="12" fillId="9" borderId="0" xfId="0" applyFont="1" applyFill="1" applyAlignment="1">
      <alignment vertical="top" wrapText="1"/>
    </xf>
    <xf numFmtId="40" fontId="11" fillId="11" borderId="0" xfId="0" applyFont="1" applyFill="1" applyAlignment="1">
      <alignment horizontal="left" wrapText="1" indent="1"/>
    </xf>
    <xf numFmtId="40" fontId="12" fillId="11" borderId="0" xfId="0" applyFont="1" applyFill="1" applyAlignment="1">
      <alignment horizontal="left" vertical="top" wrapText="1" indent="1"/>
    </xf>
    <xf numFmtId="40" fontId="12" fillId="11" borderId="0" xfId="0" applyFont="1" applyFill="1" applyAlignment="1">
      <alignment vertical="top" wrapText="1"/>
    </xf>
    <xf numFmtId="40" fontId="25" fillId="5" borderId="0" xfId="0" applyFont="1" applyFill="1" applyAlignment="1">
      <alignment horizontal="center" vertical="center" wrapText="1"/>
    </xf>
  </cellXfs>
  <cellStyles count="15">
    <cellStyle name="20% - Accent5" xfId="4" builtinId="46"/>
    <cellStyle name="60% - Accent4" xfId="3" builtinId="44" customBuiltin="1"/>
    <cellStyle name="Comma" xfId="10" builtinId="3" customBuiltin="1"/>
    <cellStyle name="Date" xfId="12" xr:uid="{00000000-0005-0000-0000-000003000000}"/>
    <cellStyle name="Heading 1" xfId="5" builtinId="16" customBuiltin="1"/>
    <cellStyle name="Heading 2" xfId="6" builtinId="17" customBuiltin="1"/>
    <cellStyle name="Heading 3" xfId="7" builtinId="18" customBuiltin="1"/>
    <cellStyle name="Heading 4" xfId="2" builtinId="19" customBuiltin="1"/>
    <cellStyle name="Input" xfId="13" builtinId="20" customBuiltin="1"/>
    <cellStyle name="Normal" xfId="0" builtinId="0" customBuiltin="1"/>
    <cellStyle name="Output" xfId="14" builtinId="21" customBuiltin="1"/>
    <cellStyle name="Percent" xfId="11" builtinId="5" customBuiltin="1"/>
    <cellStyle name="Title" xfId="1" builtinId="15" customBuiltin="1"/>
    <cellStyle name="Total" xfId="8" builtinId="25" customBuiltin="1"/>
    <cellStyle name="Warning Text" xfId="9" builtinId="11" customBuiltin="1"/>
  </cellStyles>
  <dxfs count="63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 tint="0.249977111117893"/>
        <name val="Gill Sans MT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 tint="0.249977111117893"/>
        <name val="Gill Sans MT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 tint="0.249977111117893"/>
        <name val="Gill Sans MT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 tint="0.249977111117893"/>
        <name val="Gill Sans MT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 tint="0.249977111117893"/>
        <name val="Gill Sans MT"/>
        <family val="2"/>
        <scheme val="minor"/>
      </font>
      <numFmt numFmtId="8" formatCode="#,##0.00_);[Red]\(#,##0.00\)"/>
    </dxf>
    <dxf>
      <font>
        <b/>
        <strike val="0"/>
        <outline val="0"/>
        <shadow val="0"/>
        <u val="none"/>
        <vertAlign val="baseline"/>
        <sz val="11"/>
        <color theme="1" tint="0.249977111117893"/>
        <name val="Gill Sans MT"/>
        <family val="2"/>
        <scheme val="minor"/>
      </font>
    </dxf>
    <dxf>
      <font>
        <b/>
      </font>
    </dxf>
    <dxf>
      <font>
        <b/>
      </font>
    </dxf>
    <dxf>
      <fill>
        <patternFill patternType="none">
          <fgColor indexed="64"/>
          <bgColor auto="1"/>
        </patternFill>
      </fill>
    </dxf>
    <dxf>
      <font>
        <b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/>
      </font>
      <fill>
        <patternFill patternType="none">
          <fgColor indexed="64"/>
          <bgColor auto="1"/>
        </patternFill>
      </fill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none">
          <fgColor indexed="64"/>
          <bgColor auto="1"/>
        </patternFill>
      </fill>
    </dxf>
    <dxf>
      <font>
        <b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/>
      </font>
      <fill>
        <patternFill patternType="none">
          <fgColor indexed="64"/>
          <bgColor auto="1"/>
        </patternFill>
      </fill>
    </dxf>
    <dxf>
      <font>
        <b/>
      </font>
    </dxf>
    <dxf>
      <font>
        <color rgb="FFDA000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Gill Sans MT"/>
        <family val="2"/>
        <scheme val="minor"/>
      </font>
      <numFmt numFmtId="8" formatCode="#,##0.00_);[Red]\(#,##0.00\)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Gill Sans MT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Gill Sans MT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Gill Sans MT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Gill Sans MT"/>
        <family val="2"/>
        <scheme val="minor"/>
      </font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Gill Sans MT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 tint="0.249977111117893"/>
        <name val="Gill Sans MT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 tint="0.249977111117893"/>
        <name val="Gill Sans MT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 tint="0.249977111117893"/>
        <name val="Gill Sans MT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 tint="0.249977111117893"/>
        <name val="Gill Sans MT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 tint="0.249977111117893"/>
        <name val="Gill Sans MT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 tint="0.249977111117893"/>
        <name val="Gill Sans MT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 tint="0.249977111117893"/>
        <name val="Gill Sans MT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 tint="0.249977111117893"/>
        <name val="Gill Sans MT"/>
        <family val="2"/>
        <scheme val="minor"/>
      </font>
      <numFmt numFmtId="8" formatCode="#,##0.00_);[Red]\(#,##0.00\)"/>
    </dxf>
    <dxf>
      <font>
        <color rgb="FFDA0000"/>
      </font>
    </dxf>
    <dxf>
      <font>
        <color rgb="FFDA0000"/>
      </font>
    </dxf>
    <dxf>
      <font>
        <color rgb="FFDA0000"/>
      </font>
    </dxf>
    <dxf>
      <font>
        <color rgb="FFDA0000"/>
      </font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fgColor theme="3" tint="-0.24994659260841701"/>
          <bgColor theme="3" tint="-0.24994659260841701"/>
        </patternFill>
      </fill>
    </dxf>
    <dxf>
      <fill>
        <patternFill>
          <bgColor theme="0" tint="-4.9989318521683403E-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5" tint="-0.499984740745262"/>
        </patternFill>
      </fill>
    </dxf>
    <dxf>
      <fill>
        <patternFill>
          <bgColor theme="0" tint="-4.9989318521683403E-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 tint="-0.24994659260841701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 patternType="solid">
          <bgColor theme="0" tint="-4.9989318521683403E-2"/>
        </patternFill>
      </fill>
    </dxf>
    <dxf>
      <font>
        <b val="0"/>
        <i val="0"/>
        <color theme="1"/>
      </font>
      <fill>
        <patternFill patternType="solid">
          <fgColor theme="4"/>
          <bgColor theme="0" tint="-0.14996795556505021"/>
        </patternFill>
      </fill>
      <border>
        <top style="thin">
          <color theme="0"/>
        </top>
      </border>
    </dxf>
    <dxf>
      <font>
        <b val="0"/>
        <i val="0"/>
        <color theme="0"/>
      </font>
      <fill>
        <gradientFill degree="90">
          <stop position="0">
            <color theme="6" tint="-0.49803155613879818"/>
          </stop>
          <stop position="1">
            <color theme="6" tint="-0.25098422193060094"/>
          </stop>
        </gradientFill>
      </fill>
      <border diagonalUp="0" diagonalDown="0">
        <left/>
        <right/>
        <top/>
        <bottom/>
        <vertical/>
        <horizontal/>
      </border>
    </dxf>
    <dxf>
      <font>
        <b val="0"/>
        <i val="0"/>
        <color theme="1"/>
      </font>
      <fill>
        <patternFill patternType="solid">
          <fgColor auto="1"/>
          <bgColor theme="0" tint="-4.9989318521683403E-2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ill>
        <patternFill>
          <bgColor theme="0" tint="-4.9989318521683403E-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9" tint="-0.749961851863155"/>
        </patternFill>
      </fill>
    </dxf>
  </dxfs>
  <tableStyles count="5" defaultTableStyle="Monthly Budget" defaultPivotStyle="PivotStyleLight16">
    <tableStyle name="Income" pivot="0" count="3" xr9:uid="{39CD2CDA-2AC2-7047-981A-EFD1CC94014D}">
      <tableStyleElement type="headerRow" dxfId="62"/>
      <tableStyleElement type="totalRow" dxfId="61"/>
      <tableStyleElement type="firstRowStripe" dxfId="60"/>
    </tableStyle>
    <tableStyle name="Monthly Budget" pivot="0" count="5" xr9:uid="{00000000-0011-0000-FFFF-FFFF00000000}">
      <tableStyleElement type="wholeTable" dxfId="59"/>
      <tableStyleElement type="headerRow" dxfId="58"/>
      <tableStyleElement type="totalRow" dxfId="57"/>
      <tableStyleElement type="lastColumn" dxfId="56"/>
      <tableStyleElement type="secondRowStripe" dxfId="55"/>
    </tableStyle>
    <tableStyle name="Operating Expenses" pivot="0" count="3" xr9:uid="{238C2E5E-FCB8-3443-8813-412B84A4CEAB}">
      <tableStyleElement type="headerRow" dxfId="54"/>
      <tableStyleElement type="totalRow" dxfId="53"/>
      <tableStyleElement type="secondRowStripe" dxfId="52"/>
    </tableStyle>
    <tableStyle name="Personal Expenses" pivot="0" count="3" xr9:uid="{9C928B7B-F361-4645-BF1B-B9861077DF97}">
      <tableStyleElement type="headerRow" dxfId="51"/>
      <tableStyleElement type="totalRow" dxfId="50"/>
      <tableStyleElement type="secondRowStripe" dxfId="49"/>
    </tableStyle>
    <tableStyle name="Summary" pivot="0" count="4" xr9:uid="{2F7C3F75-98F9-6B44-A135-CEB2FB9A67FB}">
      <tableStyleElement type="headerRow" dxfId="48"/>
      <tableStyleElement type="totalRow" dxfId="47"/>
      <tableStyleElement type="lastColumn" dxfId="46"/>
      <tableStyleElement type="secondRowStripe" dxfId="45"/>
    </tableStyle>
  </tableStyles>
  <colors>
    <mruColors>
      <color rgb="FFD4E6D0"/>
      <color rgb="FFEEEADE"/>
      <color rgb="FF44382C"/>
      <color rgb="FFFFFDF8"/>
      <color rgb="FFA7937B"/>
      <color rgb="FFF2F2F2"/>
      <color rgb="FF5A5044"/>
      <color rgb="FF252525"/>
      <color rgb="FFCD9620"/>
      <color rgb="FFF4444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tx2"/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2"/>
                </a:solidFill>
                <a:effectLst/>
              </a:rPr>
              <a:t>BUDGET OVERVIEW</a:t>
            </a:r>
          </a:p>
        </c:rich>
      </c:tx>
      <c:layout>
        <c:manualLayout>
          <c:xMode val="edge"/>
          <c:yMode val="edge"/>
          <c:x val="0.36094019354450924"/>
          <c:y val="2.02296792850924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tx2"/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1148936837956732E-2"/>
          <c:y val="0.12272268224536449"/>
          <c:w val="0.90271911893135193"/>
          <c:h val="0.7357226314452628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'Monthly Budget Summary'!$C$5</c:f>
              <c:strCache>
                <c:ptCount val="1"/>
                <c:pt idx="0">
                  <c:v>ESTIMATED</c:v>
                </c:pt>
              </c:strCache>
            </c:strRef>
          </c:tx>
          <c:spPr>
            <a:solidFill>
              <a:schemeClr val="tx2"/>
            </a:solidFill>
            <a:ln w="0">
              <a:noFill/>
            </a:ln>
            <a:effectLst/>
            <a:scene3d>
              <a:camera prst="orthographicFront"/>
              <a:lightRig rig="glow" dir="t">
                <a:rot lat="0" lon="0" rev="13200000"/>
              </a:lightRig>
            </a:scene3d>
            <a:sp3d prstMaterial="dkEdge"/>
          </c:spPr>
          <c:invertIfNegative val="0"/>
          <c:cat>
            <c:strRef>
              <c:f>'Monthly Budget Summary'!$B$6:$B$8</c:f>
              <c:strCache>
                <c:ptCount val="3"/>
                <c:pt idx="0">
                  <c:v>Income</c:v>
                </c:pt>
                <c:pt idx="1">
                  <c:v>Personnel expenses</c:v>
                </c:pt>
                <c:pt idx="2">
                  <c:v>Operating expenses</c:v>
                </c:pt>
              </c:strCache>
            </c:strRef>
          </c:cat>
          <c:val>
            <c:numRef>
              <c:f>'Monthly Budget Summary'!$C$6:$C$8</c:f>
              <c:numCache>
                <c:formatCode>#,##0.00_);[Red]\(#,##0.00\)</c:formatCode>
                <c:ptCount val="3"/>
                <c:pt idx="0">
                  <c:v>63300</c:v>
                </c:pt>
                <c:pt idx="1">
                  <c:v>18500</c:v>
                </c:pt>
                <c:pt idx="2">
                  <c:v>36000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15-4A55-9ED8-2FD455C5FA84}"/>
            </c:ext>
          </c:extLst>
        </c:ser>
        <c:ser>
          <c:idx val="1"/>
          <c:order val="1"/>
          <c:tx>
            <c:strRef>
              <c:f>'Monthly Budget Summary'!$D$5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cene3d>
              <a:camera prst="orthographicFront"/>
              <a:lightRig rig="glow" dir="t">
                <a:rot lat="0" lon="0" rev="13200000"/>
              </a:lightRig>
            </a:scene3d>
            <a:sp3d prstMaterial="dkEdge"/>
          </c:spPr>
          <c:invertIfNegative val="0"/>
          <c:cat>
            <c:strRef>
              <c:f>'Monthly Budget Summary'!$B$6:$B$8</c:f>
              <c:strCache>
                <c:ptCount val="3"/>
                <c:pt idx="0">
                  <c:v>Income</c:v>
                </c:pt>
                <c:pt idx="1">
                  <c:v>Personnel expenses</c:v>
                </c:pt>
                <c:pt idx="2">
                  <c:v>Operating expenses</c:v>
                </c:pt>
              </c:strCache>
            </c:strRef>
          </c:cat>
          <c:val>
            <c:numRef>
              <c:f>'Monthly Budget Summary'!$D$6:$D$8</c:f>
              <c:numCache>
                <c:formatCode>#,##0.00_);[Red]\(#,##0.00\)</c:formatCode>
                <c:ptCount val="3"/>
                <c:pt idx="0">
                  <c:v>57450</c:v>
                </c:pt>
                <c:pt idx="1">
                  <c:v>14100</c:v>
                </c:pt>
                <c:pt idx="2">
                  <c:v>35530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15-4A55-9ED8-2FD455C5FA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451110848"/>
        <c:axId val="-2126111024"/>
      </c:barChart>
      <c:catAx>
        <c:axId val="14511108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44382C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6111024"/>
        <c:crosses val="autoZero"/>
        <c:auto val="1"/>
        <c:lblAlgn val="ctr"/>
        <c:lblOffset val="100"/>
        <c:noMultiLvlLbl val="0"/>
      </c:catAx>
      <c:valAx>
        <c:axId val="-212611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44382C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1110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0874127963295243"/>
          <c:y val="0.93801452882905767"/>
          <c:w val="0.18218987231407072"/>
          <c:h val="4.10960233744366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44382C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4</xdr:row>
      <xdr:rowOff>0</xdr:rowOff>
    </xdr:from>
    <xdr:to>
      <xdr:col>19</xdr:col>
      <xdr:colOff>0</xdr:colOff>
      <xdr:row>18</xdr:row>
      <xdr:rowOff>12699</xdr:rowOff>
    </xdr:to>
    <xdr:graphicFrame macro="">
      <xdr:nvGraphicFramePr>
        <xdr:cNvPr id="3" name="BudgetOverview" descr="Bar overview chart showing estimated versus actual income and expenses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op5Expenses" displayName="Top5Expenses" ref="B11:E17" totalsRowCount="1" headerRowCellStyle="Heading 1" dataCellStyle="Normal" totalsRowCellStyle="Normal">
  <tableColumns count="4">
    <tableColumn id="1" xr3:uid="{00000000-0010-0000-0100-000001000000}" name="ACTUAL EXPENSES" totalsRowLabel="Total" dataDxfId="39" totalsRowDxfId="40" dataCellStyle="Input" totalsRowCellStyle="Input">
      <calculatedColumnFormula>INDEX(OperatingExpenses[],MATCH(Top5Expenses[[#This Row],[AMOUNT]],OperatingExpenses[TOP 5 AMOUNT],0),1)</calculatedColumnFormula>
    </tableColumn>
    <tableColumn id="2" xr3:uid="{00000000-0010-0000-0100-000002000000}" name="AMOUNT" totalsRowFunction="sum" dataDxfId="37" totalsRowDxfId="38" dataCellStyle="Normal"/>
    <tableColumn id="3" xr3:uid="{00000000-0010-0000-0100-000003000000}" name="% OF EXPENSES" totalsRowFunction="sum" dataDxfId="35" totalsRowDxfId="36" dataCellStyle="Percent" totalsRowCellStyle="Percent">
      <calculatedColumnFormula>Top5Expenses[[#This Row],[AMOUNT]]/$D$8</calculatedColumnFormula>
    </tableColumn>
    <tableColumn id="4" xr3:uid="{00000000-0010-0000-0100-000004000000}" name="15% REDUCTION" totalsRowFunction="sum" dataDxfId="33" totalsRowDxfId="34" dataCellStyle="Normal">
      <calculatedColumnFormula>Top5Expenses[[#This Row],[AMOUNT]]*0.15</calculatedColumnFormula>
    </tableColumn>
  </tableColumns>
  <tableStyleInfo name="Summary" showFirstColumn="0" showLastColumn="0" showRowStripes="1" showColumnStripes="0"/>
  <extLst>
    <ext xmlns:x14="http://schemas.microsoft.com/office/spreadsheetml/2009/9/main" uri="{504A1905-F514-4f6f-8877-14C23A59335A}">
      <x14:table altTextSummary="Top 5 Operating Expense items, Amounts, percentage of Expenses, and 15% Reduction are automatically updated in this table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98AA8B5-B642-44B0-8FF6-B12CE9F901F6}" name="Table2" displayName="Table2" ref="B5:E9" totalsRowCount="1" dataDxfId="32" totalsRowDxfId="31" headerRowCellStyle="Heading 1">
  <autoFilter ref="B5:E8" xr:uid="{47B637C1-818B-4BED-881E-062FC4FD7398}"/>
  <tableColumns count="4">
    <tableColumn id="1" xr3:uid="{1F3E0BC5-EBB5-4EC3-A58F-4EC1C5D18EDD}" name="BUDGET TOTALS" totalsRowLabel="Balance (income minus expenses)" dataDxfId="29" totalsRowDxfId="30" dataCellStyle="Input" totalsRowCellStyle="Input"/>
    <tableColumn id="2" xr3:uid="{97762248-6052-4C5E-B7CD-C84E3157FFDA}" name="ESTIMATED" totalsRowFunction="custom" dataDxfId="27" totalsRowDxfId="28">
      <totalsRowFormula>C6-C7-C8</totalsRowFormula>
    </tableColumn>
    <tableColumn id="3" xr3:uid="{4B6AA04A-DDC8-43A6-A51B-A82E80AD793F}" name="ACTUAL" totalsRowFunction="custom" dataDxfId="25" totalsRowDxfId="26">
      <totalsRowFormula>D6-D7-D8</totalsRowFormula>
    </tableColumn>
    <tableColumn id="4" xr3:uid="{421FA974-B591-456B-8462-4F763A15D3C5}" name="DIFFERENCE" totalsRowFunction="sum" totalsRowDxfId="24" dataCellStyle="Output" totalsRowCellStyle="Output"/>
  </tableColumns>
  <tableStyleInfo name="Summary" showFirstColumn="0" showLastColumn="1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Income" displayName="Income" ref="B5:F9" totalsRowCount="1" totalsRowDxfId="22" headerRowCellStyle="Heading 1" dataCellStyle="Normal" totalsRowCellStyle="Normal">
  <autoFilter ref="B5:F8" xr:uid="{00000000-0009-0000-0100-000003000000}"/>
  <tableColumns count="5">
    <tableColumn id="1" xr3:uid="{00000000-0010-0000-0200-000001000000}" name="INCOME" totalsRowLabel="Total Income" dataDxfId="20" totalsRowDxfId="21" dataCellStyle="Input" totalsRowCellStyle="Input"/>
    <tableColumn id="2" xr3:uid="{00000000-0010-0000-0200-000002000000}" name="ESTIMATED" totalsRowFunction="sum" dataDxfId="18" totalsRowDxfId="19" dataCellStyle="Normal" totalsRowCellStyle="Normal"/>
    <tableColumn id="3" xr3:uid="{00000000-0010-0000-0200-000003000000}" name="ACTUAL" totalsRowFunction="sum" totalsRowDxfId="17" dataCellStyle="Normal" totalsRowCellStyle="Normal"/>
    <tableColumn id="5" xr3:uid="{00000000-0010-0000-0200-000005000000}" name="TOP 5 AMOUNT" totalsRowDxfId="16" dataCellStyle="Normal" totalsRowCellStyle="Normal">
      <calculatedColumnFormula>Income[[#This Row],[ACTUAL]]+(10^-6)*ROW(Income[[#This Row],[ACTUAL]])</calculatedColumnFormula>
    </tableColumn>
    <tableColumn id="4" xr3:uid="{00000000-0010-0000-0200-000004000000}" name="DIFFERENCE" totalsRowFunction="sum" totalsRowDxfId="15" dataCellStyle="Normal" totalsRowCellStyle="Normal">
      <calculatedColumnFormula>Income[[#This Row],[ACTUAL]]-Income[[#This Row],[ESTIMATED]]</calculatedColumnFormula>
    </tableColumn>
  </tableColumns>
  <tableStyleInfo name="Income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3000000}" name="PersonnelExpenses" displayName="PersonnelExpenses" ref="B5:F9" totalsRowCount="1" totalsRowDxfId="14" headerRowCellStyle="Heading 1" dataCellStyle="Normal" totalsRowCellStyle="Normal">
  <autoFilter ref="B5:F8" xr:uid="{00000000-0009-0000-0100-000007000000}"/>
  <tableColumns count="5">
    <tableColumn id="1" xr3:uid="{00000000-0010-0000-0300-000001000000}" name="PERSONNEL EXPENSES" totalsRowLabel="Total Personnel Expenses" dataDxfId="12" totalsRowDxfId="13" dataCellStyle="Input" totalsRowCellStyle="Input"/>
    <tableColumn id="2" xr3:uid="{00000000-0010-0000-0300-000002000000}" name="ESTIMATED" totalsRowFunction="sum" dataDxfId="10" totalsRowDxfId="11" dataCellStyle="Normal"/>
    <tableColumn id="3" xr3:uid="{00000000-0010-0000-0300-000003000000}" name="ACTUAL" totalsRowFunction="sum" dataDxfId="8" totalsRowDxfId="9" dataCellStyle="Normal"/>
    <tableColumn id="4" xr3:uid="{00000000-0010-0000-0300-000004000000}" name="TOP 5 AMOUNT" totalsRowDxfId="7" dataCellStyle="Normal">
      <calculatedColumnFormula>PersonnelExpenses[[#This Row],[ACTUAL]]+(10^-6)*ROW(PersonnelExpenses[[#This Row],[ACTUAL]])</calculatedColumnFormula>
    </tableColumn>
    <tableColumn id="5" xr3:uid="{00000000-0010-0000-0300-000005000000}" name="DIFFERENCE" totalsRowFunction="sum" totalsRowDxfId="6" dataCellStyle="Normal">
      <calculatedColumnFormula>PersonnelExpenses[[#This Row],[ESTIMATED]]-PersonnelExpenses[[#This Row],[ACTUAL]]</calculatedColumnFormula>
    </tableColumn>
  </tableColumns>
  <tableStyleInfo name="Personal Expenses" showFirstColumn="0" showLastColumn="0" showRowStripes="1" showColumnStripes="0"/>
  <extLst>
    <ext xmlns:x14="http://schemas.microsoft.com/office/spreadsheetml/2009/9/main" uri="{504A1905-F514-4f6f-8877-14C23A59335A}">
      <x14:table altTextSummary="Enter Personnel Expenses, Estimated and Actual values in this table. Difference is automatically calculated"/>
    </ext>
  </extLst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4000000}" name="OperatingExpenses" displayName="OperatingExpenses" ref="B5:F26" totalsRowCount="1" totalsRowDxfId="5" headerRowCellStyle="Heading 1" dataCellStyle="Normal" totalsRowCellStyle="Normal">
  <autoFilter ref="B5:F25" xr:uid="{00000000-0009-0000-0100-000009000000}"/>
  <sortState xmlns:xlrd2="http://schemas.microsoft.com/office/spreadsheetml/2017/richdata2" ref="B13:F32">
    <sortCondition ref="B17:B37"/>
  </sortState>
  <tableColumns count="5">
    <tableColumn id="1" xr3:uid="{00000000-0010-0000-0400-000001000000}" name="OPERATING EXPENSES" totalsRowLabel="Total Operating Expenses" totalsRowDxfId="4" dataCellStyle="Input" totalsRowCellStyle="Input"/>
    <tableColumn id="2" xr3:uid="{00000000-0010-0000-0400-000002000000}" name="ESTIMATED" totalsRowFunction="sum" totalsRowDxfId="3" dataCellStyle="Normal"/>
    <tableColumn id="3" xr3:uid="{00000000-0010-0000-0400-000003000000}" name="ACTUAL" totalsRowFunction="sum" totalsRowDxfId="2" dataCellStyle="Normal"/>
    <tableColumn id="5" xr3:uid="{00000000-0010-0000-0400-000005000000}" name="TOP 5 AMOUNT" totalsRowDxfId="1" dataCellStyle="Normal">
      <calculatedColumnFormula>OperatingExpenses[[#This Row],[ACTUAL]]+(10^-6)*ROW(OperatingExpenses[[#This Row],[ACTUAL]])</calculatedColumnFormula>
    </tableColumn>
    <tableColumn id="4" xr3:uid="{00000000-0010-0000-0400-000004000000}" name="DIFFERENCE" totalsRowFunction="sum" totalsRowDxfId="0" dataCellStyle="Normal">
      <calculatedColumnFormula>OperatingExpenses[[#This Row],[ESTIMATED]]-OperatingExpenses[[#This Row],[ACTUAL]]</calculatedColumnFormula>
    </tableColumn>
  </tableColumns>
  <tableStyleInfo name="Operating Expenses" showFirstColumn="0" showLastColumn="0" showRowStripes="1" showColumnStripes="0"/>
  <extLst>
    <ext xmlns:x14="http://schemas.microsoft.com/office/spreadsheetml/2009/9/main" uri="{504A1905-F514-4f6f-8877-14C23A59335A}">
      <x14:table altTextSummary="Enter Operating Expenses, Estimated and Actual values in this table. Difference is automatically calculated"/>
    </ext>
  </extLst>
</table>
</file>

<file path=xl/theme/theme1.xml><?xml version="1.0" encoding="utf-8"?>
<a:theme xmlns:a="http://schemas.openxmlformats.org/drawingml/2006/main" name="Thatch">
  <a:themeElements>
    <a:clrScheme name="Business monthly Budget">
      <a:dk1>
        <a:srgbClr val="000000"/>
      </a:dk1>
      <a:lt1>
        <a:srgbClr val="FFFFFF"/>
      </a:lt1>
      <a:dk2>
        <a:srgbClr val="57999A"/>
      </a:dk2>
      <a:lt2>
        <a:srgbClr val="E7E6E6"/>
      </a:lt2>
      <a:accent1>
        <a:srgbClr val="7DBAB2"/>
      </a:accent1>
      <a:accent2>
        <a:srgbClr val="A9D4BF"/>
      </a:accent2>
      <a:accent3>
        <a:srgbClr val="D4E6CF"/>
      </a:accent3>
      <a:accent4>
        <a:srgbClr val="468282"/>
      </a:accent4>
      <a:accent5>
        <a:srgbClr val="89CCC3"/>
      </a:accent5>
      <a:accent6>
        <a:srgbClr val="E0F5DB"/>
      </a:accent6>
      <a:hlink>
        <a:srgbClr val="0563C1"/>
      </a:hlink>
      <a:folHlink>
        <a:srgbClr val="954F72"/>
      </a:folHlink>
    </a:clrScheme>
    <a:fontScheme name="Small Business Budget">
      <a:majorFont>
        <a:latin typeface="Gill Sans MT"/>
        <a:ea typeface=""/>
        <a:cs typeface=""/>
      </a:majorFont>
      <a:minorFont>
        <a:latin typeface="Gill Sans MT"/>
        <a:ea typeface=""/>
        <a:cs typeface=""/>
      </a:minorFont>
    </a:fontScheme>
    <a:fmtScheme name="Thatch">
      <a:fillStyleLst>
        <a:solidFill>
          <a:schemeClr val="phClr"/>
        </a:solidFill>
        <a:gradFill rotWithShape="1">
          <a:gsLst>
            <a:gs pos="0">
              <a:schemeClr val="phClr">
                <a:tint val="79000"/>
                <a:satMod val="180000"/>
              </a:schemeClr>
            </a:gs>
            <a:gs pos="65000">
              <a:schemeClr val="phClr">
                <a:tint val="52000"/>
                <a:satMod val="250000"/>
              </a:schemeClr>
            </a:gs>
            <a:gs pos="100000">
              <a:schemeClr val="phClr">
                <a:tint val="29000"/>
                <a:satMod val="300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shade val="15000"/>
                <a:satMod val="180000"/>
              </a:schemeClr>
            </a:gs>
            <a:gs pos="50000">
              <a:schemeClr val="phClr">
                <a:shade val="45000"/>
                <a:satMod val="170000"/>
              </a:schemeClr>
            </a:gs>
            <a:gs pos="70000">
              <a:schemeClr val="phClr">
                <a:tint val="99000"/>
                <a:shade val="65000"/>
                <a:satMod val="155000"/>
              </a:schemeClr>
            </a:gs>
            <a:gs pos="100000">
              <a:schemeClr val="phClr">
                <a:tint val="95500"/>
                <a:shade val="100000"/>
                <a:satMod val="15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25400" dir="5400000" rotWithShape="0">
              <a:srgbClr val="000000">
                <a:alpha val="43000"/>
              </a:srgbClr>
            </a:outerShdw>
          </a:effectLst>
        </a:effectStyle>
        <a:effectStyle>
          <a:effectLst>
            <a:outerShdw blurRad="63500" dist="25400" dir="5400000" rotWithShape="0">
              <a:srgbClr val="000000">
                <a:alpha val="43000"/>
              </a:srgbClr>
            </a:outerShdw>
          </a:effectLst>
          <a:scene3d>
            <a:camera prst="orthographicFront">
              <a:rot lat="0" lon="0" rev="0"/>
            </a:camera>
            <a:lightRig rig="brightRoom" dir="t">
              <a:rot lat="0" lon="0" rev="8700000"/>
            </a:lightRig>
          </a:scene3d>
          <a:sp3d contourW="12700" prstMaterial="dkEdge">
            <a:bevelT w="0" h="0" prst="relaxedInset"/>
            <a:contourClr>
              <a:schemeClr val="phClr">
                <a:shade val="65000"/>
                <a:satMod val="150000"/>
              </a:schemeClr>
            </a:contourClr>
          </a:sp3d>
        </a:effectStyle>
        <a:effectStyle>
          <a:effectLst>
            <a:outerShdw blurRad="63500" dist="25400" dir="5400000" rotWithShape="0">
              <a:srgbClr val="000000">
                <a:alpha val="43000"/>
              </a:srgbClr>
            </a:outerShdw>
          </a:effectLst>
          <a:scene3d>
            <a:camera prst="orthographicFront">
              <a:rot lat="0" lon="0" rev="0"/>
            </a:camera>
            <a:lightRig rig="glow" dir="t">
              <a:rot lat="0" lon="0" rev="13200000"/>
            </a:lightRig>
          </a:scene3d>
          <a:sp3d prstMaterial="dkEdge">
            <a:bevelT w="63500" h="50800" prst="relaxedInset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85000"/>
                <a:shade val="95000"/>
                <a:satMod val="200000"/>
              </a:schemeClr>
            </a:gs>
            <a:gs pos="53000">
              <a:schemeClr val="phClr">
                <a:shade val="60000"/>
                <a:satMod val="220000"/>
              </a:schemeClr>
            </a:gs>
            <a:gs pos="100000">
              <a:schemeClr val="phClr">
                <a:shade val="45000"/>
                <a:satMod val="220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3000"/>
                <a:shade val="97000"/>
                <a:satMod val="230000"/>
              </a:schemeClr>
            </a:gs>
            <a:gs pos="100000">
              <a:schemeClr val="phClr">
                <a:shade val="35000"/>
                <a:satMod val="250000"/>
              </a:schemeClr>
            </a:gs>
          </a:gsLst>
          <a:path path="circle">
            <a:fillToRect l="15000" t="50000" r="85000" b="6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3" tint="-0.249977111117893"/>
    <pageSetUpPr autoPageBreaks="0" fitToPage="1"/>
  </sheetPr>
  <dimension ref="A1:U42"/>
  <sheetViews>
    <sheetView showGridLines="0" tabSelected="1" zoomScaleNormal="100" workbookViewId="0"/>
  </sheetViews>
  <sheetFormatPr defaultColWidth="9" defaultRowHeight="16.5" customHeight="1"/>
  <cols>
    <col min="1" max="1" width="4.125" customWidth="1"/>
    <col min="2" max="2" width="29.125" customWidth="1"/>
    <col min="3" max="5" width="19" customWidth="1"/>
    <col min="6" max="7" width="4.125" customWidth="1"/>
    <col min="19" max="19" width="6" customWidth="1"/>
    <col min="20" max="20" width="4.375" customWidth="1"/>
  </cols>
  <sheetData>
    <row r="1" spans="1:20" ht="37.9" customHeight="1">
      <c r="A1" s="14" t="s">
        <v>0</v>
      </c>
      <c r="B1" s="63" t="s">
        <v>1</v>
      </c>
      <c r="C1" s="63"/>
      <c r="D1" s="63"/>
      <c r="E1" s="30"/>
      <c r="F1" s="31"/>
      <c r="G1" s="33"/>
      <c r="H1" s="33"/>
      <c r="I1" s="33"/>
      <c r="J1" s="33"/>
      <c r="K1" s="33"/>
      <c r="L1" s="33"/>
      <c r="M1" s="33"/>
      <c r="N1" s="33"/>
      <c r="O1" s="33"/>
      <c r="P1" s="65" t="s">
        <v>2</v>
      </c>
      <c r="Q1" s="65"/>
      <c r="R1" s="65"/>
      <c r="S1" s="33"/>
      <c r="T1" s="1"/>
    </row>
    <row r="2" spans="1:20" ht="64.900000000000006" customHeight="1">
      <c r="A2" s="14"/>
      <c r="B2" s="52" t="s">
        <v>3</v>
      </c>
      <c r="C2" s="51"/>
      <c r="D2" s="51"/>
      <c r="E2" s="32"/>
      <c r="F2" s="31"/>
      <c r="G2" s="33"/>
      <c r="H2" s="33"/>
      <c r="I2" s="33"/>
      <c r="J2" s="33"/>
      <c r="K2" s="33"/>
      <c r="L2" s="33"/>
      <c r="M2" s="33"/>
      <c r="N2" s="33"/>
      <c r="O2" s="33"/>
      <c r="P2" s="77" t="s">
        <v>4</v>
      </c>
      <c r="Q2" s="77"/>
      <c r="R2" s="77"/>
      <c r="S2" s="33"/>
      <c r="T2" s="1"/>
    </row>
    <row r="3" spans="1:20" ht="37.9" customHeight="1">
      <c r="A3" s="14"/>
      <c r="B3" s="49" t="s">
        <v>5</v>
      </c>
      <c r="C3" s="49"/>
      <c r="D3" s="49"/>
      <c r="E3" s="32"/>
      <c r="F3" s="31"/>
      <c r="G3" s="33"/>
      <c r="H3" s="33"/>
      <c r="I3" s="33"/>
      <c r="J3" s="33"/>
      <c r="K3" s="33"/>
      <c r="L3" s="33"/>
      <c r="M3" s="33"/>
      <c r="N3" s="33"/>
      <c r="O3" s="33"/>
      <c r="P3" s="64"/>
      <c r="Q3" s="64"/>
      <c r="R3" s="64"/>
      <c r="S3" s="33"/>
      <c r="T3" s="1"/>
    </row>
    <row r="4" spans="1:20" ht="15" customHeight="1">
      <c r="A4" s="1"/>
      <c r="T4" s="1"/>
    </row>
    <row r="5" spans="1:20" s="2" customFormat="1" ht="36" customHeight="1">
      <c r="A5" s="4"/>
      <c r="B5" s="53" t="s">
        <v>6</v>
      </c>
      <c r="C5" s="54" t="s">
        <v>7</v>
      </c>
      <c r="D5" s="11" t="s">
        <v>8</v>
      </c>
      <c r="E5" s="11" t="s">
        <v>9</v>
      </c>
      <c r="T5" s="4"/>
    </row>
    <row r="6" spans="1:20" ht="28.9" customHeight="1">
      <c r="A6" s="1"/>
      <c r="B6" s="10" t="s">
        <v>10</v>
      </c>
      <c r="C6" s="13">
        <f>Income[[#Totals],[ESTIMATED]]</f>
        <v>63300</v>
      </c>
      <c r="D6" s="13">
        <f>Income[[#Totals],[ACTUAL]]</f>
        <v>57450</v>
      </c>
      <c r="E6" s="55">
        <f>IF('Monthly Budget Summary'!$B6="Income",'Monthly Budget Summary'!$D6-'Monthly Budget Summary'!$C6,'Monthly Budget Summary'!$C6-'Monthly Budget Summary'!$D6)</f>
        <v>-5850</v>
      </c>
      <c r="T6" s="1"/>
    </row>
    <row r="7" spans="1:20" ht="28.9" customHeight="1">
      <c r="A7" s="1"/>
      <c r="B7" s="10" t="s">
        <v>11</v>
      </c>
      <c r="C7" s="13">
        <f>PersonnelExpenses[[#Totals],[ESTIMATED]]</f>
        <v>18500</v>
      </c>
      <c r="D7" s="13">
        <f>PersonnelExpenses[[#Totals],[ACTUAL]]</f>
        <v>14100</v>
      </c>
      <c r="E7" s="55">
        <f>IF('Monthly Budget Summary'!$B7="Income",'Monthly Budget Summary'!$D7-'Monthly Budget Summary'!$C7,'Monthly Budget Summary'!$C7-'Monthly Budget Summary'!$D7)</f>
        <v>4400</v>
      </c>
      <c r="T7" s="1"/>
    </row>
    <row r="8" spans="1:20" ht="28.9" customHeight="1">
      <c r="A8" s="1"/>
      <c r="B8" s="10" t="s">
        <v>12</v>
      </c>
      <c r="C8" s="13">
        <f>OperatingExpenses[[#Totals],[ESTIMATED]]</f>
        <v>36000</v>
      </c>
      <c r="D8" s="13">
        <f>OperatingExpenses[[#Totals],[ACTUAL]]</f>
        <v>35530</v>
      </c>
      <c r="E8" s="55">
        <f>IF('Monthly Budget Summary'!$B8="Income",'Monthly Budget Summary'!$D8-'Monthly Budget Summary'!$C8,'Monthly Budget Summary'!$C8-'Monthly Budget Summary'!$D8)</f>
        <v>470</v>
      </c>
      <c r="T8" s="1"/>
    </row>
    <row r="9" spans="1:20" ht="29.25" customHeight="1">
      <c r="A9" s="1"/>
      <c r="B9" s="56" t="s">
        <v>13</v>
      </c>
      <c r="C9" s="13">
        <f>C6-C7-C8</f>
        <v>8800</v>
      </c>
      <c r="D9" s="13">
        <f>D6-D7-D8</f>
        <v>7820</v>
      </c>
      <c r="E9" s="13">
        <f>SUBTOTAL(109,Table2[DIFFERENCE])</f>
        <v>-980</v>
      </c>
      <c r="T9" s="1"/>
    </row>
    <row r="10" spans="1:20" ht="18">
      <c r="A10" s="1"/>
      <c r="T10" s="1"/>
    </row>
    <row r="11" spans="1:20" ht="28.9" customHeight="1">
      <c r="A11" s="1"/>
      <c r="B11" s="12" t="s">
        <v>14</v>
      </c>
      <c r="C11" s="11" t="s">
        <v>15</v>
      </c>
      <c r="D11" s="11" t="s">
        <v>16</v>
      </c>
      <c r="E11" s="11" t="s">
        <v>17</v>
      </c>
      <c r="T11" s="1"/>
    </row>
    <row r="12" spans="1:20" ht="28.9" customHeight="1">
      <c r="A12" s="1"/>
      <c r="B12" s="22" t="str">
        <f>INDEX(OperatingExpenses[],MATCH(Top5Expenses[[#This Row],[AMOUNT]],OperatingExpenses[TOP 5 AMOUNT],0),1)</f>
        <v>Maintenance and repairs</v>
      </c>
      <c r="C12" s="23">
        <f>LARGE(OperatingExpenses[TOP 5 AMOUNT],1)</f>
        <v>4600.0000149999996</v>
      </c>
      <c r="D12" s="24">
        <f>Top5Expenses[[#This Row],[AMOUNT]]/$D$8</f>
        <v>0.12946805558682803</v>
      </c>
      <c r="E12" s="23">
        <f>Top5Expenses[[#This Row],[AMOUNT]]*0.15</f>
        <v>690.00000224999997</v>
      </c>
      <c r="T12" s="1"/>
    </row>
    <row r="13" spans="1:20" ht="28.9" customHeight="1">
      <c r="A13" s="1"/>
      <c r="B13" s="22" t="str">
        <f>INDEX(OperatingExpenses[],MATCH(Top5Expenses[[#This Row],[AMOUNT]],OperatingExpenses[TOP 5 AMOUNT],0),1)</f>
        <v>Supplies</v>
      </c>
      <c r="C13" s="23">
        <f>LARGE(OperatingExpenses[TOP 5 AMOUNT],2)</f>
        <v>4500.0000209999998</v>
      </c>
      <c r="D13" s="24">
        <f>Top5Expenses[[#This Row],[AMOUNT]]/$D$8</f>
        <v>0.12665353281733746</v>
      </c>
      <c r="E13" s="23">
        <f>Top5Expenses[[#This Row],[AMOUNT]]*0.15</f>
        <v>675.00000315</v>
      </c>
      <c r="T13" s="1"/>
    </row>
    <row r="14" spans="1:20" ht="28.9" customHeight="1">
      <c r="A14" s="1"/>
      <c r="B14" s="22" t="str">
        <f>INDEX(OperatingExpenses[],MATCH(Top5Expenses[[#This Row],[AMOUNT]],OperatingExpenses[TOP 5 AMOUNT],0),1)</f>
        <v>Rent or mortgage</v>
      </c>
      <c r="C14" s="23">
        <f>LARGE(OperatingExpenses[TOP 5 AMOUNT],3)</f>
        <v>4500.0000179999997</v>
      </c>
      <c r="D14" s="24">
        <f>Top5Expenses[[#This Row],[AMOUNT]]/$D$8</f>
        <v>0.12665353273290175</v>
      </c>
      <c r="E14" s="23">
        <f>Top5Expenses[[#This Row],[AMOUNT]]*0.15</f>
        <v>675.00000269999998</v>
      </c>
      <c r="T14" s="1"/>
    </row>
    <row r="15" spans="1:20" ht="28.9" customHeight="1">
      <c r="A15" s="1"/>
      <c r="B15" s="22" t="str">
        <f>INDEX(OperatingExpenses[],MATCH(Top5Expenses[[#This Row],[AMOUNT]],OperatingExpenses[TOP 5 AMOUNT],0),1)</f>
        <v>Taxes</v>
      </c>
      <c r="C15" s="23">
        <f>LARGE(OperatingExpenses[TOP 5 AMOUNT],4)</f>
        <v>3200.0000220000002</v>
      </c>
      <c r="D15" s="24">
        <f>Top5Expenses[[#This Row],[AMOUNT]]/$D$8</f>
        <v>9.0064734646777375E-2</v>
      </c>
      <c r="E15" s="23">
        <f>Top5Expenses[[#This Row],[AMOUNT]]*0.15</f>
        <v>480.0000033</v>
      </c>
      <c r="T15" s="1"/>
    </row>
    <row r="16" spans="1:20" ht="28.9" customHeight="1">
      <c r="A16" s="1"/>
      <c r="B16" s="22" t="str">
        <f>INDEX(OperatingExpenses[],MATCH(Top5Expenses[[#This Row],[AMOUNT]],OperatingExpenses[TOP 5 AMOUNT],0),1)</f>
        <v>Advertising</v>
      </c>
      <c r="C16" s="23">
        <f>LARGE(OperatingExpenses[TOP 5 AMOUNT],5)</f>
        <v>2500.0000060000002</v>
      </c>
      <c r="D16" s="24">
        <f>Top5Expenses[[#This Row],[AMOUNT]]/$D$8</f>
        <v>7.0363073627920075E-2</v>
      </c>
      <c r="E16" s="23">
        <f>Top5Expenses[[#This Row],[AMOUNT]]*0.15</f>
        <v>375.00000090000003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1"/>
    </row>
    <row r="17" spans="1:21" ht="29.25" customHeight="1">
      <c r="A17" s="1"/>
      <c r="B17" s="57" t="s">
        <v>18</v>
      </c>
      <c r="C17" s="25">
        <f>SUBTOTAL(109,Top5Expenses[AMOUNT])</f>
        <v>19300.000081999999</v>
      </c>
      <c r="D17" s="58">
        <f>SUBTOTAL(109,Top5Expenses[% OF EXPENSES])</f>
        <v>0.54320292941176473</v>
      </c>
      <c r="E17" s="25">
        <f>SUBTOTAL(109,Top5Expenses[15% REDUCTION])</f>
        <v>2895.0000123</v>
      </c>
      <c r="Q17" s="8"/>
      <c r="R17" s="8"/>
    </row>
    <row r="18" spans="1:21" ht="16.5" customHeight="1">
      <c r="Q18" s="8"/>
      <c r="R18" s="8"/>
    </row>
    <row r="19" spans="1:21" ht="16.5" customHeight="1">
      <c r="Q19" s="8"/>
      <c r="R19" s="8"/>
    </row>
    <row r="20" spans="1:21" ht="16.5" customHeight="1">
      <c r="Q20" s="8"/>
      <c r="R20" s="8"/>
    </row>
    <row r="21" spans="1:21" ht="16.5" customHeight="1">
      <c r="Q21" s="8"/>
      <c r="R21" s="8"/>
    </row>
    <row r="22" spans="1:21" ht="16.5" customHeight="1">
      <c r="Q22" s="8"/>
      <c r="R22" s="8"/>
    </row>
    <row r="23" spans="1:21" ht="16.5" customHeight="1">
      <c r="Q23" s="8"/>
      <c r="R23" s="8"/>
    </row>
    <row r="24" spans="1:21" ht="16.5" customHeight="1">
      <c r="Q24" s="8"/>
      <c r="R24" s="8"/>
    </row>
    <row r="25" spans="1:21" ht="16.5" customHeight="1">
      <c r="Q25" s="8"/>
      <c r="R25" s="8"/>
    </row>
    <row r="26" spans="1:21" ht="16.5" customHeight="1">
      <c r="Q26" s="8"/>
      <c r="R26" s="8"/>
      <c r="S26" s="9"/>
      <c r="T26" s="9"/>
      <c r="U26" s="9"/>
    </row>
    <row r="27" spans="1:21" ht="16.5" customHeight="1">
      <c r="Q27" s="8"/>
      <c r="R27" s="8"/>
    </row>
    <row r="28" spans="1:21" ht="16.5" customHeight="1">
      <c r="Q28" s="8"/>
      <c r="R28" s="8"/>
    </row>
    <row r="29" spans="1:21" ht="16.5" customHeight="1">
      <c r="Q29" s="8"/>
      <c r="R29" s="8"/>
    </row>
    <row r="30" spans="1:21" ht="16.5" customHeight="1">
      <c r="Q30" s="8"/>
      <c r="R30" s="8"/>
    </row>
    <row r="31" spans="1:21" ht="16.5" customHeight="1">
      <c r="Q31" s="8"/>
      <c r="R31" s="8"/>
    </row>
    <row r="32" spans="1:21" ht="16.5" customHeight="1">
      <c r="Q32" s="8"/>
      <c r="R32" s="8"/>
    </row>
    <row r="33" spans="17:18" ht="16.5" customHeight="1">
      <c r="Q33" s="8"/>
      <c r="R33" s="8"/>
    </row>
    <row r="34" spans="17:18" ht="16.5" customHeight="1">
      <c r="Q34" s="8"/>
      <c r="R34" s="8"/>
    </row>
    <row r="35" spans="17:18" ht="16.5" customHeight="1">
      <c r="Q35" s="8"/>
      <c r="R35" s="8"/>
    </row>
    <row r="36" spans="17:18" ht="16.5" customHeight="1">
      <c r="Q36" s="8"/>
      <c r="R36" s="8"/>
    </row>
    <row r="37" spans="17:18" ht="16.5" customHeight="1">
      <c r="Q37" s="8"/>
      <c r="R37" s="8"/>
    </row>
    <row r="38" spans="17:18" ht="16.5" customHeight="1">
      <c r="Q38" s="8"/>
      <c r="R38" s="8"/>
    </row>
    <row r="39" spans="17:18" ht="16.5" customHeight="1">
      <c r="Q39" s="8"/>
      <c r="R39" s="8"/>
    </row>
    <row r="40" spans="17:18" ht="16.5" customHeight="1">
      <c r="Q40" s="8"/>
      <c r="R40" s="8"/>
    </row>
    <row r="41" spans="17:18" ht="16.5" customHeight="1">
      <c r="Q41" s="8"/>
      <c r="R41" s="8"/>
    </row>
    <row r="42" spans="17:18" ht="16.5" customHeight="1">
      <c r="Q42" s="8"/>
      <c r="R42" s="8"/>
    </row>
  </sheetData>
  <sheetProtection insertColumns="0" insertRows="0" deleteColumns="0" deleteRows="0" selectLockedCells="1" autoFilter="0"/>
  <mergeCells count="4">
    <mergeCell ref="B1:D1"/>
    <mergeCell ref="P2:R2"/>
    <mergeCell ref="P3:R3"/>
    <mergeCell ref="P1:R1"/>
  </mergeCells>
  <conditionalFormatting sqref="C6:E7 C10:E16 C18:E65">
    <cfRule type="cellIs" dxfId="44" priority="7" operator="lessThan">
      <formula>0</formula>
    </cfRule>
  </conditionalFormatting>
  <conditionalFormatting sqref="D12:E16">
    <cfRule type="cellIs" dxfId="43" priority="6" operator="lessThan">
      <formula>0</formula>
    </cfRule>
  </conditionalFormatting>
  <conditionalFormatting sqref="I17:K42 O17:Q42">
    <cfRule type="cellIs" dxfId="42" priority="5" operator="lessThan">
      <formula>0</formula>
    </cfRule>
  </conditionalFormatting>
  <conditionalFormatting sqref="C8:E8">
    <cfRule type="cellIs" dxfId="41" priority="4" operator="lessThan">
      <formula>0</formula>
    </cfRule>
  </conditionalFormatting>
  <dataValidations count="13">
    <dataValidation allowBlank="1" showInputMessage="1" showErrorMessage="1" promptTitle="Monthly Business Budget" prompt="This worksheet is the overview. Enter Monthly Income, Personnel, and Operating Expenses in respective worksheets" sqref="A1" xr:uid="{00000000-0002-0000-0000-000000000000}"/>
    <dataValidation allowBlank="1" showInputMessage="1" showErrorMessage="1" prompt="Enter Company Name in this cell" sqref="M24 B1" xr:uid="{00000000-0002-0000-0000-000001000000}"/>
    <dataValidation allowBlank="1" showInputMessage="1" showErrorMessage="1" prompt="Enter Date in this cell. Budget overview chart is in cell B9" sqref="P25:Q25" xr:uid="{00000000-0002-0000-0000-000002000000}"/>
    <dataValidation allowBlank="1" showInputMessage="1" showErrorMessage="1" prompt="Budget Totals for Income &amp; Expenses, both estimated &amp; actual, are automatically calculated from amounts entered in other worksheets. Balance &amp; Difference are automatically adjusted" sqref="B5" xr:uid="{00000000-0002-0000-0000-000003000000}"/>
    <dataValidation allowBlank="1" showInputMessage="1" showErrorMessage="1" prompt="Estimated totals are automatically calculated in this column under this heading" sqref="C5" xr:uid="{00000000-0002-0000-0000-000004000000}"/>
    <dataValidation allowBlank="1" showInputMessage="1" showErrorMessage="1" prompt="Actual totals are automatically calculated in this column under this heading" sqref="D5" xr:uid="{00000000-0002-0000-0000-000005000000}"/>
    <dataValidation allowBlank="1" showInputMessage="1" showErrorMessage="1" prompt="Difference of Estimated and Actual totals is automatically calculated in this column under this heading" sqref="E5" xr:uid="{00000000-0002-0000-0000-000006000000}"/>
    <dataValidation allowBlank="1" showInputMessage="1" showErrorMessage="1" prompt="Top 5 Expense items are automatically updated in this column under this heading" sqref="B11" xr:uid="{00000000-0002-0000-0000-000008000000}"/>
    <dataValidation allowBlank="1" showInputMessage="1" showErrorMessage="1" prompt="Amount is automatically updated in this column under this heading" sqref="C11" xr:uid="{00000000-0002-0000-0000-000009000000}"/>
    <dataValidation allowBlank="1" showInputMessage="1" showErrorMessage="1" prompt="Percent of Expenses is automatically calculated in this column under this heading" sqref="D11" xr:uid="{00000000-0002-0000-0000-00000A000000}"/>
    <dataValidation allowBlank="1" showInputMessage="1" showErrorMessage="1" prompt="15 percent Reduction amount is automatically calculated in this column under this heading" sqref="E11" xr:uid="{00000000-0002-0000-0000-00000B000000}"/>
    <dataValidation allowBlank="1" showInputMessage="1" showErrorMessage="1" prompt="Title of this worksheet is in this cell. Enter Date in cell at right. Budget Totals are automatically calculated in Totals table starting in cell B4" sqref="M25:O28 P26:U26" xr:uid="{00000000-0002-0000-0000-00000C000000}"/>
    <dataValidation allowBlank="1" showInputMessage="1" showErrorMessage="1" prompt="Title of this worksheet is in this cell. Enter Date in cell P1. Budget Totals are automatically calculated in Totals table starting in cell B5." sqref="B2" xr:uid="{32A5C1DC-58EC-4C43-837E-3188A427082A}"/>
  </dataValidations>
  <printOptions horizontalCentered="1"/>
  <pageMargins left="0.25" right="0.25" top="0.25" bottom="0.25" header="0" footer="0"/>
  <pageSetup scale="50" fitToHeight="0" orientation="portrait" r:id="rId1"/>
  <headerFooter differentFirst="1">
    <oddFooter>Page &amp;P of &amp;N</oddFooter>
  </headerFooter>
  <drawing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/>
    <pageSetUpPr autoPageBreaks="0" fitToPage="1"/>
  </sheetPr>
  <dimension ref="A1:T128"/>
  <sheetViews>
    <sheetView showGridLines="0" zoomScaleNormal="100" workbookViewId="0"/>
  </sheetViews>
  <sheetFormatPr defaultColWidth="9" defaultRowHeight="30" customHeight="1"/>
  <cols>
    <col min="1" max="1" width="4.125" customWidth="1"/>
    <col min="2" max="2" width="29.125" customWidth="1"/>
    <col min="3" max="3" width="19" customWidth="1"/>
    <col min="4" max="4" width="18.75" customWidth="1"/>
    <col min="5" max="5" width="26" hidden="1" customWidth="1"/>
    <col min="6" max="6" width="19" customWidth="1"/>
    <col min="7" max="8" width="4.125" customWidth="1"/>
  </cols>
  <sheetData>
    <row r="1" spans="1:20" ht="37.9" customHeight="1">
      <c r="A1" s="14"/>
      <c r="B1" s="68" t="str">
        <f>COMPANY_NAME</f>
        <v>COMPANY NAME</v>
      </c>
      <c r="C1" s="68"/>
      <c r="D1" s="68"/>
      <c r="E1" s="40" t="s">
        <v>2</v>
      </c>
      <c r="F1" s="62" t="s">
        <v>2</v>
      </c>
      <c r="G1" s="17"/>
      <c r="H1" s="5"/>
      <c r="I1" s="5"/>
    </row>
    <row r="2" spans="1:20" ht="64.900000000000006" customHeight="1">
      <c r="A2" s="14"/>
      <c r="B2" s="69" t="s">
        <v>3</v>
      </c>
      <c r="C2" s="69"/>
      <c r="D2" s="69"/>
      <c r="E2" s="41"/>
      <c r="F2" s="42"/>
      <c r="G2" s="19"/>
      <c r="H2" s="6"/>
      <c r="I2" s="6"/>
      <c r="J2" s="2"/>
      <c r="K2" s="2"/>
      <c r="L2" s="2"/>
      <c r="M2" s="2"/>
      <c r="N2" s="2"/>
      <c r="O2" s="2"/>
      <c r="P2" s="2"/>
      <c r="Q2" s="2"/>
      <c r="R2" s="2"/>
      <c r="S2" s="2"/>
    </row>
    <row r="3" spans="1:20" ht="37.9" customHeight="1">
      <c r="A3" s="14"/>
      <c r="B3" s="70" t="s">
        <v>5</v>
      </c>
      <c r="C3" s="70"/>
      <c r="D3" s="70"/>
      <c r="E3" s="43"/>
      <c r="F3" s="44"/>
      <c r="G3" s="34"/>
      <c r="H3" s="34"/>
      <c r="I3" s="34"/>
      <c r="J3" s="34"/>
      <c r="K3" s="34"/>
      <c r="L3" s="34"/>
      <c r="M3" s="34"/>
      <c r="N3" s="34"/>
      <c r="O3" s="34"/>
      <c r="P3" s="66"/>
      <c r="Q3" s="67"/>
      <c r="R3" s="67"/>
      <c r="S3" s="34"/>
      <c r="T3" s="1"/>
    </row>
    <row r="4" spans="1:20" ht="15" customHeight="1">
      <c r="A4" s="1"/>
      <c r="B4" s="1"/>
      <c r="C4" s="1"/>
      <c r="D4" s="1"/>
      <c r="E4" s="1"/>
      <c r="F4" s="1"/>
      <c r="G4" s="15"/>
      <c r="H4" s="5"/>
      <c r="I4" s="5"/>
    </row>
    <row r="5" spans="1:20" s="2" customFormat="1" ht="36" customHeight="1">
      <c r="A5" s="4"/>
      <c r="B5" s="53" t="s">
        <v>19</v>
      </c>
      <c r="C5" s="54" t="s">
        <v>7</v>
      </c>
      <c r="D5" s="11" t="s">
        <v>8</v>
      </c>
      <c r="E5" s="11" t="s">
        <v>20</v>
      </c>
      <c r="F5" s="11" t="s">
        <v>9</v>
      </c>
      <c r="G5" s="15"/>
      <c r="H5" s="5"/>
      <c r="I5" s="5"/>
      <c r="J5"/>
      <c r="K5"/>
      <c r="L5"/>
      <c r="M5"/>
      <c r="N5"/>
      <c r="O5"/>
      <c r="P5"/>
      <c r="Q5"/>
      <c r="R5"/>
      <c r="S5"/>
    </row>
    <row r="6" spans="1:20" ht="30" customHeight="1">
      <c r="A6" s="1"/>
      <c r="B6" s="10" t="s">
        <v>21</v>
      </c>
      <c r="C6">
        <v>60000</v>
      </c>
      <c r="D6">
        <v>54000</v>
      </c>
      <c r="E6">
        <f>Income[[#This Row],[ACTUAL]]+(10^-6)*ROW(Income[[#This Row],[ACTUAL]])</f>
        <v>54000.000006000002</v>
      </c>
      <c r="F6">
        <f>Income[[#This Row],[ACTUAL]]-Income[[#This Row],[ESTIMATED]]</f>
        <v>-6000</v>
      </c>
      <c r="G6" s="15"/>
      <c r="H6" s="5"/>
      <c r="I6" s="5"/>
    </row>
    <row r="7" spans="1:20" ht="30" customHeight="1">
      <c r="A7" s="1"/>
      <c r="B7" s="10" t="s">
        <v>22</v>
      </c>
      <c r="C7">
        <v>3000</v>
      </c>
      <c r="D7">
        <v>3000</v>
      </c>
      <c r="E7">
        <f>Income[[#This Row],[ACTUAL]]+(10^-6)*ROW(Income[[#This Row],[ACTUAL]])</f>
        <v>3000.0000070000001</v>
      </c>
      <c r="F7">
        <f>Income[[#This Row],[ACTUAL]]-Income[[#This Row],[ESTIMATED]]</f>
        <v>0</v>
      </c>
      <c r="G7" s="16"/>
      <c r="H7" s="5"/>
      <c r="I7" s="5"/>
    </row>
    <row r="8" spans="1:20" ht="30" customHeight="1">
      <c r="A8" s="1"/>
      <c r="B8" s="10" t="s">
        <v>23</v>
      </c>
      <c r="C8">
        <v>300</v>
      </c>
      <c r="D8">
        <v>450</v>
      </c>
      <c r="E8">
        <f>Income[[#This Row],[ACTUAL]]+(10^-6)*ROW(Income[[#This Row],[ACTUAL]])</f>
        <v>450.00000799999998</v>
      </c>
      <c r="F8">
        <f>Income[[#This Row],[ACTUAL]]-Income[[#This Row],[ESTIMATED]]</f>
        <v>150</v>
      </c>
      <c r="G8" s="1"/>
      <c r="H8" s="5"/>
      <c r="I8" s="5"/>
    </row>
    <row r="9" spans="1:20" ht="30" customHeight="1">
      <c r="A9" s="1"/>
      <c r="B9" s="59" t="s">
        <v>24</v>
      </c>
      <c r="C9" s="47">
        <f>SUBTOTAL(109,Income[ESTIMATED])</f>
        <v>63300</v>
      </c>
      <c r="D9" s="47">
        <f>SUBTOTAL(109,Income[ACTUAL])</f>
        <v>57450</v>
      </c>
      <c r="E9" s="47"/>
      <c r="F9" s="47">
        <f>SUBTOTAL(109,Income[DIFFERENCE])</f>
        <v>-5850</v>
      </c>
      <c r="G9" s="1"/>
      <c r="H9" s="5"/>
      <c r="I9" s="5"/>
    </row>
    <row r="10" spans="1:20" ht="30" customHeight="1">
      <c r="H10" s="7"/>
      <c r="I10" s="7"/>
    </row>
    <row r="11" spans="1:20" ht="30" customHeight="1">
      <c r="H11" s="7"/>
      <c r="I11" s="7"/>
    </row>
    <row r="12" spans="1:20" ht="30" customHeight="1">
      <c r="H12" s="7"/>
      <c r="I12" s="7"/>
    </row>
    <row r="13" spans="1:20" ht="30" customHeight="1">
      <c r="H13" s="7"/>
      <c r="I13" s="7"/>
    </row>
    <row r="14" spans="1:20" ht="30" customHeight="1">
      <c r="H14" s="7"/>
      <c r="I14" s="7"/>
    </row>
    <row r="15" spans="1:20" ht="30" customHeight="1">
      <c r="H15" s="7"/>
      <c r="I15" s="7"/>
    </row>
    <row r="16" spans="1:20" ht="30" customHeight="1">
      <c r="H16" s="7"/>
      <c r="I16" s="7"/>
    </row>
    <row r="17" spans="8:9" ht="30" customHeight="1">
      <c r="H17" s="7"/>
      <c r="I17" s="7"/>
    </row>
    <row r="18" spans="8:9" ht="30" customHeight="1">
      <c r="H18" s="7"/>
      <c r="I18" s="7"/>
    </row>
    <row r="19" spans="8:9" ht="30" customHeight="1">
      <c r="H19" s="7"/>
      <c r="I19" s="7"/>
    </row>
    <row r="20" spans="8:9" ht="30" customHeight="1">
      <c r="H20" s="7"/>
      <c r="I20" s="7"/>
    </row>
    <row r="21" spans="8:9" ht="30" customHeight="1">
      <c r="H21" s="7"/>
      <c r="I21" s="7"/>
    </row>
    <row r="22" spans="8:9" ht="30" customHeight="1">
      <c r="H22" s="7"/>
      <c r="I22" s="7"/>
    </row>
    <row r="23" spans="8:9" ht="30" customHeight="1">
      <c r="H23" s="7"/>
      <c r="I23" s="7"/>
    </row>
    <row r="24" spans="8:9" ht="30" customHeight="1">
      <c r="H24" s="7"/>
      <c r="I24" s="7"/>
    </row>
    <row r="25" spans="8:9" ht="30" customHeight="1">
      <c r="H25" s="7"/>
      <c r="I25" s="7"/>
    </row>
    <row r="26" spans="8:9" ht="30" customHeight="1">
      <c r="H26" s="7"/>
      <c r="I26" s="7"/>
    </row>
    <row r="27" spans="8:9" ht="30" customHeight="1">
      <c r="H27" s="7"/>
      <c r="I27" s="7"/>
    </row>
    <row r="28" spans="8:9" ht="30" customHeight="1">
      <c r="H28" s="7"/>
      <c r="I28" s="7"/>
    </row>
    <row r="29" spans="8:9" ht="30" customHeight="1">
      <c r="H29" s="7"/>
      <c r="I29" s="7"/>
    </row>
    <row r="30" spans="8:9" ht="30" customHeight="1">
      <c r="H30" s="7"/>
      <c r="I30" s="7"/>
    </row>
    <row r="31" spans="8:9" ht="30" customHeight="1">
      <c r="H31" s="7"/>
      <c r="I31" s="7"/>
    </row>
    <row r="32" spans="8:9" ht="30" customHeight="1">
      <c r="H32" s="7"/>
      <c r="I32" s="7"/>
    </row>
    <row r="33" spans="8:9" ht="30" customHeight="1">
      <c r="H33" s="7"/>
      <c r="I33" s="7"/>
    </row>
    <row r="34" spans="8:9" ht="30" customHeight="1">
      <c r="H34" s="7"/>
      <c r="I34" s="7"/>
    </row>
    <row r="35" spans="8:9" ht="30" customHeight="1">
      <c r="H35" s="7"/>
      <c r="I35" s="7"/>
    </row>
    <row r="36" spans="8:9" ht="30" customHeight="1">
      <c r="H36" s="7"/>
      <c r="I36" s="7"/>
    </row>
    <row r="37" spans="8:9" ht="30" customHeight="1">
      <c r="H37" s="7"/>
      <c r="I37" s="7"/>
    </row>
    <row r="38" spans="8:9" ht="30" customHeight="1">
      <c r="H38" s="7"/>
      <c r="I38" s="7"/>
    </row>
    <row r="39" spans="8:9" ht="30" customHeight="1">
      <c r="H39" s="7"/>
      <c r="I39" s="7"/>
    </row>
    <row r="40" spans="8:9" ht="30" customHeight="1">
      <c r="H40" s="7"/>
      <c r="I40" s="7"/>
    </row>
    <row r="41" spans="8:9" ht="30" customHeight="1">
      <c r="H41" s="7"/>
      <c r="I41" s="7"/>
    </row>
    <row r="42" spans="8:9" ht="30" customHeight="1">
      <c r="H42" s="7"/>
      <c r="I42" s="7"/>
    </row>
    <row r="43" spans="8:9" ht="30" customHeight="1">
      <c r="H43" s="7"/>
      <c r="I43" s="7"/>
    </row>
    <row r="44" spans="8:9" ht="30" customHeight="1">
      <c r="H44" s="7"/>
      <c r="I44" s="7"/>
    </row>
    <row r="45" spans="8:9" ht="30" customHeight="1">
      <c r="H45" s="7"/>
      <c r="I45" s="7"/>
    </row>
    <row r="46" spans="8:9" ht="30" customHeight="1">
      <c r="H46" s="7"/>
      <c r="I46" s="7"/>
    </row>
    <row r="47" spans="8:9" ht="30" customHeight="1">
      <c r="H47" s="7"/>
      <c r="I47" s="7"/>
    </row>
    <row r="48" spans="8:9" ht="30" customHeight="1">
      <c r="H48" s="7"/>
      <c r="I48" s="7"/>
    </row>
    <row r="49" spans="8:9" ht="30" customHeight="1">
      <c r="H49" s="7"/>
      <c r="I49" s="7"/>
    </row>
    <row r="50" spans="8:9" ht="30" customHeight="1">
      <c r="H50" s="7"/>
      <c r="I50" s="7"/>
    </row>
    <row r="51" spans="8:9" ht="30" customHeight="1">
      <c r="H51" s="7"/>
      <c r="I51" s="7"/>
    </row>
    <row r="52" spans="8:9" ht="30" customHeight="1">
      <c r="H52" s="7"/>
      <c r="I52" s="7"/>
    </row>
    <row r="53" spans="8:9" ht="30" customHeight="1">
      <c r="H53" s="7"/>
      <c r="I53" s="7"/>
    </row>
    <row r="54" spans="8:9" ht="30" customHeight="1">
      <c r="H54" s="7"/>
      <c r="I54" s="7"/>
    </row>
    <row r="55" spans="8:9" ht="30" customHeight="1">
      <c r="H55" s="7"/>
      <c r="I55" s="7"/>
    </row>
    <row r="56" spans="8:9" ht="30" customHeight="1">
      <c r="H56" s="7"/>
      <c r="I56" s="7"/>
    </row>
    <row r="57" spans="8:9" ht="30" customHeight="1">
      <c r="H57" s="7"/>
      <c r="I57" s="7"/>
    </row>
    <row r="58" spans="8:9" ht="30" customHeight="1">
      <c r="H58" s="7"/>
      <c r="I58" s="7"/>
    </row>
    <row r="59" spans="8:9" ht="30" customHeight="1">
      <c r="H59" s="7"/>
      <c r="I59" s="7"/>
    </row>
    <row r="60" spans="8:9" ht="30" customHeight="1">
      <c r="H60" s="7"/>
      <c r="I60" s="7"/>
    </row>
    <row r="61" spans="8:9" ht="30" customHeight="1">
      <c r="H61" s="7"/>
      <c r="I61" s="7"/>
    </row>
    <row r="62" spans="8:9" ht="30" customHeight="1">
      <c r="H62" s="7"/>
      <c r="I62" s="7"/>
    </row>
    <row r="63" spans="8:9" ht="30" customHeight="1">
      <c r="H63" s="7"/>
      <c r="I63" s="7"/>
    </row>
    <row r="64" spans="8:9" ht="30" customHeight="1">
      <c r="H64" s="7"/>
      <c r="I64" s="7"/>
    </row>
    <row r="65" spans="8:9" ht="30" customHeight="1">
      <c r="H65" s="7"/>
      <c r="I65" s="7"/>
    </row>
    <row r="66" spans="8:9" ht="30" customHeight="1">
      <c r="H66" s="7"/>
      <c r="I66" s="7"/>
    </row>
    <row r="67" spans="8:9" ht="30" customHeight="1">
      <c r="H67" s="7"/>
      <c r="I67" s="7"/>
    </row>
    <row r="68" spans="8:9" ht="30" customHeight="1">
      <c r="H68" s="7"/>
      <c r="I68" s="7"/>
    </row>
    <row r="69" spans="8:9" ht="30" customHeight="1">
      <c r="H69" s="7"/>
      <c r="I69" s="7"/>
    </row>
    <row r="70" spans="8:9" ht="30" customHeight="1">
      <c r="H70" s="7"/>
      <c r="I70" s="7"/>
    </row>
    <row r="71" spans="8:9" ht="30" customHeight="1">
      <c r="H71" s="7"/>
      <c r="I71" s="7"/>
    </row>
    <row r="72" spans="8:9" ht="30" customHeight="1">
      <c r="H72" s="7"/>
      <c r="I72" s="7"/>
    </row>
    <row r="73" spans="8:9" ht="30" customHeight="1">
      <c r="H73" s="7"/>
      <c r="I73" s="7"/>
    </row>
    <row r="74" spans="8:9" ht="30" customHeight="1">
      <c r="H74" s="7"/>
      <c r="I74" s="7"/>
    </row>
    <row r="75" spans="8:9" ht="30" customHeight="1">
      <c r="H75" s="7"/>
      <c r="I75" s="7"/>
    </row>
    <row r="76" spans="8:9" ht="30" customHeight="1">
      <c r="H76" s="7"/>
      <c r="I76" s="7"/>
    </row>
    <row r="77" spans="8:9" ht="30" customHeight="1">
      <c r="H77" s="7"/>
      <c r="I77" s="7"/>
    </row>
    <row r="78" spans="8:9" ht="30" customHeight="1">
      <c r="H78" s="7"/>
      <c r="I78" s="7"/>
    </row>
    <row r="79" spans="8:9" ht="30" customHeight="1">
      <c r="H79" s="7"/>
      <c r="I79" s="7"/>
    </row>
    <row r="80" spans="8:9" ht="30" customHeight="1">
      <c r="H80" s="7"/>
      <c r="I80" s="7"/>
    </row>
    <row r="81" spans="8:9" ht="30" customHeight="1">
      <c r="H81" s="7"/>
      <c r="I81" s="7"/>
    </row>
    <row r="82" spans="8:9" ht="30" customHeight="1">
      <c r="H82" s="7"/>
      <c r="I82" s="7"/>
    </row>
    <row r="83" spans="8:9" ht="30" customHeight="1">
      <c r="H83" s="7"/>
      <c r="I83" s="7"/>
    </row>
    <row r="84" spans="8:9" ht="30" customHeight="1">
      <c r="H84" s="7"/>
      <c r="I84" s="7"/>
    </row>
    <row r="85" spans="8:9" ht="30" customHeight="1">
      <c r="H85" s="7"/>
      <c r="I85" s="7"/>
    </row>
    <row r="86" spans="8:9" ht="30" customHeight="1">
      <c r="H86" s="7"/>
      <c r="I86" s="7"/>
    </row>
    <row r="87" spans="8:9" ht="30" customHeight="1">
      <c r="H87" s="7"/>
      <c r="I87" s="7"/>
    </row>
    <row r="88" spans="8:9" ht="30" customHeight="1">
      <c r="H88" s="7"/>
      <c r="I88" s="7"/>
    </row>
    <row r="89" spans="8:9" ht="30" customHeight="1">
      <c r="H89" s="7"/>
      <c r="I89" s="7"/>
    </row>
    <row r="90" spans="8:9" ht="30" customHeight="1">
      <c r="H90" s="7"/>
      <c r="I90" s="7"/>
    </row>
    <row r="91" spans="8:9" ht="30" customHeight="1">
      <c r="H91" s="7"/>
      <c r="I91" s="7"/>
    </row>
    <row r="92" spans="8:9" ht="30" customHeight="1">
      <c r="H92" s="7"/>
      <c r="I92" s="7"/>
    </row>
    <row r="93" spans="8:9" ht="30" customHeight="1">
      <c r="H93" s="7"/>
      <c r="I93" s="7"/>
    </row>
    <row r="94" spans="8:9" ht="30" customHeight="1">
      <c r="H94" s="7"/>
      <c r="I94" s="7"/>
    </row>
    <row r="95" spans="8:9" ht="30" customHeight="1">
      <c r="H95" s="7"/>
      <c r="I95" s="7"/>
    </row>
    <row r="96" spans="8:9" ht="30" customHeight="1">
      <c r="H96" s="7"/>
      <c r="I96" s="7"/>
    </row>
    <row r="97" spans="8:9" ht="30" customHeight="1">
      <c r="H97" s="7"/>
      <c r="I97" s="7"/>
    </row>
    <row r="98" spans="8:9" ht="30" customHeight="1">
      <c r="H98" s="7"/>
      <c r="I98" s="7"/>
    </row>
    <row r="99" spans="8:9" ht="30" customHeight="1">
      <c r="H99" s="7"/>
      <c r="I99" s="7"/>
    </row>
    <row r="100" spans="8:9" ht="30" customHeight="1">
      <c r="H100" s="7"/>
      <c r="I100" s="7"/>
    </row>
    <row r="101" spans="8:9" ht="30" customHeight="1">
      <c r="H101" s="7"/>
      <c r="I101" s="7"/>
    </row>
    <row r="102" spans="8:9" ht="30" customHeight="1">
      <c r="H102" s="7"/>
      <c r="I102" s="7"/>
    </row>
    <row r="103" spans="8:9" ht="30" customHeight="1">
      <c r="H103" s="7"/>
      <c r="I103" s="7"/>
    </row>
    <row r="104" spans="8:9" ht="30" customHeight="1">
      <c r="H104" s="7"/>
      <c r="I104" s="7"/>
    </row>
    <row r="105" spans="8:9" ht="30" customHeight="1">
      <c r="H105" s="7"/>
      <c r="I105" s="7"/>
    </row>
    <row r="106" spans="8:9" ht="30" customHeight="1">
      <c r="H106" s="7"/>
      <c r="I106" s="7"/>
    </row>
    <row r="107" spans="8:9" ht="30" customHeight="1">
      <c r="H107" s="7"/>
      <c r="I107" s="7"/>
    </row>
    <row r="108" spans="8:9" ht="30" customHeight="1">
      <c r="H108" s="7"/>
      <c r="I108" s="7"/>
    </row>
    <row r="109" spans="8:9" ht="30" customHeight="1">
      <c r="H109" s="7"/>
      <c r="I109" s="7"/>
    </row>
    <row r="110" spans="8:9" ht="30" customHeight="1">
      <c r="H110" s="7"/>
      <c r="I110" s="7"/>
    </row>
    <row r="111" spans="8:9" ht="30" customHeight="1">
      <c r="H111" s="7"/>
      <c r="I111" s="7"/>
    </row>
    <row r="112" spans="8:9" ht="30" customHeight="1">
      <c r="H112" s="7"/>
      <c r="I112" s="7"/>
    </row>
    <row r="113" spans="8:9" ht="30" customHeight="1">
      <c r="H113" s="7"/>
      <c r="I113" s="7"/>
    </row>
    <row r="114" spans="8:9" ht="30" customHeight="1">
      <c r="H114" s="7"/>
      <c r="I114" s="7"/>
    </row>
    <row r="115" spans="8:9" ht="30" customHeight="1">
      <c r="H115" s="7"/>
      <c r="I115" s="7"/>
    </row>
    <row r="116" spans="8:9" ht="30" customHeight="1">
      <c r="H116" s="7"/>
      <c r="I116" s="7"/>
    </row>
    <row r="117" spans="8:9" ht="30" customHeight="1">
      <c r="H117" s="7"/>
      <c r="I117" s="7"/>
    </row>
    <row r="118" spans="8:9" ht="30" customHeight="1">
      <c r="H118" s="7"/>
      <c r="I118" s="7"/>
    </row>
    <row r="119" spans="8:9" ht="30" customHeight="1">
      <c r="H119" s="7"/>
      <c r="I119" s="7"/>
    </row>
    <row r="120" spans="8:9" ht="30" customHeight="1">
      <c r="H120" s="7"/>
      <c r="I120" s="7"/>
    </row>
    <row r="121" spans="8:9" ht="30" customHeight="1">
      <c r="H121" s="7"/>
      <c r="I121" s="7"/>
    </row>
    <row r="122" spans="8:9" ht="30" customHeight="1">
      <c r="H122" s="7"/>
      <c r="I122" s="7"/>
    </row>
    <row r="123" spans="8:9" ht="30" customHeight="1">
      <c r="H123" s="7"/>
      <c r="I123" s="7"/>
    </row>
    <row r="124" spans="8:9" ht="30" customHeight="1">
      <c r="H124" s="7"/>
      <c r="I124" s="7"/>
    </row>
    <row r="125" spans="8:9" ht="30" customHeight="1">
      <c r="H125" s="7"/>
      <c r="I125" s="7"/>
    </row>
    <row r="126" spans="8:9" ht="30" customHeight="1">
      <c r="H126" s="7"/>
      <c r="I126" s="7"/>
    </row>
    <row r="127" spans="8:9" ht="30" customHeight="1">
      <c r="H127" s="7"/>
      <c r="I127" s="7"/>
    </row>
    <row r="128" spans="8:9" ht="30" customHeight="1">
      <c r="H128" s="7"/>
      <c r="I128" s="7"/>
    </row>
  </sheetData>
  <sheetProtection insertColumns="0" insertRows="0" deleteColumns="0" deleteRows="0" selectLockedCells="1" autoFilter="0"/>
  <dataConsolidate/>
  <mergeCells count="4">
    <mergeCell ref="P3:R3"/>
    <mergeCell ref="B1:D1"/>
    <mergeCell ref="B2:D2"/>
    <mergeCell ref="B3:D3"/>
  </mergeCells>
  <conditionalFormatting sqref="F9">
    <cfRule type="cellIs" dxfId="23" priority="3" operator="lessThan">
      <formula>0</formula>
    </cfRule>
  </conditionalFormatting>
  <dataValidations count="10">
    <dataValidation type="custom" allowBlank="1" showInputMessage="1" showErrorMessage="1" errorTitle="ALERT" error="This cell is automatically populated and should not be overwitten. Overwriting this cell would break calculations in this worksheet." sqref="G4:G6" xr:uid="{00000000-0002-0000-0100-000000000000}">
      <formula1>LEN(G4)=""</formula1>
    </dataValidation>
    <dataValidation allowBlank="1" showInputMessage="1" showErrorMessage="1" errorTitle="ALERT" error="This cell is automatically populated and should not be overwitten. Overwriting this cell would break calculations in this worksheet." sqref="F6:F8" xr:uid="{00000000-0002-0000-0100-000001000000}"/>
    <dataValidation allowBlank="1" showInputMessage="1" showErrorMessage="1" prompt="Enter Income details in this column under this heading. Use heading filters to find specific entries" sqref="B5" xr:uid="{00000000-0002-0000-0100-000002000000}"/>
    <dataValidation allowBlank="1" showInputMessage="1" showErrorMessage="1" prompt="Enter Estimated amount in this column under this heading" sqref="C5" xr:uid="{00000000-0002-0000-0100-000003000000}"/>
    <dataValidation allowBlank="1" showInputMessage="1" showErrorMessage="1" prompt="Enter Actual amount in this column under this heading" sqref="D5" xr:uid="{00000000-0002-0000-0100-000004000000}"/>
    <dataValidation allowBlank="1" showInputMessage="1" showErrorMessage="1" prompt="Difference of Estimated and Actual Income is automatically calculated in this column under this heading" sqref="F5" xr:uid="{00000000-0002-0000-0100-000005000000}"/>
    <dataValidation allowBlank="1" showInputMessage="1" showErrorMessage="1" prompt="Enter Company Name in this cell" sqref="B1" xr:uid="{00000000-0002-0000-0100-000008000000}"/>
    <dataValidation allowBlank="1" showInputMessage="1" showErrorMessage="1" prompt="Title of this worksheet is in this cell. Enter Date in cell F1. Budget Totals are automatically calculated in Totals table starting in cell B4" sqref="E2" xr:uid="{E94C5016-68FE-4394-9F6F-CB2BBEB64B1D}"/>
    <dataValidation allowBlank="1" showInputMessage="1" showErrorMessage="1" prompt="Enter Date in this cell" sqref="F1" xr:uid="{9A03F494-017A-4E21-8D5E-DBDE186E011A}"/>
    <dataValidation allowBlank="1" showInputMessage="1" showErrorMessage="1" prompt="Title of this worksheet is in this cell. Enter Date in cell F1. Budget Totals are automatically calculated in Totals table starting in cell B5" sqref="B2:D2" xr:uid="{78B2185D-D293-49DA-B487-49A34A2E8765}"/>
  </dataValidations>
  <printOptions horizontalCentered="1"/>
  <pageMargins left="0.25" right="0.25" top="0.25" bottom="0.25" header="0" footer="0"/>
  <pageSetup scale="97" fitToHeight="0" orientation="portrait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8" id="{9B1F0385-725B-457A-9CC0-2AD50E12D260}">
            <x14:iconSet iconSet="3Flags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Flags" iconId="0"/>
              <x14:cfIcon iconSet="NoIcons" iconId="0"/>
              <x14:cfIcon iconSet="NoIcons" iconId="0"/>
            </x14:iconSet>
          </x14:cfRule>
          <xm:sqref>G4:G6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5" tint="-0.499984740745262"/>
    <pageSetUpPr autoPageBreaks="0" fitToPage="1"/>
  </sheetPr>
  <dimension ref="A1:T20"/>
  <sheetViews>
    <sheetView showGridLines="0" zoomScaleNormal="100" workbookViewId="0"/>
  </sheetViews>
  <sheetFormatPr defaultColWidth="9" defaultRowHeight="30" customHeight="1"/>
  <cols>
    <col min="1" max="1" width="4.125" customWidth="1"/>
    <col min="2" max="2" width="29.125" customWidth="1"/>
    <col min="3" max="3" width="19" customWidth="1"/>
    <col min="4" max="4" width="18.75" customWidth="1"/>
    <col min="5" max="5" width="18" hidden="1" customWidth="1"/>
    <col min="6" max="6" width="19" customWidth="1"/>
    <col min="7" max="8" width="4.125" customWidth="1"/>
  </cols>
  <sheetData>
    <row r="1" spans="1:20" ht="37.9" customHeight="1">
      <c r="A1" s="14"/>
      <c r="B1" s="71" t="str">
        <f>COMPANY_NAME</f>
        <v>COMPANY NAME</v>
      </c>
      <c r="C1" s="71"/>
      <c r="D1" s="71"/>
      <c r="E1" s="27" t="s">
        <v>2</v>
      </c>
      <c r="F1" s="50" t="s">
        <v>2</v>
      </c>
      <c r="G1" s="17"/>
    </row>
    <row r="2" spans="1:20" ht="64.900000000000006" customHeight="1">
      <c r="A2" s="14"/>
      <c r="B2" s="72" t="s">
        <v>3</v>
      </c>
      <c r="C2" s="72"/>
      <c r="D2" s="72"/>
      <c r="E2" s="28"/>
      <c r="F2" s="29"/>
      <c r="G2" s="19"/>
    </row>
    <row r="3" spans="1:20" ht="37.9" customHeight="1">
      <c r="A3" s="14"/>
      <c r="B3" s="73" t="s">
        <v>5</v>
      </c>
      <c r="C3" s="73"/>
      <c r="D3" s="73"/>
      <c r="E3" s="37"/>
      <c r="F3" s="38"/>
      <c r="G3" s="34"/>
      <c r="H3" s="34"/>
      <c r="I3" s="34"/>
      <c r="J3" s="34"/>
      <c r="K3" s="34"/>
      <c r="L3" s="34"/>
      <c r="M3" s="34"/>
      <c r="N3" s="34"/>
      <c r="O3" s="34"/>
      <c r="P3" s="66"/>
      <c r="Q3" s="67"/>
      <c r="R3" s="67"/>
      <c r="S3" s="34"/>
      <c r="T3" s="1"/>
    </row>
    <row r="4" spans="1:20" ht="15" customHeight="1">
      <c r="A4" s="1"/>
      <c r="B4" s="1"/>
      <c r="C4" s="1"/>
      <c r="D4" s="1"/>
      <c r="E4" s="1"/>
      <c r="F4" s="1"/>
      <c r="G4" s="17"/>
    </row>
    <row r="5" spans="1:20" ht="36" customHeight="1">
      <c r="A5" s="4"/>
      <c r="B5" s="53" t="s">
        <v>25</v>
      </c>
      <c r="C5" s="54" t="s">
        <v>7</v>
      </c>
      <c r="D5" s="54" t="s">
        <v>8</v>
      </c>
      <c r="E5" s="11" t="s">
        <v>20</v>
      </c>
      <c r="F5" s="11" t="s">
        <v>9</v>
      </c>
      <c r="G5" s="18"/>
    </row>
    <row r="6" spans="1:20" ht="30" customHeight="1">
      <c r="A6" s="1"/>
      <c r="B6" s="10" t="s">
        <v>26</v>
      </c>
      <c r="C6">
        <v>9500</v>
      </c>
      <c r="D6">
        <v>9600</v>
      </c>
      <c r="E6">
        <f>PersonnelExpenses[[#This Row],[ACTUAL]]+(10^-6)*ROW(PersonnelExpenses[[#This Row],[ACTUAL]])</f>
        <v>9600.0000060000002</v>
      </c>
      <c r="F6">
        <f>PersonnelExpenses[[#This Row],[ESTIMATED]]-PersonnelExpenses[[#This Row],[ACTUAL]]</f>
        <v>-100</v>
      </c>
      <c r="G6" s="15"/>
    </row>
    <row r="7" spans="1:20" ht="30" customHeight="1">
      <c r="A7" s="1"/>
      <c r="B7" s="10" t="s">
        <v>27</v>
      </c>
      <c r="C7">
        <v>4000</v>
      </c>
      <c r="D7">
        <v>0</v>
      </c>
      <c r="E7">
        <f>PersonnelExpenses[[#This Row],[ACTUAL]]+(10^-6)*ROW(PersonnelExpenses[[#This Row],[ACTUAL]])</f>
        <v>6.9999999999999999E-6</v>
      </c>
      <c r="F7">
        <f>PersonnelExpenses[[#This Row],[ESTIMATED]]-PersonnelExpenses[[#This Row],[ACTUAL]]</f>
        <v>4000</v>
      </c>
      <c r="G7" s="15"/>
    </row>
    <row r="8" spans="1:20" ht="30" customHeight="1">
      <c r="A8" s="1"/>
      <c r="B8" s="10" t="s">
        <v>28</v>
      </c>
      <c r="C8">
        <v>5000</v>
      </c>
      <c r="D8">
        <v>4500</v>
      </c>
      <c r="E8">
        <f>PersonnelExpenses[[#This Row],[ACTUAL]]+(10^-6)*ROW(PersonnelExpenses[[#This Row],[ACTUAL]])</f>
        <v>4500.000008</v>
      </c>
      <c r="F8">
        <f>PersonnelExpenses[[#This Row],[ESTIMATED]]-PersonnelExpenses[[#This Row],[ACTUAL]]</f>
        <v>500</v>
      </c>
      <c r="G8" s="15"/>
    </row>
    <row r="9" spans="1:20" ht="30" customHeight="1">
      <c r="A9" s="1"/>
      <c r="B9" s="60" t="s">
        <v>29</v>
      </c>
      <c r="C9" s="47">
        <f>SUBTOTAL(109,PersonnelExpenses[ESTIMATED])</f>
        <v>18500</v>
      </c>
      <c r="D9" s="47">
        <f>SUBTOTAL(109,PersonnelExpenses[ACTUAL])</f>
        <v>14100</v>
      </c>
      <c r="E9" s="48"/>
      <c r="F9" s="47">
        <f>SUBTOTAL(109,PersonnelExpenses[DIFFERENCE])</f>
        <v>4400</v>
      </c>
      <c r="G9" s="16"/>
    </row>
    <row r="18" spans="4:6" ht="30" customHeight="1">
      <c r="D18" s="26"/>
    </row>
    <row r="20" spans="4:6" ht="30" customHeight="1">
      <c r="F20" t="s">
        <v>0</v>
      </c>
    </row>
  </sheetData>
  <sheetProtection insertColumns="0" insertRows="0" deleteColumns="0" deleteRows="0" selectLockedCells="1" autoFilter="0"/>
  <dataConsolidate/>
  <mergeCells count="4">
    <mergeCell ref="B1:D1"/>
    <mergeCell ref="B2:D2"/>
    <mergeCell ref="B3:D3"/>
    <mergeCell ref="P3:R3"/>
  </mergeCells>
  <dataValidations count="11">
    <dataValidation allowBlank="1" showInputMessage="1" showErrorMessage="1" errorTitle="ALERT" error="This cell is automatically populated and should not be overwitten. Overwriting this cell would break calculations in this worksheet." sqref="F6:F8" xr:uid="{00000000-0002-0000-0200-000000000000}"/>
    <dataValidation type="custom" allowBlank="1" showInputMessage="1" showErrorMessage="1" errorTitle="ALERT" error="This cell is automatically populated and should not be overwitten. Overwriting this cell would break calculations in this worksheet." sqref="G6:G8" xr:uid="{00000000-0002-0000-0200-000001000000}">
      <formula1>LEN(G6)=""</formula1>
    </dataValidation>
    <dataValidation allowBlank="1" showInputMessage="1" showErrorMessage="1" prompt="Enter Personnel Expenses in this column under this heading. Use heading filters to find specific entries" sqref="B5" xr:uid="{00000000-0002-0000-0200-000002000000}"/>
    <dataValidation allowBlank="1" showInputMessage="1" showErrorMessage="1" prompt="Enter Estimated amount in this column under this heading" sqref="C5" xr:uid="{00000000-0002-0000-0200-000003000000}"/>
    <dataValidation allowBlank="1" showInputMessage="1" showErrorMessage="1" prompt="Enter Actual amount in this column under this heading" sqref="D5" xr:uid="{00000000-0002-0000-0200-000004000000}"/>
    <dataValidation allowBlank="1" showInputMessage="1" showErrorMessage="1" prompt="Difference of Estimated and Actual Personnel Expenses is automatically calculated in this column under this heading" sqref="F5" xr:uid="{00000000-0002-0000-0200-000005000000}"/>
    <dataValidation allowBlank="1" showInputMessage="1" showErrorMessage="1" prompt="Enter Company Name in this cell" sqref="B1" xr:uid="{4F288946-D0C8-4EE5-9462-F8247EEB76E7}"/>
    <dataValidation allowBlank="1" showInputMessage="1" showErrorMessage="1" prompt="Title of this worksheet is in this cell. Enter Date in cell F1. Budget Totals are automatically calculated in Totals table starting in cell B4" sqref="E2" xr:uid="{E37D6936-3DAC-4F30-884D-56D443DFA95D}"/>
    <dataValidation allowBlank="1" showInputMessage="1" showErrorMessage="1" prompt="Enter Date in this cell" sqref="F1" xr:uid="{2B1174DB-4877-43F4-8722-2B00610EB364}"/>
    <dataValidation allowBlank="1" showInputMessage="1" showErrorMessage="1" prompt="Title of this worksheet is in this cell. Enter Date in cell E1. Budget Totals are automatically calculated in Totals table starting in cell B4" sqref="E3" xr:uid="{D1B81BE6-77C5-534F-93EB-411512EB8391}"/>
    <dataValidation allowBlank="1" showInputMessage="1" showErrorMessage="1" prompt="Title of this worksheet is in this cell. Enter Date in cell F1. Budget Totals are automatically calculated in Totals table starting in cell B5" sqref="B2:D2" xr:uid="{43A01619-8121-478C-A989-1761E3C13612}"/>
  </dataValidations>
  <printOptions horizontalCentered="1"/>
  <pageMargins left="0.25" right="0.25" top="0.25" bottom="0.25" header="0" footer="0"/>
  <pageSetup fitToHeight="0" orientation="portrait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9" id="{A05D47DE-DAEF-437E-AEB3-B330BDE5B980}">
            <x14:iconSet iconSet="3Flags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Flags" iconId="0"/>
              <x14:cfIcon iconSet="NoIcons" iconId="0"/>
              <x14:cfIcon iconSet="NoIcons" iconId="0"/>
            </x14:iconSet>
          </x14:cfRule>
          <xm:sqref>G6:G8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7" tint="-0.249977111117893"/>
    <pageSetUpPr autoPageBreaks="0" fitToPage="1"/>
  </sheetPr>
  <dimension ref="A1:T26"/>
  <sheetViews>
    <sheetView showGridLines="0" zoomScaleNormal="100" workbookViewId="0"/>
  </sheetViews>
  <sheetFormatPr defaultColWidth="9" defaultRowHeight="30" customHeight="1"/>
  <cols>
    <col min="1" max="1" width="4.125" customWidth="1"/>
    <col min="2" max="2" width="29.125" customWidth="1"/>
    <col min="3" max="3" width="19" customWidth="1"/>
    <col min="4" max="4" width="18.75" customWidth="1"/>
    <col min="5" max="5" width="21.75" hidden="1" customWidth="1"/>
    <col min="6" max="6" width="19" customWidth="1"/>
    <col min="7" max="8" width="4.125" customWidth="1"/>
  </cols>
  <sheetData>
    <row r="1" spans="1:20" ht="37.9" customHeight="1">
      <c r="A1" s="20"/>
      <c r="B1" s="74" t="str">
        <f>COMPANY_NAME</f>
        <v>COMPANY NAME</v>
      </c>
      <c r="C1" s="74"/>
      <c r="D1" s="74"/>
      <c r="E1" s="39" t="s">
        <v>2</v>
      </c>
      <c r="F1" s="61" t="s">
        <v>2</v>
      </c>
      <c r="G1" s="17"/>
    </row>
    <row r="2" spans="1:20" ht="64.900000000000006" customHeight="1">
      <c r="A2" s="20"/>
      <c r="B2" s="75" t="s">
        <v>3</v>
      </c>
      <c r="C2" s="75"/>
      <c r="D2" s="75"/>
      <c r="E2" s="45"/>
      <c r="F2" s="46"/>
      <c r="G2" s="19"/>
    </row>
    <row r="3" spans="1:20" ht="37.9" customHeight="1">
      <c r="A3" s="14"/>
      <c r="B3" s="76" t="s">
        <v>5</v>
      </c>
      <c r="C3" s="76"/>
      <c r="D3" s="76"/>
      <c r="E3" s="35"/>
      <c r="F3" s="36"/>
      <c r="G3" s="34"/>
      <c r="H3" s="34"/>
      <c r="I3" s="34"/>
      <c r="J3" s="34"/>
      <c r="K3" s="34"/>
      <c r="L3" s="34"/>
      <c r="M3" s="34"/>
      <c r="N3" s="34"/>
      <c r="O3" s="34"/>
      <c r="P3" s="66"/>
      <c r="Q3" s="67"/>
      <c r="R3" s="67"/>
      <c r="S3" s="34"/>
      <c r="T3" s="1"/>
    </row>
    <row r="4" spans="1:20" ht="15" customHeight="1">
      <c r="A4" s="1"/>
      <c r="B4" s="1"/>
      <c r="C4" s="1"/>
      <c r="D4" s="1"/>
      <c r="E4" s="1"/>
      <c r="F4" s="1"/>
      <c r="G4" s="17"/>
    </row>
    <row r="5" spans="1:20" ht="36" customHeight="1">
      <c r="A5" s="1"/>
      <c r="B5" s="53" t="s">
        <v>30</v>
      </c>
      <c r="C5" s="54" t="s">
        <v>7</v>
      </c>
      <c r="D5" s="11" t="s">
        <v>8</v>
      </c>
      <c r="E5" s="11" t="s">
        <v>20</v>
      </c>
      <c r="F5" s="11" t="s">
        <v>9</v>
      </c>
      <c r="G5" s="21"/>
    </row>
    <row r="6" spans="1:20" ht="30" customHeight="1">
      <c r="A6" s="1"/>
      <c r="B6" s="10" t="s">
        <v>31</v>
      </c>
      <c r="C6">
        <v>3000</v>
      </c>
      <c r="D6">
        <v>2500</v>
      </c>
      <c r="E6">
        <f>OperatingExpenses[[#This Row],[ACTUAL]]+(10^-6)*ROW(OperatingExpenses[[#This Row],[ACTUAL]])</f>
        <v>2500.0000060000002</v>
      </c>
      <c r="F6">
        <f>OperatingExpenses[[#This Row],[ESTIMATED]]-OperatingExpenses[[#This Row],[ACTUAL]]</f>
        <v>500</v>
      </c>
      <c r="G6" s="15"/>
    </row>
    <row r="7" spans="1:20" ht="30" customHeight="1">
      <c r="A7" s="1"/>
      <c r="B7" s="10" t="s">
        <v>32</v>
      </c>
      <c r="C7">
        <v>2000</v>
      </c>
      <c r="D7">
        <v>2000</v>
      </c>
      <c r="E7">
        <f>OperatingExpenses[[#This Row],[ACTUAL]]+(10^-6)*ROW(OperatingExpenses[[#This Row],[ACTUAL]])</f>
        <v>2000.0000070000001</v>
      </c>
      <c r="F7">
        <f>OperatingExpenses[[#This Row],[ESTIMATED]]-OperatingExpenses[[#This Row],[ACTUAL]]</f>
        <v>0</v>
      </c>
      <c r="G7" s="15"/>
    </row>
    <row r="8" spans="1:20" ht="30" customHeight="1">
      <c r="A8" s="1"/>
      <c r="B8" s="10" t="s">
        <v>33</v>
      </c>
      <c r="C8">
        <v>1500</v>
      </c>
      <c r="D8">
        <v>2175</v>
      </c>
      <c r="E8">
        <f>OperatingExpenses[[#This Row],[ACTUAL]]+(10^-6)*ROW(OperatingExpenses[[#This Row],[ACTUAL]])</f>
        <v>2175.000008</v>
      </c>
      <c r="F8">
        <f>OperatingExpenses[[#This Row],[ESTIMATED]]-OperatingExpenses[[#This Row],[ACTUAL]]</f>
        <v>-675</v>
      </c>
      <c r="G8" s="15"/>
    </row>
    <row r="9" spans="1:20" ht="30" customHeight="1">
      <c r="A9" s="1"/>
      <c r="B9" s="10" t="s">
        <v>34</v>
      </c>
      <c r="C9">
        <v>2000</v>
      </c>
      <c r="D9">
        <v>1500</v>
      </c>
      <c r="E9">
        <f>OperatingExpenses[[#This Row],[ACTUAL]]+(10^-6)*ROW(OperatingExpenses[[#This Row],[ACTUAL]])</f>
        <v>1500.0000090000001</v>
      </c>
      <c r="F9">
        <f>OperatingExpenses[[#This Row],[ESTIMATED]]-OperatingExpenses[[#This Row],[ACTUAL]]</f>
        <v>500</v>
      </c>
      <c r="G9" s="15"/>
    </row>
    <row r="10" spans="1:20" ht="30" customHeight="1">
      <c r="A10" s="1"/>
      <c r="B10" s="10" t="s">
        <v>35</v>
      </c>
      <c r="C10">
        <v>1000</v>
      </c>
      <c r="D10">
        <v>1000</v>
      </c>
      <c r="E10">
        <f>OperatingExpenses[[#This Row],[ACTUAL]]+(10^-6)*ROW(OperatingExpenses[[#This Row],[ACTUAL]])</f>
        <v>1000.00001</v>
      </c>
      <c r="F10">
        <f>OperatingExpenses[[#This Row],[ESTIMATED]]-OperatingExpenses[[#This Row],[ACTUAL]]</f>
        <v>0</v>
      </c>
      <c r="G10" s="15"/>
    </row>
    <row r="11" spans="1:20" ht="30" customHeight="1">
      <c r="A11" s="1"/>
      <c r="B11" s="10" t="s">
        <v>36</v>
      </c>
      <c r="C11">
        <v>500</v>
      </c>
      <c r="D11">
        <v>525</v>
      </c>
      <c r="E11">
        <f>OperatingExpenses[[#This Row],[ACTUAL]]+(10^-6)*ROW(OperatingExpenses[[#This Row],[ACTUAL]])</f>
        <v>525.00001099999997</v>
      </c>
      <c r="F11">
        <f>OperatingExpenses[[#This Row],[ESTIMATED]]-OperatingExpenses[[#This Row],[ACTUAL]]</f>
        <v>-25</v>
      </c>
      <c r="G11" s="15"/>
    </row>
    <row r="12" spans="1:20" ht="30" customHeight="1">
      <c r="A12" s="1"/>
      <c r="B12" s="10" t="s">
        <v>37</v>
      </c>
      <c r="C12">
        <v>1300</v>
      </c>
      <c r="D12">
        <v>1275</v>
      </c>
      <c r="E12">
        <f>OperatingExpenses[[#This Row],[ACTUAL]]+(10^-6)*ROW(OperatingExpenses[[#This Row],[ACTUAL]])</f>
        <v>1275.000012</v>
      </c>
      <c r="F12">
        <f>OperatingExpenses[[#This Row],[ESTIMATED]]-OperatingExpenses[[#This Row],[ACTUAL]]</f>
        <v>25</v>
      </c>
      <c r="G12" s="15"/>
    </row>
    <row r="13" spans="1:20" ht="30" customHeight="1">
      <c r="A13" s="1"/>
      <c r="B13" s="10" t="s">
        <v>38</v>
      </c>
      <c r="C13">
        <v>2000</v>
      </c>
      <c r="D13">
        <v>2200</v>
      </c>
      <c r="E13">
        <f>OperatingExpenses[[#This Row],[ACTUAL]]+(10^-6)*ROW(OperatingExpenses[[#This Row],[ACTUAL]])</f>
        <v>2200.0000129999999</v>
      </c>
      <c r="F13">
        <f>OperatingExpenses[[#This Row],[ESTIMATED]]-OperatingExpenses[[#This Row],[ACTUAL]]</f>
        <v>-200</v>
      </c>
      <c r="G13" s="15"/>
    </row>
    <row r="14" spans="1:20" ht="30" customHeight="1">
      <c r="A14" s="1"/>
      <c r="B14" s="10" t="s">
        <v>39</v>
      </c>
      <c r="C14">
        <v>1000</v>
      </c>
      <c r="D14">
        <v>800</v>
      </c>
      <c r="E14">
        <f>OperatingExpenses[[#This Row],[ACTUAL]]+(10^-6)*ROW(OperatingExpenses[[#This Row],[ACTUAL]])</f>
        <v>800.00001399999996</v>
      </c>
      <c r="F14">
        <f>OperatingExpenses[[#This Row],[ESTIMATED]]-OperatingExpenses[[#This Row],[ACTUAL]]</f>
        <v>200</v>
      </c>
      <c r="G14" s="15"/>
    </row>
    <row r="15" spans="1:20" ht="30" customHeight="1">
      <c r="A15" s="1"/>
      <c r="B15" s="10" t="s">
        <v>40</v>
      </c>
      <c r="C15">
        <v>4500</v>
      </c>
      <c r="D15">
        <v>4600</v>
      </c>
      <c r="E15">
        <f>OperatingExpenses[[#This Row],[ACTUAL]]+(10^-6)*ROW(OperatingExpenses[[#This Row],[ACTUAL]])</f>
        <v>4600.0000149999996</v>
      </c>
      <c r="F15">
        <f>OperatingExpenses[[#This Row],[ESTIMATED]]-OperatingExpenses[[#This Row],[ACTUAL]]</f>
        <v>-100</v>
      </c>
      <c r="G15" s="15"/>
    </row>
    <row r="16" spans="1:20" ht="30" customHeight="1">
      <c r="A16" s="1"/>
      <c r="B16" s="10" t="s">
        <v>41</v>
      </c>
      <c r="C16">
        <v>800</v>
      </c>
      <c r="D16">
        <v>750</v>
      </c>
      <c r="E16">
        <f>OperatingExpenses[[#This Row],[ACTUAL]]+(10^-6)*ROW(OperatingExpenses[[#This Row],[ACTUAL]])</f>
        <v>750.00001599999996</v>
      </c>
      <c r="F16">
        <f>OperatingExpenses[[#This Row],[ESTIMATED]]-OperatingExpenses[[#This Row],[ACTUAL]]</f>
        <v>50</v>
      </c>
      <c r="G16" s="15"/>
    </row>
    <row r="17" spans="1:11" ht="30" customHeight="1">
      <c r="A17" s="1"/>
      <c r="B17" s="10" t="s">
        <v>42</v>
      </c>
      <c r="C17">
        <v>400</v>
      </c>
      <c r="D17">
        <v>350</v>
      </c>
      <c r="E17">
        <f>OperatingExpenses[[#This Row],[ACTUAL]]+(10^-6)*ROW(OperatingExpenses[[#This Row],[ACTUAL]])</f>
        <v>350.00001700000001</v>
      </c>
      <c r="F17">
        <f>OperatingExpenses[[#This Row],[ESTIMATED]]-OperatingExpenses[[#This Row],[ACTUAL]]</f>
        <v>50</v>
      </c>
      <c r="G17" s="15"/>
    </row>
    <row r="18" spans="1:11" ht="30" customHeight="1">
      <c r="A18" s="1"/>
      <c r="B18" s="10" t="s">
        <v>43</v>
      </c>
      <c r="C18">
        <v>4100</v>
      </c>
      <c r="D18">
        <v>4500</v>
      </c>
      <c r="E18">
        <f>OperatingExpenses[[#This Row],[ACTUAL]]+(10^-6)*ROW(OperatingExpenses[[#This Row],[ACTUAL]])</f>
        <v>4500.0000179999997</v>
      </c>
      <c r="F18">
        <f>OperatingExpenses[[#This Row],[ESTIMATED]]-OperatingExpenses[[#This Row],[ACTUAL]]</f>
        <v>-400</v>
      </c>
      <c r="G18" s="15"/>
    </row>
    <row r="19" spans="1:11" ht="30" customHeight="1">
      <c r="A19" s="1"/>
      <c r="B19" s="10" t="s">
        <v>44</v>
      </c>
      <c r="C19">
        <v>350</v>
      </c>
      <c r="D19">
        <v>400</v>
      </c>
      <c r="E19">
        <f>OperatingExpenses[[#This Row],[ACTUAL]]+(10^-6)*ROW(OperatingExpenses[[#This Row],[ACTUAL]])</f>
        <v>400.00001900000001</v>
      </c>
      <c r="F19">
        <f>OperatingExpenses[[#This Row],[ESTIMATED]]-OperatingExpenses[[#This Row],[ACTUAL]]</f>
        <v>-50</v>
      </c>
      <c r="G19" s="15"/>
    </row>
    <row r="20" spans="1:11" ht="30" customHeight="1">
      <c r="A20" s="1"/>
      <c r="B20" s="10" t="s">
        <v>45</v>
      </c>
      <c r="C20">
        <v>900</v>
      </c>
      <c r="D20">
        <v>840</v>
      </c>
      <c r="E20">
        <f>OperatingExpenses[[#This Row],[ACTUAL]]+(10^-6)*ROW(OperatingExpenses[[#This Row],[ACTUAL]])</f>
        <v>840.00001999999995</v>
      </c>
      <c r="F20">
        <f>OperatingExpenses[[#This Row],[ESTIMATED]]-OperatingExpenses[[#This Row],[ACTUAL]]</f>
        <v>60</v>
      </c>
      <c r="G20" s="15"/>
      <c r="K20" t="s">
        <v>0</v>
      </c>
    </row>
    <row r="21" spans="1:11" ht="30" customHeight="1">
      <c r="A21" s="1"/>
      <c r="B21" s="10" t="s">
        <v>46</v>
      </c>
      <c r="C21">
        <v>5000</v>
      </c>
      <c r="D21">
        <v>4500</v>
      </c>
      <c r="E21">
        <f>OperatingExpenses[[#This Row],[ACTUAL]]+(10^-6)*ROW(OperatingExpenses[[#This Row],[ACTUAL]])</f>
        <v>4500.0000209999998</v>
      </c>
      <c r="F21">
        <f>OperatingExpenses[[#This Row],[ESTIMATED]]-OperatingExpenses[[#This Row],[ACTUAL]]</f>
        <v>500</v>
      </c>
      <c r="G21" s="15"/>
    </row>
    <row r="22" spans="1:11" ht="30" customHeight="1">
      <c r="A22" s="1"/>
      <c r="B22" s="10" t="s">
        <v>47</v>
      </c>
      <c r="C22">
        <v>3000</v>
      </c>
      <c r="D22">
        <v>3200</v>
      </c>
      <c r="E22">
        <f>OperatingExpenses[[#This Row],[ACTUAL]]+(10^-6)*ROW(OperatingExpenses[[#This Row],[ACTUAL]])</f>
        <v>3200.0000220000002</v>
      </c>
      <c r="F22">
        <f>OperatingExpenses[[#This Row],[ESTIMATED]]-OperatingExpenses[[#This Row],[ACTUAL]]</f>
        <v>-200</v>
      </c>
      <c r="G22" s="15"/>
    </row>
    <row r="23" spans="1:11" ht="30" customHeight="1">
      <c r="A23" s="1"/>
      <c r="B23" s="10" t="s">
        <v>48</v>
      </c>
      <c r="C23">
        <v>250</v>
      </c>
      <c r="D23">
        <v>280</v>
      </c>
      <c r="E23">
        <f>OperatingExpenses[[#This Row],[ACTUAL]]+(10^-6)*ROW(OperatingExpenses[[#This Row],[ACTUAL]])</f>
        <v>280.000023</v>
      </c>
      <c r="F23">
        <f>OperatingExpenses[[#This Row],[ESTIMATED]]-OperatingExpenses[[#This Row],[ACTUAL]]</f>
        <v>-30</v>
      </c>
      <c r="G23" s="15"/>
    </row>
    <row r="24" spans="1:11" ht="30" customHeight="1">
      <c r="A24" s="1"/>
      <c r="B24" s="10" t="s">
        <v>49</v>
      </c>
      <c r="C24">
        <v>1400</v>
      </c>
      <c r="D24">
        <v>1385</v>
      </c>
      <c r="E24">
        <f>OperatingExpenses[[#This Row],[ACTUAL]]+(10^-6)*ROW(OperatingExpenses[[#This Row],[ACTUAL]])</f>
        <v>1385.0000239999999</v>
      </c>
      <c r="F24">
        <f>OperatingExpenses[[#This Row],[ESTIMATED]]-OperatingExpenses[[#This Row],[ACTUAL]]</f>
        <v>15</v>
      </c>
      <c r="G24" s="15"/>
    </row>
    <row r="25" spans="1:11" ht="30" customHeight="1">
      <c r="A25" s="1"/>
      <c r="B25" s="10" t="s">
        <v>50</v>
      </c>
      <c r="C25">
        <v>1000</v>
      </c>
      <c r="D25">
        <v>750</v>
      </c>
      <c r="E25">
        <f>OperatingExpenses[[#This Row],[ACTUAL]]+(10^-6)*ROW(OperatingExpenses[[#This Row],[ACTUAL]])</f>
        <v>750.00002500000005</v>
      </c>
      <c r="F25">
        <f>OperatingExpenses[[#This Row],[ESTIMATED]]-OperatingExpenses[[#This Row],[ACTUAL]]</f>
        <v>250</v>
      </c>
      <c r="G25" s="15"/>
    </row>
    <row r="26" spans="1:11" ht="30" customHeight="1">
      <c r="A26" s="1"/>
      <c r="B26" s="57" t="s">
        <v>51</v>
      </c>
      <c r="C26" s="25">
        <f>SUBTOTAL(109,OperatingExpenses[ESTIMATED])</f>
        <v>36000</v>
      </c>
      <c r="D26" s="25">
        <f>SUBTOTAL(109,OperatingExpenses[ACTUAL])</f>
        <v>35530</v>
      </c>
      <c r="E26" s="25"/>
      <c r="F26" s="25">
        <f>SUBTOTAL(109,OperatingExpenses[DIFFERENCE])</f>
        <v>470</v>
      </c>
      <c r="G26" s="16"/>
    </row>
  </sheetData>
  <sheetProtection insertColumns="0" insertRows="0" deleteColumns="0" deleteRows="0" selectLockedCells="1" autoFilter="0"/>
  <dataConsolidate/>
  <mergeCells count="4">
    <mergeCell ref="B1:D1"/>
    <mergeCell ref="B2:D2"/>
    <mergeCell ref="B3:D3"/>
    <mergeCell ref="P3:R3"/>
  </mergeCells>
  <dataValidations count="11">
    <dataValidation type="custom" allowBlank="1" showInputMessage="1" showErrorMessage="1" errorTitle="ALERT" error="This cell is automatically populated and should not be overwitten. Overwriting this cell would break calculations in this worksheet." sqref="G6:G25" xr:uid="{00000000-0002-0000-0300-000000000000}">
      <formula1>LEN(G6)=""</formula1>
    </dataValidation>
    <dataValidation allowBlank="1" showInputMessage="1" showErrorMessage="1" errorTitle="ALERT" error="This cell is automatically populated and should not be overwitten. Overwriting this cell would break calculations in this worksheet." sqref="F6:F25" xr:uid="{00000000-0002-0000-0300-000001000000}"/>
    <dataValidation allowBlank="1" showInputMessage="1" showErrorMessage="1" prompt="Enter Operating Expenses in this column under this heading. Use heading filters to find specific entries" sqref="B5" xr:uid="{00000000-0002-0000-0300-000002000000}"/>
    <dataValidation allowBlank="1" showInputMessage="1" showErrorMessage="1" prompt="Enter Estimated amount in this column under this heading" sqref="C5" xr:uid="{00000000-0002-0000-0300-000003000000}"/>
    <dataValidation allowBlank="1" showInputMessage="1" showErrorMessage="1" prompt="Enter Actual amount in this column under this heading" sqref="D5" xr:uid="{00000000-0002-0000-0300-000004000000}"/>
    <dataValidation allowBlank="1" showInputMessage="1" showErrorMessage="1" prompt="Difference of Estimated and Actual Operating Expenses is automatically calculated in this column under this heading" sqref="F5" xr:uid="{00000000-0002-0000-0300-000005000000}"/>
    <dataValidation allowBlank="1" showInputMessage="1" showErrorMessage="1" prompt="Enter Company Name in this cell" sqref="B1" xr:uid="{0F37993B-D808-0145-BE3D-B2751B8D873C}"/>
    <dataValidation allowBlank="1" showInputMessage="1" showErrorMessage="1" prompt="Title of this worksheet is in this cell. Enter Date in cell F1. Budget Totals are automatically calculated in Totals table starting in cell B4" sqref="E2" xr:uid="{884F6137-2FF6-45FB-901C-C3B6B6F34E7F}"/>
    <dataValidation allowBlank="1" showInputMessage="1" showErrorMessage="1" prompt="Enter Date in this cell" sqref="F1" xr:uid="{3CB43426-68E9-477E-8175-B949C18740F7}"/>
    <dataValidation allowBlank="1" showInputMessage="1" showErrorMessage="1" prompt="Title of this worksheet is in this cell. Enter Date in cell E1. Budget Totals are automatically calculated in Totals table starting in cell B4" sqref="E3" xr:uid="{32475DF1-CBDA-674A-83DE-F7A726B46582}"/>
    <dataValidation allowBlank="1" showInputMessage="1" showErrorMessage="1" prompt="Title of this worksheet is in this cell. Enter Date in cell F1. Budget Totals are automatically calculated in Totals table starting in cell B5" sqref="B2:D2" xr:uid="{E7EEFC7E-AEA9-4591-AAC3-D6FE028520BB}"/>
  </dataValidations>
  <printOptions horizontalCentered="1"/>
  <pageMargins left="0.25" right="0.25" top="0.25" bottom="0.25" header="0" footer="0"/>
  <pageSetup scale="83" fitToHeight="0" orientation="portrait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E8DFEDF7-DD2B-4BDC-AEAC-141B22E8ECA0}">
            <x14:iconSet iconSet="3Flags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Flags" iconId="0"/>
              <x14:cfIcon iconSet="NoIcons" iconId="0"/>
              <x14:cfIcon iconSet="NoIcons" iconId="0"/>
            </x14:iconSet>
          </x14:cfRule>
          <xm:sqref>G6:G25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6" ma:contentTypeDescription="Create a new document." ma:contentTypeScope="" ma:versionID="ac37c1753acd5e330d2062ccec26ea66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3b340c7101c92c5120abd06486f94548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  <xsd:element ref="ns2:MediaServiceSearchProperties" minOccurs="0"/>
                <xsd:element ref="ns2:MediaServiceDoc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0" nillable="true" ma:displayName="MediaServiceDocTags" ma:hidden="true" ma:internalName="MediaServiceDoc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28CD06D-273C-40DF-89E3-C985F1B6F615}"/>
</file>

<file path=customXml/itemProps2.xml><?xml version="1.0" encoding="utf-8"?>
<ds:datastoreItem xmlns:ds="http://schemas.openxmlformats.org/officeDocument/2006/customXml" ds:itemID="{F8FA37FF-5335-4856-B860-01F8047CB5C4}"/>
</file>

<file path=customXml/itemProps3.xml><?xml version="1.0" encoding="utf-8"?>
<ds:datastoreItem xmlns:ds="http://schemas.openxmlformats.org/officeDocument/2006/customXml" ds:itemID="{F07F6931-0507-4143-895C-55BDB2E7DF39}"/>
</file>

<file path=docMetadata/LabelInfo.xml><?xml version="1.0" encoding="utf-8"?>
<clbl:labelList xmlns:clbl="http://schemas.microsoft.com/office/2020/mipLabelMetadata"/>
</file>

<file path=docProps/app.xml><?xml version="1.0" encoding="utf-8"?>
<Properties xmlns="http://schemas.openxmlformats.org/officeDocument/2006/extended-properties" xmlns:vt="http://schemas.openxmlformats.org/officeDocument/2006/docPropsVTypes">
  <Template>TM23032109</Template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2025-04-16T17:54:41Z</dcterms:created>
  <dcterms:modified xsi:type="dcterms:W3CDTF">2025-04-16T17:56:10Z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