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niva-of5\osl-userdata$\JMO\Documents\Jannicke\Projects\RiskAOP\WP3_qAOP\UV_Daphnia\"/>
    </mc:Choice>
  </mc:AlternateContent>
  <xr:revisionPtr revIDLastSave="0" documentId="13_ncr:1_{4696D247-D5BB-4952-B2FB-7C09F7AA933B}" xr6:coauthVersionLast="47" xr6:coauthVersionMax="47" xr10:uidLastSave="{00000000-0000-0000-0000-000000000000}"/>
  <bookViews>
    <workbookView xWindow="57645" yWindow="8625" windowWidth="17745" windowHeight="14385" firstSheet="1" activeTab="1" xr2:uid="{00000000-000D-0000-FFFF-FFFF00000000}"/>
  </bookViews>
  <sheets>
    <sheet name="formatted" sheetId="2" r:id="rId1"/>
    <sheet name="t.GLM.2022-03-07" sheetId="1" r:id="rId2"/>
  </sheets>
  <definedNames>
    <definedName name="_xlnm._FilterDatabase" localSheetId="1" hidden="1">'t.GLM.2022-03-07'!$A$1:$K$81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1" l="1"/>
  <c r="P45" i="1"/>
  <c r="P44" i="1"/>
  <c r="P43" i="1"/>
  <c r="P81" i="1"/>
  <c r="P80" i="1"/>
  <c r="P79" i="1"/>
  <c r="P78" i="1"/>
  <c r="P46" i="1"/>
  <c r="P26" i="1"/>
  <c r="P30" i="1"/>
  <c r="P73" i="1"/>
  <c r="P68" i="1"/>
  <c r="P63" i="1"/>
  <c r="P58" i="1"/>
  <c r="P53" i="1"/>
  <c r="P48" i="1"/>
  <c r="P38" i="1"/>
  <c r="P33" i="1"/>
  <c r="P28" i="1"/>
  <c r="P23" i="1"/>
  <c r="P25" i="1"/>
  <c r="P24" i="1"/>
  <c r="P39" i="1"/>
  <c r="P74" i="1"/>
  <c r="P69" i="1"/>
  <c r="P64" i="1"/>
  <c r="P59" i="1"/>
  <c r="P54" i="1"/>
  <c r="P49" i="1"/>
  <c r="P34" i="1"/>
  <c r="P29" i="1"/>
  <c r="P19" i="1"/>
  <c r="P14" i="1"/>
  <c r="P9" i="1"/>
  <c r="P7" i="1"/>
  <c r="P5" i="1"/>
  <c r="P4" i="1"/>
  <c r="P3" i="1"/>
  <c r="P2" i="1"/>
  <c r="P10" i="1"/>
  <c r="P12" i="1"/>
  <c r="P13" i="1"/>
  <c r="P15" i="1"/>
  <c r="P17" i="1"/>
  <c r="P18" i="1"/>
  <c r="P20" i="1"/>
  <c r="P22" i="1"/>
  <c r="P27" i="1"/>
  <c r="P32" i="1"/>
  <c r="P35" i="1"/>
  <c r="P37" i="1"/>
  <c r="P42" i="1"/>
  <c r="P47" i="1"/>
  <c r="P50" i="1"/>
  <c r="P52" i="1"/>
  <c r="P55" i="1"/>
  <c r="P57" i="1"/>
  <c r="P60" i="1"/>
  <c r="P62" i="1"/>
  <c r="P65" i="1"/>
  <c r="P67" i="1"/>
  <c r="P70" i="1"/>
  <c r="P72" i="1"/>
  <c r="P75" i="1"/>
  <c r="P77" i="1"/>
  <c r="P8" i="1"/>
</calcChain>
</file>

<file path=xl/sharedStrings.xml><?xml version="1.0" encoding="utf-8"?>
<sst xmlns="http://schemas.openxmlformats.org/spreadsheetml/2006/main" count="615" uniqueCount="78">
  <si>
    <t>KE_R.no</t>
  </si>
  <si>
    <t>x</t>
  </si>
  <si>
    <t>y</t>
  </si>
  <si>
    <t>model.label</t>
  </si>
  <si>
    <t>dev.expl</t>
  </si>
  <si>
    <t>b0</t>
  </si>
  <si>
    <t>b1</t>
  </si>
  <si>
    <t>b2</t>
  </si>
  <si>
    <t>Equation</t>
  </si>
  <si>
    <t>UV</t>
  </si>
  <si>
    <t>MIE</t>
  </si>
  <si>
    <t>lin</t>
  </si>
  <si>
    <t>MIE (UV) = 7.0543 + 58.2489 * UV + 0 * log(UV+0.001)</t>
  </si>
  <si>
    <t>KE_1</t>
  </si>
  <si>
    <t>KE_1 (MIE) = 5.6529 + 0.437 * MIE + 0 * log(MIE+0.001)</t>
  </si>
  <si>
    <t>KE_2</t>
  </si>
  <si>
    <t>KE_2 (KE_1) = 0.0000000002452739 + 0.0000000000000647 * KE_1 + 0 * log(KE_1+0.001)</t>
  </si>
  <si>
    <t>KE_3</t>
  </si>
  <si>
    <t>KE_3 (KE_2) = 4.02 + 39823293940.88 * KE_2 + 0 * log(KE_2+0.001)</t>
  </si>
  <si>
    <t>AO_1</t>
  </si>
  <si>
    <t>sig</t>
  </si>
  <si>
    <t>AO_1 (KE_3) = exp(-1.3863 + 0.5591 * KE_3)/(1 + exp(-1.3863 + 0.5591 * KE_3))</t>
  </si>
  <si>
    <t>KE_4</t>
  </si>
  <si>
    <t>KE_4 (MIE) = 1.0738 + 0.0102 * MIE</t>
  </si>
  <si>
    <t>KE_5</t>
  </si>
  <si>
    <t>KE_5 (KE_4) = 1.0472 + -0.2463 * KE_4</t>
  </si>
  <si>
    <t>KE_6_1</t>
  </si>
  <si>
    <t>KE_6_1 (KE_5) = 0.3633 + 0.8642 * KE_5</t>
  </si>
  <si>
    <t>KE_6</t>
  </si>
  <si>
    <t>AO_2</t>
  </si>
  <si>
    <t>AO_2 (KE_6) = exp(2.5392 + -3.6743 * KE_6)/(1 + exp(2.5392 + -3.6743 * KE_6))</t>
  </si>
  <si>
    <t>KE_7</t>
  </si>
  <si>
    <t>KE_7 (MIE) = 0.9082 + -0.0066 * MIE</t>
  </si>
  <si>
    <t>KE_8</t>
  </si>
  <si>
    <t>KE_8 (KE_7) = 0.746 + 0.648 * KE_7</t>
  </si>
  <si>
    <t>KE_6_2</t>
  </si>
  <si>
    <t>KE_6_2 (KE_8) = 0.111 + 0.705 * KE_8</t>
  </si>
  <si>
    <t>KE_9</t>
  </si>
  <si>
    <t>KE_9 (MIE) = 0.000005925 + 0.0000002018 * MIE</t>
  </si>
  <si>
    <t>KE_10</t>
  </si>
  <si>
    <t>KE_10 (KE_9) = 0.8545 + 10425.6705 * KE_9</t>
  </si>
  <si>
    <t>KE_11</t>
  </si>
  <si>
    <t>KE_11 (KE_10) = 4.6281 + 9.2733 * KE_10</t>
  </si>
  <si>
    <t>AO_3</t>
  </si>
  <si>
    <t>AO_3 (KE_11) = exp(-7.7551 + 0.5091 * KE_11)/(1 + exp(-7.7551 + 0.5091 * KE_11))</t>
  </si>
  <si>
    <t>KE_R.label</t>
  </si>
  <si>
    <t>model.no</t>
  </si>
  <si>
    <t>s.pv</t>
  </si>
  <si>
    <t>edf</t>
  </si>
  <si>
    <t>gam_plot</t>
  </si>
  <si>
    <t>GLM_select</t>
  </si>
  <si>
    <t>digits</t>
  </si>
  <si>
    <t>UV -&gt; MIE</t>
  </si>
  <si>
    <t>gam</t>
  </si>
  <si>
    <t>NA</t>
  </si>
  <si>
    <t>qua</t>
  </si>
  <si>
    <t>ok</t>
  </si>
  <si>
    <t>log</t>
  </si>
  <si>
    <t>MIE -&gt; KE_1</t>
  </si>
  <si>
    <t>grid</t>
  </si>
  <si>
    <t>KE_1 -&gt; KE_2</t>
  </si>
  <si>
    <t>KE_2 -&gt; KE_3</t>
  </si>
  <si>
    <t>KE_3 -&gt; AO</t>
  </si>
  <si>
    <t>AO</t>
  </si>
  <si>
    <t>MIE -&gt; KE_4</t>
  </si>
  <si>
    <t>(sigm?)</t>
  </si>
  <si>
    <t>KE_4 -&gt; KE_5</t>
  </si>
  <si>
    <t>KE_5 -&gt; KE_6</t>
  </si>
  <si>
    <t>KE_6 -&gt; AO</t>
  </si>
  <si>
    <t>ok(?)</t>
  </si>
  <si>
    <t>MIE -&gt; KE_7</t>
  </si>
  <si>
    <t>ok?</t>
  </si>
  <si>
    <t>KE_7 -&gt; KE_8</t>
  </si>
  <si>
    <t>KE_8 -&gt; KE_6</t>
  </si>
  <si>
    <t>MIE -&gt; KE_9</t>
  </si>
  <si>
    <t>KE_9 -&gt; KE_10</t>
  </si>
  <si>
    <t>KE_10 -&gt; KE_11</t>
  </si>
  <si>
    <t>KE_11 -&gt; 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</si>
</sst>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E+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42" applyFont="1" applyFill="1"/>
    <xf numFmtId="10" fontId="0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50CC-D84B-4F6D-A60D-87549C65D0C3}">
  <dimension ref="A1:I23"/>
  <sheetViews>
    <sheetView workbookViewId="0">
      <selection activeCell="M19" sqref="M19"/>
    </sheetView>
  </sheetViews>
  <sheetFormatPr defaultRowHeight="14.45"/>
  <cols>
    <col min="6" max="6" width="9.7109375" bestFit="1" customWidth="1"/>
    <col min="7" max="7" width="16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E2" s="7">
        <v>0.41080238229460297</v>
      </c>
      <c r="F2" s="2">
        <v>7.0542961139367</v>
      </c>
      <c r="G2" s="5">
        <v>58.248893976265002</v>
      </c>
      <c r="H2">
        <v>0</v>
      </c>
      <c r="I2" t="s">
        <v>12</v>
      </c>
    </row>
    <row r="3" spans="1:9">
      <c r="A3">
        <v>2</v>
      </c>
      <c r="B3" t="s">
        <v>10</v>
      </c>
      <c r="C3" t="s">
        <v>13</v>
      </c>
      <c r="D3" t="s">
        <v>11</v>
      </c>
      <c r="E3" s="7">
        <v>6.4302766024937799E-2</v>
      </c>
      <c r="F3" s="2">
        <v>5.6528627000412301</v>
      </c>
      <c r="G3" s="5">
        <v>0.43698812855506403</v>
      </c>
      <c r="H3">
        <v>0</v>
      </c>
      <c r="I3" t="s">
        <v>14</v>
      </c>
    </row>
    <row r="4" spans="1:9">
      <c r="A4">
        <v>3</v>
      </c>
      <c r="B4" t="s">
        <v>13</v>
      </c>
      <c r="C4" t="s">
        <v>15</v>
      </c>
      <c r="D4" t="s">
        <v>11</v>
      </c>
      <c r="E4" s="8">
        <v>2.27954957238306E-4</v>
      </c>
      <c r="F4" s="6">
        <v>2.4527393526701398E-10</v>
      </c>
      <c r="G4" s="6">
        <v>6.4722171810113898E-14</v>
      </c>
      <c r="H4">
        <v>0</v>
      </c>
      <c r="I4" t="s">
        <v>16</v>
      </c>
    </row>
    <row r="5" spans="1:9">
      <c r="A5">
        <v>4</v>
      </c>
      <c r="B5" t="s">
        <v>15</v>
      </c>
      <c r="C5" t="s">
        <v>17</v>
      </c>
      <c r="D5" t="s">
        <v>11</v>
      </c>
      <c r="E5" s="7">
        <v>1.34184875431531E-2</v>
      </c>
      <c r="F5" s="2">
        <v>4.0174144588440797</v>
      </c>
      <c r="G5" s="6">
        <v>39823293940.877701</v>
      </c>
      <c r="H5">
        <v>0</v>
      </c>
      <c r="I5" t="s">
        <v>18</v>
      </c>
    </row>
    <row r="6" spans="1:9">
      <c r="A6">
        <v>5</v>
      </c>
      <c r="B6" t="s">
        <v>17</v>
      </c>
      <c r="C6" t="s">
        <v>19</v>
      </c>
      <c r="D6" t="s">
        <v>20</v>
      </c>
      <c r="E6" s="7">
        <v>0.34486608267272201</v>
      </c>
      <c r="F6" s="2">
        <v>-1.3862943611198999</v>
      </c>
      <c r="G6" s="5">
        <v>0.55913807874932298</v>
      </c>
      <c r="H6">
        <v>0</v>
      </c>
      <c r="I6" t="s">
        <v>21</v>
      </c>
    </row>
    <row r="7" spans="1:9">
      <c r="A7">
        <v>6</v>
      </c>
      <c r="B7" t="s">
        <v>10</v>
      </c>
      <c r="C7" t="s">
        <v>22</v>
      </c>
      <c r="D7" t="s">
        <v>11</v>
      </c>
      <c r="E7" s="7">
        <v>0.199024620229417</v>
      </c>
      <c r="F7" s="2">
        <v>1.07380568702629</v>
      </c>
      <c r="G7" s="5">
        <v>1.0166653218366E-2</v>
      </c>
      <c r="H7">
        <v>0</v>
      </c>
      <c r="I7" t="s">
        <v>23</v>
      </c>
    </row>
    <row r="8" spans="1:9">
      <c r="A8">
        <v>7</v>
      </c>
      <c r="B8" t="s">
        <v>22</v>
      </c>
      <c r="C8" t="s">
        <v>24</v>
      </c>
      <c r="D8" t="s">
        <v>11</v>
      </c>
      <c r="E8" s="7">
        <v>6.7612319509874397E-2</v>
      </c>
      <c r="F8" s="2">
        <v>1.0471783919173501</v>
      </c>
      <c r="G8" s="5">
        <v>-0.246300692210039</v>
      </c>
      <c r="H8">
        <v>0</v>
      </c>
      <c r="I8" t="s">
        <v>25</v>
      </c>
    </row>
    <row r="9" spans="1:9">
      <c r="A9">
        <v>8</v>
      </c>
      <c r="B9" t="s">
        <v>24</v>
      </c>
      <c r="C9" t="s">
        <v>26</v>
      </c>
      <c r="D9" t="s">
        <v>11</v>
      </c>
      <c r="E9" s="7">
        <v>0.219665671045328</v>
      </c>
      <c r="F9" s="2">
        <v>0.36331441148166699</v>
      </c>
      <c r="G9" s="5">
        <v>0.86424293555796206</v>
      </c>
      <c r="H9">
        <v>0</v>
      </c>
      <c r="I9" t="s">
        <v>27</v>
      </c>
    </row>
    <row r="10" spans="1:9">
      <c r="A10">
        <v>9</v>
      </c>
      <c r="B10" t="s">
        <v>28</v>
      </c>
      <c r="C10" t="s">
        <v>29</v>
      </c>
      <c r="D10" t="s">
        <v>20</v>
      </c>
      <c r="E10" s="7">
        <v>0.27563756432761999</v>
      </c>
      <c r="F10" s="2">
        <v>2.53920382287976</v>
      </c>
      <c r="G10" s="5">
        <v>-3.6743099487032702</v>
      </c>
      <c r="H10">
        <v>0</v>
      </c>
      <c r="I10" t="s">
        <v>30</v>
      </c>
    </row>
    <row r="11" spans="1:9">
      <c r="A11">
        <v>10</v>
      </c>
      <c r="B11" t="s">
        <v>10</v>
      </c>
      <c r="C11" t="s">
        <v>31</v>
      </c>
      <c r="D11" t="s">
        <v>11</v>
      </c>
      <c r="E11" s="7">
        <v>0.19688467894477399</v>
      </c>
      <c r="F11" s="2">
        <v>0.90815959093270204</v>
      </c>
      <c r="G11" s="5">
        <v>-6.5927626180089403E-3</v>
      </c>
      <c r="H11">
        <v>0</v>
      </c>
      <c r="I11" t="s">
        <v>32</v>
      </c>
    </row>
    <row r="12" spans="1:9">
      <c r="A12">
        <v>11</v>
      </c>
      <c r="B12" t="s">
        <v>31</v>
      </c>
      <c r="C12" t="s">
        <v>33</v>
      </c>
      <c r="D12" t="s">
        <v>11</v>
      </c>
      <c r="E12" s="7">
        <v>0.106821956005951</v>
      </c>
      <c r="F12" s="2">
        <v>0.74627944802083002</v>
      </c>
      <c r="G12" s="5">
        <v>0.647692599631015</v>
      </c>
      <c r="H12">
        <v>0</v>
      </c>
      <c r="I12" t="s">
        <v>34</v>
      </c>
    </row>
    <row r="13" spans="1:9">
      <c r="A13">
        <v>12</v>
      </c>
      <c r="B13" t="s">
        <v>33</v>
      </c>
      <c r="C13" t="s">
        <v>35</v>
      </c>
      <c r="D13" t="s">
        <v>11</v>
      </c>
      <c r="E13" s="7">
        <v>0.27200296164042198</v>
      </c>
      <c r="F13" s="2">
        <v>0.11102032330191999</v>
      </c>
      <c r="G13" s="5">
        <v>0.705048076805599</v>
      </c>
      <c r="H13">
        <v>0</v>
      </c>
      <c r="I13" t="s">
        <v>36</v>
      </c>
    </row>
    <row r="14" spans="1:9">
      <c r="A14">
        <v>13</v>
      </c>
      <c r="B14" t="s">
        <v>10</v>
      </c>
      <c r="C14" t="s">
        <v>37</v>
      </c>
      <c r="D14" t="s">
        <v>11</v>
      </c>
      <c r="E14" s="7">
        <v>0.219436845909947</v>
      </c>
      <c r="F14" s="6">
        <v>5.9250371295894599E-6</v>
      </c>
      <c r="G14" s="6">
        <v>2.01799264260467E-7</v>
      </c>
      <c r="H14">
        <v>0</v>
      </c>
      <c r="I14" t="s">
        <v>38</v>
      </c>
    </row>
    <row r="15" spans="1:9">
      <c r="A15">
        <v>14</v>
      </c>
      <c r="B15" t="s">
        <v>37</v>
      </c>
      <c r="C15" t="s">
        <v>39</v>
      </c>
      <c r="D15" t="s">
        <v>11</v>
      </c>
      <c r="E15" s="7">
        <v>0.103867827574929</v>
      </c>
      <c r="F15" s="2">
        <v>0.85447952575856501</v>
      </c>
      <c r="G15" s="6">
        <v>10425.670453869599</v>
      </c>
      <c r="H15">
        <v>0</v>
      </c>
      <c r="I15" t="s">
        <v>40</v>
      </c>
    </row>
    <row r="16" spans="1:9">
      <c r="A16">
        <v>15</v>
      </c>
      <c r="B16" t="s">
        <v>39</v>
      </c>
      <c r="C16" t="s">
        <v>41</v>
      </c>
      <c r="D16" t="s">
        <v>11</v>
      </c>
      <c r="E16" s="7">
        <v>0.371298954535004</v>
      </c>
      <c r="F16" s="2">
        <v>4.6280823598647203</v>
      </c>
      <c r="G16" s="5">
        <v>9.2732642109433208</v>
      </c>
      <c r="H16">
        <v>0</v>
      </c>
      <c r="I16" t="s">
        <v>42</v>
      </c>
    </row>
    <row r="17" spans="1:9">
      <c r="A17">
        <v>16</v>
      </c>
      <c r="B17" t="s">
        <v>41</v>
      </c>
      <c r="C17" t="s">
        <v>43</v>
      </c>
      <c r="D17" t="s">
        <v>20</v>
      </c>
      <c r="E17" s="7">
        <v>0.242520670968004</v>
      </c>
      <c r="F17" s="2">
        <v>-7.7551200300893601</v>
      </c>
      <c r="G17" s="5">
        <v>0.50912408746674698</v>
      </c>
      <c r="H17">
        <v>0</v>
      </c>
      <c r="I17" t="s">
        <v>44</v>
      </c>
    </row>
    <row r="21" spans="1:9">
      <c r="E21" s="2"/>
    </row>
    <row r="22" spans="1:9">
      <c r="E22" s="2"/>
    </row>
    <row r="23" spans="1:9">
      <c r="E23" s="2"/>
    </row>
  </sheetData>
  <conditionalFormatting sqref="E21">
    <cfRule type="colorScale" priority="6">
      <colorScale>
        <cfvo type="min"/>
        <cfvo type="max"/>
        <color rgb="FFFCFCFF"/>
        <color rgb="FF63BE7B"/>
      </colorScale>
    </cfRule>
  </conditionalFormatting>
  <conditionalFormatting sqref="E22">
    <cfRule type="colorScale" priority="5">
      <colorScale>
        <cfvo type="min"/>
        <cfvo type="max"/>
        <color rgb="FFFCFCFF"/>
        <color rgb="FF63BE7B"/>
      </colorScale>
    </cfRule>
  </conditionalFormatting>
  <conditionalFormatting sqref="E23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81"/>
  <sheetViews>
    <sheetView tabSelected="1" workbookViewId="0">
      <pane ySplit="1" topLeftCell="A2" activePane="bottomLeft" state="frozen"/>
      <selection pane="bottomLeft" sqref="A1:B1048576"/>
    </sheetView>
  </sheetViews>
  <sheetFormatPr defaultRowHeight="14.45"/>
  <cols>
    <col min="1" max="1" width="5.42578125" customWidth="1"/>
    <col min="2" max="2" width="11.42578125" bestFit="1" customWidth="1"/>
    <col min="3" max="3" width="5.42578125" customWidth="1"/>
    <col min="5" max="5" width="8.85546875" customWidth="1"/>
    <col min="6" max="6" width="7.85546875" customWidth="1"/>
    <col min="7" max="7" width="8.85546875" customWidth="1"/>
    <col min="9" max="9" width="10.140625" customWidth="1"/>
  </cols>
  <sheetData>
    <row r="1" spans="1:16">
      <c r="A1" t="s">
        <v>0</v>
      </c>
      <c r="B1" t="s">
        <v>45</v>
      </c>
      <c r="C1" t="s">
        <v>46</v>
      </c>
      <c r="D1" t="s">
        <v>3</v>
      </c>
      <c r="E1" t="s">
        <v>47</v>
      </c>
      <c r="F1" t="s">
        <v>4</v>
      </c>
      <c r="G1" t="s">
        <v>48</v>
      </c>
      <c r="H1" t="s">
        <v>49</v>
      </c>
      <c r="I1" t="s">
        <v>50</v>
      </c>
      <c r="J1" t="s">
        <v>5</v>
      </c>
      <c r="K1" t="s">
        <v>6</v>
      </c>
      <c r="L1" t="s">
        <v>7</v>
      </c>
      <c r="M1" t="s">
        <v>2</v>
      </c>
      <c r="N1" t="s">
        <v>1</v>
      </c>
      <c r="O1" t="s">
        <v>51</v>
      </c>
      <c r="P1" t="s">
        <v>8</v>
      </c>
    </row>
    <row r="2" spans="1:16">
      <c r="A2">
        <v>1</v>
      </c>
      <c r="B2" t="s">
        <v>52</v>
      </c>
      <c r="C2">
        <v>1</v>
      </c>
      <c r="D2" t="s">
        <v>53</v>
      </c>
      <c r="E2">
        <v>0</v>
      </c>
      <c r="F2" s="2">
        <v>0.54439305074861899</v>
      </c>
      <c r="G2">
        <v>2.4688213614697299</v>
      </c>
      <c r="I2" s="4">
        <v>0</v>
      </c>
      <c r="J2" t="s">
        <v>54</v>
      </c>
      <c r="K2" t="s">
        <v>54</v>
      </c>
      <c r="L2" t="s">
        <v>54</v>
      </c>
      <c r="M2" t="s">
        <v>10</v>
      </c>
      <c r="N2" t="s">
        <v>9</v>
      </c>
      <c r="O2">
        <v>4</v>
      </c>
      <c r="P2" t="e">
        <f t="shared" ref="P2:P7" si="0">M2&amp;" ("&amp;N2&amp;") = "&amp;ROUND(J2,O2)&amp;" + "&amp;ROUND(K2,O2)&amp;" * "&amp;N2&amp;" + "&amp;ROUND(L2,O2)&amp;" * log("&amp;N2&amp;"+0.001)"</f>
        <v>#VALUE!</v>
      </c>
    </row>
    <row r="3" spans="1:16" hidden="1">
      <c r="A3">
        <v>1</v>
      </c>
      <c r="B3" t="s">
        <v>52</v>
      </c>
      <c r="C3">
        <v>2</v>
      </c>
      <c r="D3" t="s">
        <v>11</v>
      </c>
      <c r="E3" t="s">
        <v>54</v>
      </c>
      <c r="F3" s="2">
        <v>0.41080238229460297</v>
      </c>
      <c r="G3" t="s">
        <v>54</v>
      </c>
      <c r="I3" s="4">
        <v>0</v>
      </c>
      <c r="J3">
        <v>7.0542961139367</v>
      </c>
      <c r="K3">
        <v>58.248893976265002</v>
      </c>
      <c r="L3">
        <v>0</v>
      </c>
      <c r="M3" t="s">
        <v>10</v>
      </c>
      <c r="N3" t="s">
        <v>9</v>
      </c>
      <c r="O3">
        <v>4</v>
      </c>
      <c r="P3" t="str">
        <f t="shared" si="0"/>
        <v>MIE (UV) = 7.0543 + 58.2489 * UV + 0 * log(UV+0.001)</v>
      </c>
    </row>
    <row r="4" spans="1:16" hidden="1">
      <c r="A4">
        <v>1</v>
      </c>
      <c r="B4" t="s">
        <v>52</v>
      </c>
      <c r="C4">
        <v>3</v>
      </c>
      <c r="D4" t="s">
        <v>55</v>
      </c>
      <c r="E4" t="s">
        <v>54</v>
      </c>
      <c r="F4" s="2">
        <v>0.53571600216659798</v>
      </c>
      <c r="G4" t="s">
        <v>54</v>
      </c>
      <c r="H4" t="s">
        <v>56</v>
      </c>
      <c r="I4" s="4">
        <v>0</v>
      </c>
      <c r="J4">
        <v>3.1604971057480502</v>
      </c>
      <c r="K4">
        <v>169.80200218834699</v>
      </c>
      <c r="L4">
        <v>-284.19340100104802</v>
      </c>
      <c r="M4" t="s">
        <v>10</v>
      </c>
      <c r="N4" t="s">
        <v>9</v>
      </c>
      <c r="O4">
        <v>4</v>
      </c>
      <c r="P4" t="str">
        <f t="shared" si="0"/>
        <v>MIE (UV) = 3.1605 + 169.802 * UV + -284.1934 * log(UV+0.001)</v>
      </c>
    </row>
    <row r="5" spans="1:16" hidden="1">
      <c r="A5">
        <v>1</v>
      </c>
      <c r="B5" t="s">
        <v>52</v>
      </c>
      <c r="C5">
        <v>4</v>
      </c>
      <c r="D5" t="s">
        <v>57</v>
      </c>
      <c r="E5" t="s">
        <v>54</v>
      </c>
      <c r="F5" s="2">
        <v>0.46819445266200099</v>
      </c>
      <c r="G5" t="s">
        <v>54</v>
      </c>
      <c r="H5" t="s">
        <v>56</v>
      </c>
      <c r="I5" s="4">
        <v>1</v>
      </c>
      <c r="J5">
        <v>18.666983761345701</v>
      </c>
      <c r="K5">
        <v>28.5701756829557</v>
      </c>
      <c r="L5">
        <v>2.2552652139930598</v>
      </c>
      <c r="M5" t="s">
        <v>10</v>
      </c>
      <c r="N5" t="s">
        <v>9</v>
      </c>
      <c r="O5">
        <v>4</v>
      </c>
      <c r="P5" t="str">
        <f t="shared" si="0"/>
        <v>MIE (UV) = 18.667 + 28.5702 * UV + 2.2553 * log(UV+0.001)</v>
      </c>
    </row>
    <row r="6" spans="1:16" hidden="1">
      <c r="A6">
        <v>1</v>
      </c>
      <c r="B6" t="s">
        <v>52</v>
      </c>
      <c r="C6">
        <v>5</v>
      </c>
      <c r="D6" t="s">
        <v>20</v>
      </c>
      <c r="E6" t="s">
        <v>54</v>
      </c>
      <c r="F6" s="2">
        <v>0.41080238229460297</v>
      </c>
      <c r="G6" t="s">
        <v>54</v>
      </c>
      <c r="I6" s="4">
        <v>0</v>
      </c>
      <c r="J6">
        <v>7.0542961139367</v>
      </c>
      <c r="K6">
        <v>58.248893976265002</v>
      </c>
      <c r="L6">
        <v>0</v>
      </c>
      <c r="M6" t="s">
        <v>10</v>
      </c>
      <c r="N6" t="s">
        <v>9</v>
      </c>
      <c r="O6">
        <v>4</v>
      </c>
      <c r="P6" t="s">
        <v>54</v>
      </c>
    </row>
    <row r="7" spans="1:16">
      <c r="A7">
        <v>2</v>
      </c>
      <c r="B7" t="s">
        <v>58</v>
      </c>
      <c r="C7">
        <v>1</v>
      </c>
      <c r="D7" t="s">
        <v>53</v>
      </c>
      <c r="E7">
        <v>4.3515697514450301E-2</v>
      </c>
      <c r="F7" s="2">
        <v>8.1614967139518907E-2</v>
      </c>
      <c r="G7">
        <v>1.5486647036119301</v>
      </c>
      <c r="I7" s="4">
        <v>0</v>
      </c>
      <c r="J7" t="s">
        <v>54</v>
      </c>
      <c r="K7" t="s">
        <v>54</v>
      </c>
      <c r="L7" t="s">
        <v>54</v>
      </c>
      <c r="M7" t="s">
        <v>13</v>
      </c>
      <c r="N7" t="s">
        <v>10</v>
      </c>
      <c r="O7">
        <v>4</v>
      </c>
      <c r="P7" t="e">
        <f t="shared" si="0"/>
        <v>#VALUE!</v>
      </c>
    </row>
    <row r="8" spans="1:16" hidden="1">
      <c r="A8">
        <v>2</v>
      </c>
      <c r="B8" t="s">
        <v>58</v>
      </c>
      <c r="C8">
        <v>2</v>
      </c>
      <c r="D8" t="s">
        <v>11</v>
      </c>
      <c r="E8" t="s">
        <v>54</v>
      </c>
      <c r="F8" s="2">
        <v>6.4302766024937799E-2</v>
      </c>
      <c r="G8" t="s">
        <v>54</v>
      </c>
      <c r="I8" s="4">
        <v>0</v>
      </c>
      <c r="J8">
        <v>5.6528627000412301</v>
      </c>
      <c r="K8">
        <v>0.43698812855506403</v>
      </c>
      <c r="L8">
        <v>0</v>
      </c>
      <c r="M8" t="s">
        <v>13</v>
      </c>
      <c r="N8" t="s">
        <v>10</v>
      </c>
      <c r="O8">
        <v>4</v>
      </c>
      <c r="P8" t="str">
        <f>M8&amp;" ("&amp;N8&amp;") = "&amp;ROUND(J8,O8)&amp;" + "&amp;ROUND(K8,O8)&amp;" * "&amp;N8&amp;" + "&amp;ROUND(L8,O8)&amp;" * log("&amp;N8&amp;"+0.001)"</f>
        <v>KE_1 (MIE) = 5.6529 + 0.437 * MIE + 0 * log(MIE+0.001)</v>
      </c>
    </row>
    <row r="9" spans="1:16" hidden="1">
      <c r="A9">
        <v>2</v>
      </c>
      <c r="B9" t="s">
        <v>58</v>
      </c>
      <c r="C9">
        <v>3</v>
      </c>
      <c r="D9" t="s">
        <v>55</v>
      </c>
      <c r="E9" t="s">
        <v>54</v>
      </c>
      <c r="F9" s="2">
        <v>8.7531618690437296E-2</v>
      </c>
      <c r="G9" t="s">
        <v>54</v>
      </c>
      <c r="H9" t="s">
        <v>59</v>
      </c>
      <c r="I9" s="4">
        <v>1</v>
      </c>
      <c r="J9">
        <v>1.10245233264438</v>
      </c>
      <c r="K9">
        <v>1.21189731314937</v>
      </c>
      <c r="L9">
        <v>-1.7318550380896199E-2</v>
      </c>
      <c r="M9" t="s">
        <v>13</v>
      </c>
      <c r="N9" t="s">
        <v>10</v>
      </c>
      <c r="O9">
        <v>4</v>
      </c>
      <c r="P9" t="str">
        <f>M9&amp;" ("&amp;N9&amp;") = "&amp;ROUND(J9,O9)&amp;" + "&amp;ROUND(K9,O9)&amp;" * "&amp;N9&amp;" + "&amp;ROUND(L9,O9+1)&amp;" * "&amp;N9&amp;"^2"</f>
        <v>KE_1 (MIE) = 1.1025 + 1.2119 * MIE + -0.01732 * MIE^2</v>
      </c>
    </row>
    <row r="10" spans="1:16" hidden="1">
      <c r="A10">
        <v>2</v>
      </c>
      <c r="B10" t="s">
        <v>58</v>
      </c>
      <c r="C10">
        <v>4</v>
      </c>
      <c r="D10" t="s">
        <v>57</v>
      </c>
      <c r="E10" t="s">
        <v>54</v>
      </c>
      <c r="F10" s="2">
        <v>6.8840100701117707E-2</v>
      </c>
      <c r="G10" t="s">
        <v>54</v>
      </c>
      <c r="I10" s="4">
        <v>0</v>
      </c>
      <c r="J10">
        <v>3.4817195884297401</v>
      </c>
      <c r="K10">
        <v>0.26212975323623999</v>
      </c>
      <c r="L10">
        <v>2.2003821271683002</v>
      </c>
      <c r="M10" t="s">
        <v>13</v>
      </c>
      <c r="N10" t="s">
        <v>10</v>
      </c>
      <c r="O10">
        <v>4</v>
      </c>
      <c r="P10" t="str">
        <f t="shared" ref="P10:P72" si="1">M10&amp;" ("&amp;N10&amp;") = "&amp;ROUND(J10,O10)&amp;" + "&amp;ROUND(K10,O10)&amp;" * "&amp;N10&amp;" + "&amp;ROUND(L10,O10)&amp;" * log("&amp;N10&amp;"+0.001)"</f>
        <v>KE_1 (MIE) = 3.4817 + 0.2621 * MIE + 2.2004 * log(MIE+0.001)</v>
      </c>
    </row>
    <row r="11" spans="1:16" hidden="1">
      <c r="A11">
        <v>2</v>
      </c>
      <c r="B11" t="s">
        <v>58</v>
      </c>
      <c r="C11">
        <v>5</v>
      </c>
      <c r="D11" t="s">
        <v>20</v>
      </c>
      <c r="E11" t="s">
        <v>54</v>
      </c>
      <c r="F11" s="2">
        <v>6.4302766024937799E-2</v>
      </c>
      <c r="G11" t="s">
        <v>54</v>
      </c>
      <c r="I11" s="4">
        <v>0</v>
      </c>
      <c r="J11">
        <v>5.6528627000412301</v>
      </c>
      <c r="K11">
        <v>0.43698812855506403</v>
      </c>
      <c r="L11">
        <v>0</v>
      </c>
      <c r="M11" t="s">
        <v>13</v>
      </c>
      <c r="N11" t="s">
        <v>10</v>
      </c>
      <c r="O11">
        <v>4</v>
      </c>
      <c r="P11" t="s">
        <v>54</v>
      </c>
    </row>
    <row r="12" spans="1:16">
      <c r="A12">
        <v>3</v>
      </c>
      <c r="B12" t="s">
        <v>60</v>
      </c>
      <c r="C12">
        <v>1</v>
      </c>
      <c r="D12" t="s">
        <v>53</v>
      </c>
      <c r="E12">
        <v>0.874457294365524</v>
      </c>
      <c r="F12" s="2">
        <v>2.2795611844883399E-4</v>
      </c>
      <c r="G12">
        <v>1.0000000877456801</v>
      </c>
      <c r="I12" s="4">
        <v>0</v>
      </c>
      <c r="J12" t="s">
        <v>54</v>
      </c>
      <c r="K12" t="s">
        <v>54</v>
      </c>
      <c r="L12" t="s">
        <v>54</v>
      </c>
      <c r="M12" t="s">
        <v>15</v>
      </c>
      <c r="N12" t="s">
        <v>13</v>
      </c>
      <c r="O12">
        <v>16</v>
      </c>
      <c r="P12" t="e">
        <f t="shared" si="1"/>
        <v>#VALUE!</v>
      </c>
    </row>
    <row r="13" spans="1:16" hidden="1">
      <c r="A13">
        <v>3</v>
      </c>
      <c r="B13" t="s">
        <v>60</v>
      </c>
      <c r="C13">
        <v>2</v>
      </c>
      <c r="D13" t="s">
        <v>11</v>
      </c>
      <c r="E13" t="s">
        <v>54</v>
      </c>
      <c r="F13" s="2">
        <v>2.27954957238306E-4</v>
      </c>
      <c r="G13" t="s">
        <v>54</v>
      </c>
      <c r="I13" s="4">
        <v>0</v>
      </c>
      <c r="J13" s="1">
        <v>2.4527393526701398E-10</v>
      </c>
      <c r="K13" s="1">
        <v>6.4722171810113898E-14</v>
      </c>
      <c r="L13">
        <v>0</v>
      </c>
      <c r="M13" t="s">
        <v>15</v>
      </c>
      <c r="N13" t="s">
        <v>13</v>
      </c>
      <c r="O13">
        <v>16</v>
      </c>
      <c r="P13" t="str">
        <f t="shared" si="1"/>
        <v>KE_2 (KE_1) = 0.0000000002452739 + 0.0000000000000647 * KE_1 + 0 * log(KE_1+0.001)</v>
      </c>
    </row>
    <row r="14" spans="1:16" hidden="1">
      <c r="A14">
        <v>3</v>
      </c>
      <c r="B14" t="s">
        <v>60</v>
      </c>
      <c r="C14">
        <v>3</v>
      </c>
      <c r="D14" t="s">
        <v>55</v>
      </c>
      <c r="E14" t="s">
        <v>54</v>
      </c>
      <c r="F14" s="2">
        <v>4.9572782268312698E-3</v>
      </c>
      <c r="G14" t="s">
        <v>54</v>
      </c>
      <c r="I14" s="4">
        <v>0</v>
      </c>
      <c r="J14" s="1">
        <v>2.5094967995064799E-10</v>
      </c>
      <c r="K14" s="1">
        <v>-9.3482764798233505E-13</v>
      </c>
      <c r="L14" s="1">
        <v>9.6749527174665001E-15</v>
      </c>
      <c r="M14" t="s">
        <v>15</v>
      </c>
      <c r="N14" t="s">
        <v>13</v>
      </c>
      <c r="O14">
        <v>16</v>
      </c>
      <c r="P14" t="str">
        <f>M14&amp;" ("&amp;N14&amp;") = "&amp;ROUND(J14,O14)&amp;" + "&amp;ROUND(K14,O14)&amp;" * "&amp;N14&amp;" + "&amp;ROUND(L14,O14+1)&amp;" * "&amp;N14&amp;"^2"</f>
        <v>KE_2 (KE_1) = 0.0000000002509497 + -0.0000000000009348 * KE_1 + 0.00000000000000967 * KE_1^2</v>
      </c>
    </row>
    <row r="15" spans="1:16" hidden="1">
      <c r="A15">
        <v>3</v>
      </c>
      <c r="B15" t="s">
        <v>60</v>
      </c>
      <c r="C15">
        <v>4</v>
      </c>
      <c r="D15" t="s">
        <v>57</v>
      </c>
      <c r="E15" t="s">
        <v>54</v>
      </c>
      <c r="F15" s="2">
        <v>6.1283643773283498E-3</v>
      </c>
      <c r="G15" t="s">
        <v>54</v>
      </c>
      <c r="I15" s="4">
        <v>1</v>
      </c>
      <c r="J15" s="1">
        <v>2.2531602935203799E-10</v>
      </c>
      <c r="K15" s="1">
        <v>-5.1161639945296799E-13</v>
      </c>
      <c r="L15" s="1">
        <v>1.5176246464048101E-11</v>
      </c>
      <c r="M15" t="s">
        <v>15</v>
      </c>
      <c r="N15" t="s">
        <v>13</v>
      </c>
      <c r="O15">
        <v>16</v>
      </c>
      <c r="P15" t="str">
        <f t="shared" si="1"/>
        <v>KE_2 (KE_1) = 0.000000000225316 + -0.0000000000005116 * KE_1 + 0.0000000000151762 * log(KE_1+0.001)</v>
      </c>
    </row>
    <row r="16" spans="1:16" hidden="1">
      <c r="A16">
        <v>3</v>
      </c>
      <c r="B16" t="s">
        <v>60</v>
      </c>
      <c r="C16">
        <v>5</v>
      </c>
      <c r="D16" t="s">
        <v>20</v>
      </c>
      <c r="E16" t="s">
        <v>54</v>
      </c>
      <c r="F16" s="2">
        <v>2.27954957238306E-4</v>
      </c>
      <c r="G16" t="s">
        <v>54</v>
      </c>
      <c r="I16" s="4">
        <v>0</v>
      </c>
      <c r="J16" s="1">
        <v>2.4527393526701398E-10</v>
      </c>
      <c r="K16" s="1">
        <v>6.4722171810113898E-14</v>
      </c>
      <c r="L16">
        <v>0</v>
      </c>
      <c r="M16" t="s">
        <v>15</v>
      </c>
      <c r="N16" t="s">
        <v>13</v>
      </c>
      <c r="O16">
        <v>16</v>
      </c>
      <c r="P16" t="s">
        <v>54</v>
      </c>
    </row>
    <row r="17" spans="1:16">
      <c r="A17">
        <v>4</v>
      </c>
      <c r="B17" t="s">
        <v>61</v>
      </c>
      <c r="C17">
        <v>1</v>
      </c>
      <c r="D17" t="s">
        <v>53</v>
      </c>
      <c r="E17">
        <v>0.17992042672338501</v>
      </c>
      <c r="F17" s="2">
        <v>3.1438584680832E-2</v>
      </c>
      <c r="G17">
        <v>1.7554729655333501</v>
      </c>
      <c r="I17" s="4">
        <v>0</v>
      </c>
      <c r="J17" t="s">
        <v>54</v>
      </c>
      <c r="K17" t="s">
        <v>54</v>
      </c>
      <c r="L17" t="s">
        <v>54</v>
      </c>
      <c r="M17" t="s">
        <v>17</v>
      </c>
      <c r="N17" t="s">
        <v>15</v>
      </c>
      <c r="O17">
        <v>2</v>
      </c>
      <c r="P17" t="e">
        <f t="shared" si="1"/>
        <v>#VALUE!</v>
      </c>
    </row>
    <row r="18" spans="1:16" hidden="1">
      <c r="A18">
        <v>4</v>
      </c>
      <c r="B18" t="s">
        <v>61</v>
      </c>
      <c r="C18">
        <v>2</v>
      </c>
      <c r="D18" t="s">
        <v>11</v>
      </c>
      <c r="E18" t="s">
        <v>54</v>
      </c>
      <c r="F18" s="2">
        <v>1.34184875431531E-2</v>
      </c>
      <c r="G18" t="s">
        <v>54</v>
      </c>
      <c r="I18" s="4">
        <v>1</v>
      </c>
      <c r="J18">
        <v>4.0174144588440797</v>
      </c>
      <c r="K18">
        <v>39823293940.877701</v>
      </c>
      <c r="L18">
        <v>0</v>
      </c>
      <c r="M18" t="s">
        <v>17</v>
      </c>
      <c r="N18" t="s">
        <v>15</v>
      </c>
      <c r="O18">
        <v>2</v>
      </c>
      <c r="P18" t="str">
        <f t="shared" si="1"/>
        <v>KE_3 (KE_2) = 4.02 + 39823293940.88 * KE_2 + 0 * log(KE_2+0.001)</v>
      </c>
    </row>
    <row r="19" spans="1:16" hidden="1">
      <c r="A19">
        <v>4</v>
      </c>
      <c r="B19" t="s">
        <v>61</v>
      </c>
      <c r="C19">
        <v>3</v>
      </c>
      <c r="D19" t="s">
        <v>55</v>
      </c>
      <c r="E19" t="s">
        <v>54</v>
      </c>
      <c r="F19" s="2">
        <v>3.32278638879508E-2</v>
      </c>
      <c r="G19" t="s">
        <v>54</v>
      </c>
      <c r="H19" t="s">
        <v>59</v>
      </c>
      <c r="I19" s="4">
        <v>0</v>
      </c>
      <c r="J19">
        <v>42.340660624422803</v>
      </c>
      <c r="K19">
        <v>-270279453742.58301</v>
      </c>
      <c r="L19" s="1">
        <v>5.4658907230237399E+20</v>
      </c>
      <c r="M19" t="s">
        <v>17</v>
      </c>
      <c r="N19" t="s">
        <v>15</v>
      </c>
      <c r="O19">
        <v>2</v>
      </c>
      <c r="P19" t="str">
        <f>M19&amp;" ("&amp;N19&amp;") = "&amp;ROUND(J19,O19)&amp;" + "&amp;ROUND(K19,O19)&amp;" * "&amp;N19&amp;" + "&amp;ROUND(L19,O19+1)&amp;" * "&amp;N19&amp;"^2"</f>
        <v>KE_3 (KE_2) = 42.34 + -270279453742.58 * KE_2 + 5.46589072302374E+20 * KE_2^2</v>
      </c>
    </row>
    <row r="20" spans="1:16" hidden="1">
      <c r="A20">
        <v>4</v>
      </c>
      <c r="B20" t="s">
        <v>61</v>
      </c>
      <c r="C20">
        <v>4</v>
      </c>
      <c r="D20" t="s">
        <v>57</v>
      </c>
      <c r="E20" t="s">
        <v>54</v>
      </c>
      <c r="F20" s="2">
        <v>1.34184875431531E-2</v>
      </c>
      <c r="G20" t="s">
        <v>54</v>
      </c>
      <c r="I20" s="4">
        <v>0</v>
      </c>
      <c r="J20">
        <v>4.0174144588440797</v>
      </c>
      <c r="K20">
        <v>39823293940.877701</v>
      </c>
      <c r="L20" t="s">
        <v>54</v>
      </c>
      <c r="M20" t="s">
        <v>17</v>
      </c>
      <c r="N20" t="s">
        <v>15</v>
      </c>
      <c r="O20">
        <v>2</v>
      </c>
      <c r="P20" t="e">
        <f t="shared" si="1"/>
        <v>#VALUE!</v>
      </c>
    </row>
    <row r="21" spans="1:16" hidden="1">
      <c r="A21">
        <v>4</v>
      </c>
      <c r="B21" t="s">
        <v>61</v>
      </c>
      <c r="C21">
        <v>5</v>
      </c>
      <c r="D21" t="s">
        <v>20</v>
      </c>
      <c r="E21" t="s">
        <v>54</v>
      </c>
      <c r="F21" s="2">
        <v>1.34184875431531E-2</v>
      </c>
      <c r="G21" t="s">
        <v>54</v>
      </c>
      <c r="I21" s="4">
        <v>0</v>
      </c>
      <c r="J21">
        <v>4.0174144588440797</v>
      </c>
      <c r="K21">
        <v>39823293940.877701</v>
      </c>
      <c r="L21">
        <v>0</v>
      </c>
      <c r="M21" t="s">
        <v>17</v>
      </c>
      <c r="N21" t="s">
        <v>15</v>
      </c>
      <c r="O21">
        <v>2</v>
      </c>
      <c r="P21" t="s">
        <v>54</v>
      </c>
    </row>
    <row r="22" spans="1:16">
      <c r="A22">
        <v>5</v>
      </c>
      <c r="B22" t="s">
        <v>62</v>
      </c>
      <c r="C22">
        <v>1</v>
      </c>
      <c r="D22" t="s">
        <v>53</v>
      </c>
      <c r="E22">
        <v>0</v>
      </c>
      <c r="F22" s="2">
        <v>0.39812560392504898</v>
      </c>
      <c r="G22">
        <v>2.5931653152849901</v>
      </c>
      <c r="I22" s="4">
        <v>0</v>
      </c>
      <c r="J22" t="s">
        <v>54</v>
      </c>
      <c r="K22" t="s">
        <v>54</v>
      </c>
      <c r="L22" t="s">
        <v>54</v>
      </c>
      <c r="M22" t="s">
        <v>63</v>
      </c>
      <c r="N22" t="s">
        <v>17</v>
      </c>
      <c r="O22">
        <v>4</v>
      </c>
      <c r="P22" t="e">
        <f t="shared" si="1"/>
        <v>#VALUE!</v>
      </c>
    </row>
    <row r="23" spans="1:16" hidden="1">
      <c r="A23">
        <v>5</v>
      </c>
      <c r="B23" t="s">
        <v>62</v>
      </c>
      <c r="C23">
        <v>2</v>
      </c>
      <c r="D23" t="s">
        <v>11</v>
      </c>
      <c r="E23" t="s">
        <v>54</v>
      </c>
      <c r="F23" s="2">
        <v>0.35971223021375698</v>
      </c>
      <c r="G23" t="s">
        <v>54</v>
      </c>
      <c r="I23" s="4">
        <v>0</v>
      </c>
      <c r="J23">
        <v>0.21342925659541401</v>
      </c>
      <c r="K23">
        <v>8.6330935251301699E-3</v>
      </c>
      <c r="L23">
        <v>0</v>
      </c>
      <c r="M23" t="s">
        <v>63</v>
      </c>
      <c r="N23" t="s">
        <v>17</v>
      </c>
      <c r="O23">
        <v>4</v>
      </c>
      <c r="P23" t="str">
        <f>M23&amp;"_1 ("&amp;N23&amp;") = "&amp;ROUND(J23,O23)&amp;" + "&amp;ROUND(K23,O23)&amp;" * "&amp;N23</f>
        <v>AO_1 (KE_3) = 0.2134 + 0.0086 * KE_3</v>
      </c>
    </row>
    <row r="24" spans="1:16" hidden="1">
      <c r="A24">
        <v>5</v>
      </c>
      <c r="B24" t="s">
        <v>62</v>
      </c>
      <c r="C24">
        <v>3</v>
      </c>
      <c r="D24" t="s">
        <v>55</v>
      </c>
      <c r="E24" t="s">
        <v>54</v>
      </c>
      <c r="F24" s="2">
        <v>0.395624430262634</v>
      </c>
      <c r="G24" t="s">
        <v>54</v>
      </c>
      <c r="I24" s="4">
        <v>0</v>
      </c>
      <c r="J24">
        <v>0.201458523245789</v>
      </c>
      <c r="K24">
        <v>2.60893345497153E-2</v>
      </c>
      <c r="L24">
        <v>-1.82133090256073E-4</v>
      </c>
      <c r="M24" t="s">
        <v>63</v>
      </c>
      <c r="N24" t="s">
        <v>17</v>
      </c>
      <c r="O24">
        <v>4</v>
      </c>
      <c r="P24" t="str">
        <f>M24&amp;"_1 ("&amp;N24&amp;") = "&amp;ROUND(J24,O24)&amp;" + "&amp;ROUND(K24,O24)&amp;" * "&amp;N24&amp;" + "&amp;ROUND(L24,O24+1)&amp;" * "&amp;N24&amp;"^2"</f>
        <v>AO_1 (KE_3) = 0.2015 + 0.0261 * KE_3 + -0.00018 * KE_3^2</v>
      </c>
    </row>
    <row r="25" spans="1:16" hidden="1">
      <c r="A25">
        <v>5</v>
      </c>
      <c r="B25" t="s">
        <v>62</v>
      </c>
      <c r="C25">
        <v>4</v>
      </c>
      <c r="D25" t="s">
        <v>57</v>
      </c>
      <c r="E25" t="s">
        <v>54</v>
      </c>
      <c r="F25" s="2">
        <v>0.39998724202591601</v>
      </c>
      <c r="G25" t="s">
        <v>54</v>
      </c>
      <c r="H25" t="s">
        <v>56</v>
      </c>
      <c r="I25" s="4">
        <v>0</v>
      </c>
      <c r="J25">
        <v>0.75576256707854295</v>
      </c>
      <c r="K25">
        <v>-1.2734672998050401E-3</v>
      </c>
      <c r="L25">
        <v>8.0454256408227204E-2</v>
      </c>
      <c r="M25" t="s">
        <v>63</v>
      </c>
      <c r="N25" t="s">
        <v>17</v>
      </c>
      <c r="O25">
        <v>4</v>
      </c>
      <c r="P25" t="str">
        <f>M25&amp;"_1 ("&amp;N25&amp;") = "&amp;ROUND(J25,O25)&amp;" + "&amp;ROUND(K25,O25)&amp;" * "&amp;N25&amp;" + "&amp;ROUND(L25,O25)&amp;" * log("&amp;N25&amp;"+0.001)"</f>
        <v>AO_1 (KE_3) = 0.7558 + -0.0013 * KE_3 + 0.0805 * log(KE_3+0.001)</v>
      </c>
    </row>
    <row r="26" spans="1:16" hidden="1">
      <c r="A26">
        <v>5</v>
      </c>
      <c r="B26" t="s">
        <v>62</v>
      </c>
      <c r="C26">
        <v>5</v>
      </c>
      <c r="D26" t="s">
        <v>20</v>
      </c>
      <c r="E26" t="s">
        <v>54</v>
      </c>
      <c r="F26" s="2">
        <v>0.34486608267272201</v>
      </c>
      <c r="G26" t="s">
        <v>54</v>
      </c>
      <c r="I26" s="4">
        <v>1</v>
      </c>
      <c r="J26">
        <v>-1.3862943611198999</v>
      </c>
      <c r="K26">
        <v>0.55913807874932298</v>
      </c>
      <c r="L26">
        <v>0</v>
      </c>
      <c r="M26" t="s">
        <v>19</v>
      </c>
      <c r="N26" t="s">
        <v>17</v>
      </c>
      <c r="O26">
        <v>4</v>
      </c>
      <c r="P26" t="str">
        <f>M26&amp;" ("&amp;N26&amp;") = exp("&amp;ROUND(J26,O26)&amp;" + "&amp;ROUND(K26,O26)&amp;" * "&amp;N26&amp;")/(1 + exp("&amp;ROUND(J26,O26)&amp;" + "&amp;ROUND(K26,O26)&amp;" * "&amp;N26&amp;"))"</f>
        <v>AO_1 (KE_3) = exp(-1.3863 + 0.5591 * KE_3)/(1 + exp(-1.3863 + 0.5591 * KE_3))</v>
      </c>
    </row>
    <row r="27" spans="1:16">
      <c r="A27">
        <v>6</v>
      </c>
      <c r="B27" t="s">
        <v>64</v>
      </c>
      <c r="C27">
        <v>1</v>
      </c>
      <c r="D27" t="s">
        <v>53</v>
      </c>
      <c r="E27">
        <v>2.4417030144590602E-3</v>
      </c>
      <c r="F27" s="2">
        <v>0.25821119862010899</v>
      </c>
      <c r="G27">
        <v>2.6162386707015202</v>
      </c>
      <c r="I27" s="4">
        <v>0</v>
      </c>
      <c r="J27" t="s">
        <v>54</v>
      </c>
      <c r="K27" t="s">
        <v>54</v>
      </c>
      <c r="L27" t="s">
        <v>54</v>
      </c>
      <c r="M27" t="s">
        <v>22</v>
      </c>
      <c r="N27" t="s">
        <v>10</v>
      </c>
      <c r="O27">
        <v>4</v>
      </c>
      <c r="P27" t="e">
        <f t="shared" si="1"/>
        <v>#VALUE!</v>
      </c>
    </row>
    <row r="28" spans="1:16" hidden="1">
      <c r="A28">
        <v>6</v>
      </c>
      <c r="B28" t="s">
        <v>64</v>
      </c>
      <c r="C28">
        <v>2</v>
      </c>
      <c r="D28" t="s">
        <v>11</v>
      </c>
      <c r="E28" t="s">
        <v>54</v>
      </c>
      <c r="F28" s="2">
        <v>0.199024620229417</v>
      </c>
      <c r="G28" t="s">
        <v>54</v>
      </c>
      <c r="I28" s="4">
        <v>0</v>
      </c>
      <c r="J28">
        <v>1.07380568702629</v>
      </c>
      <c r="K28">
        <v>1.0166653218366E-2</v>
      </c>
      <c r="L28">
        <v>0</v>
      </c>
      <c r="M28" t="s">
        <v>22</v>
      </c>
      <c r="N28" t="s">
        <v>10</v>
      </c>
      <c r="O28">
        <v>4</v>
      </c>
      <c r="P28" t="str">
        <f>M28&amp;" ("&amp;N28&amp;") = "&amp;ROUND(J28,O28)&amp;" + "&amp;ROUND(K28,O28)&amp;" * "&amp;N28</f>
        <v>KE_4 (MIE) = 1.0738 + 0.0102 * MIE</v>
      </c>
    </row>
    <row r="29" spans="1:16" hidden="1">
      <c r="A29">
        <v>6</v>
      </c>
      <c r="B29" t="s">
        <v>64</v>
      </c>
      <c r="C29">
        <v>3</v>
      </c>
      <c r="D29" t="s">
        <v>55</v>
      </c>
      <c r="E29" t="s">
        <v>54</v>
      </c>
      <c r="F29" s="2">
        <v>0.20516789969242899</v>
      </c>
      <c r="G29" t="s">
        <v>54</v>
      </c>
      <c r="I29" s="4">
        <v>0</v>
      </c>
      <c r="J29">
        <v>1.0418590835300201</v>
      </c>
      <c r="K29">
        <v>1.54759946536034E-2</v>
      </c>
      <c r="L29">
        <v>-1.1982694572076501E-4</v>
      </c>
      <c r="M29" t="s">
        <v>22</v>
      </c>
      <c r="N29" t="s">
        <v>10</v>
      </c>
      <c r="O29">
        <v>4</v>
      </c>
      <c r="P29" t="str">
        <f>M29&amp;" ("&amp;N29&amp;") = "&amp;ROUND(J29,O29)&amp;" + "&amp;ROUND(K29,O29)&amp;" * "&amp;N29&amp;" + "&amp;ROUND(L29,O29+1)&amp;" * "&amp;N29&amp;"^2"</f>
        <v>KE_4 (MIE) = 1.0419 + 0.0155 * MIE + -0.00012 * MIE^2</v>
      </c>
    </row>
    <row r="30" spans="1:16" hidden="1">
      <c r="A30">
        <v>6</v>
      </c>
      <c r="B30" t="s">
        <v>64</v>
      </c>
      <c r="C30">
        <v>4</v>
      </c>
      <c r="D30" t="s">
        <v>57</v>
      </c>
      <c r="E30" t="s">
        <v>54</v>
      </c>
      <c r="F30" s="3">
        <v>0.22361158131543499</v>
      </c>
      <c r="G30" t="s">
        <v>54</v>
      </c>
      <c r="H30" t="s">
        <v>65</v>
      </c>
      <c r="I30" s="4">
        <v>1</v>
      </c>
      <c r="J30">
        <v>1.0035020755284301</v>
      </c>
      <c r="K30">
        <v>4.63944591769488E-3</v>
      </c>
      <c r="L30">
        <v>6.9966879427598799E-2</v>
      </c>
      <c r="M30" t="s">
        <v>22</v>
      </c>
      <c r="N30" t="s">
        <v>10</v>
      </c>
      <c r="O30">
        <v>4</v>
      </c>
      <c r="P30" t="str">
        <f t="shared" si="1"/>
        <v>KE_4 (MIE) = 1.0035 + 0.0046 * MIE + 0.07 * log(MIE+0.001)</v>
      </c>
    </row>
    <row r="31" spans="1:16" hidden="1">
      <c r="A31">
        <v>6</v>
      </c>
      <c r="B31" t="s">
        <v>64</v>
      </c>
      <c r="C31">
        <v>5</v>
      </c>
      <c r="D31" t="s">
        <v>20</v>
      </c>
      <c r="E31" t="s">
        <v>54</v>
      </c>
      <c r="F31" s="2">
        <v>0.199024620229417</v>
      </c>
      <c r="G31" t="s">
        <v>54</v>
      </c>
      <c r="I31" s="4">
        <v>0</v>
      </c>
      <c r="J31">
        <v>1.07380568702629</v>
      </c>
      <c r="K31">
        <v>1.0166653218366E-2</v>
      </c>
      <c r="L31">
        <v>0</v>
      </c>
      <c r="M31" t="s">
        <v>22</v>
      </c>
      <c r="N31" t="s">
        <v>10</v>
      </c>
      <c r="O31">
        <v>4</v>
      </c>
      <c r="P31" t="s">
        <v>54</v>
      </c>
    </row>
    <row r="32" spans="1:16">
      <c r="A32">
        <v>7</v>
      </c>
      <c r="B32" t="s">
        <v>66</v>
      </c>
      <c r="C32">
        <v>1</v>
      </c>
      <c r="D32" t="s">
        <v>53</v>
      </c>
      <c r="E32">
        <v>5.7581304903874003E-2</v>
      </c>
      <c r="F32" s="2">
        <v>6.7612319535361398E-2</v>
      </c>
      <c r="G32">
        <v>1.0000000013397701</v>
      </c>
      <c r="I32" s="4">
        <v>0</v>
      </c>
      <c r="J32" t="s">
        <v>54</v>
      </c>
      <c r="K32" t="s">
        <v>54</v>
      </c>
      <c r="L32" t="s">
        <v>54</v>
      </c>
      <c r="M32" t="s">
        <v>24</v>
      </c>
      <c r="N32" t="s">
        <v>22</v>
      </c>
      <c r="O32">
        <v>4</v>
      </c>
      <c r="P32" t="e">
        <f t="shared" si="1"/>
        <v>#VALUE!</v>
      </c>
    </row>
    <row r="33" spans="1:16" hidden="1">
      <c r="A33">
        <v>7</v>
      </c>
      <c r="B33" t="s">
        <v>66</v>
      </c>
      <c r="C33">
        <v>2</v>
      </c>
      <c r="D33" t="s">
        <v>11</v>
      </c>
      <c r="E33" t="s">
        <v>54</v>
      </c>
      <c r="F33" s="2">
        <v>6.7612319509874397E-2</v>
      </c>
      <c r="G33" t="s">
        <v>54</v>
      </c>
      <c r="I33" s="4">
        <v>0</v>
      </c>
      <c r="J33">
        <v>1.0471783919173501</v>
      </c>
      <c r="K33">
        <v>-0.246300692210039</v>
      </c>
      <c r="L33">
        <v>0</v>
      </c>
      <c r="M33" t="s">
        <v>24</v>
      </c>
      <c r="N33" t="s">
        <v>22</v>
      </c>
      <c r="O33">
        <v>4</v>
      </c>
      <c r="P33" t="str">
        <f>M33&amp;" ("&amp;N33&amp;") = "&amp;ROUND(J33,O33)&amp;" + "&amp;ROUND(K33,O33)&amp;" * "&amp;N33</f>
        <v>KE_5 (KE_4) = 1.0472 + -0.2463 * KE_4</v>
      </c>
    </row>
    <row r="34" spans="1:16" hidden="1">
      <c r="A34">
        <v>7</v>
      </c>
      <c r="B34" t="s">
        <v>66</v>
      </c>
      <c r="C34">
        <v>3</v>
      </c>
      <c r="D34" t="s">
        <v>55</v>
      </c>
      <c r="E34" t="s">
        <v>54</v>
      </c>
      <c r="F34" s="2">
        <v>7.2740010985558504E-2</v>
      </c>
      <c r="G34" t="s">
        <v>54</v>
      </c>
      <c r="I34" s="4">
        <v>0</v>
      </c>
      <c r="J34">
        <v>0.763896988245367</v>
      </c>
      <c r="K34">
        <v>0.19402871781144401</v>
      </c>
      <c r="L34">
        <v>-0.161397836569633</v>
      </c>
      <c r="M34" t="s">
        <v>24</v>
      </c>
      <c r="N34" t="s">
        <v>22</v>
      </c>
      <c r="O34">
        <v>4</v>
      </c>
      <c r="P34" t="str">
        <f>M34&amp;" ("&amp;N34&amp;") = "&amp;ROUND(J34,O34)&amp;" + "&amp;ROUND(K34,O34)&amp;" * "&amp;N34&amp;" + "&amp;ROUND(L34,O34+1)&amp;" * "&amp;N34&amp;"^2"</f>
        <v>KE_5 (KE_4) = 0.7639 + 0.194 * KE_4 + -0.1614 * KE_4^2</v>
      </c>
    </row>
    <row r="35" spans="1:16" hidden="1">
      <c r="A35">
        <v>7</v>
      </c>
      <c r="B35" t="s">
        <v>66</v>
      </c>
      <c r="C35">
        <v>4</v>
      </c>
      <c r="D35" t="s">
        <v>57</v>
      </c>
      <c r="E35" t="s">
        <v>54</v>
      </c>
      <c r="F35" s="3">
        <v>8.2251967116605304E-2</v>
      </c>
      <c r="G35" t="s">
        <v>54</v>
      </c>
      <c r="H35" t="s">
        <v>59</v>
      </c>
      <c r="I35" s="4">
        <v>1</v>
      </c>
      <c r="J35">
        <v>1.7643753428367399</v>
      </c>
      <c r="K35">
        <v>-0.96687826665043397</v>
      </c>
      <c r="L35">
        <v>0.93478082045625399</v>
      </c>
      <c r="M35" t="s">
        <v>24</v>
      </c>
      <c r="N35" t="s">
        <v>22</v>
      </c>
      <c r="O35">
        <v>4</v>
      </c>
      <c r="P35" t="str">
        <f t="shared" si="1"/>
        <v>KE_5 (KE_4) = 1.7644 + -0.9669 * KE_4 + 0.9348 * log(KE_4+0.001)</v>
      </c>
    </row>
    <row r="36" spans="1:16" hidden="1">
      <c r="A36">
        <v>7</v>
      </c>
      <c r="B36" t="s">
        <v>66</v>
      </c>
      <c r="C36">
        <v>5</v>
      </c>
      <c r="D36" t="s">
        <v>20</v>
      </c>
      <c r="E36" t="s">
        <v>54</v>
      </c>
      <c r="F36" s="2">
        <v>6.7612319509874397E-2</v>
      </c>
      <c r="G36" t="s">
        <v>54</v>
      </c>
      <c r="I36" s="4">
        <v>0</v>
      </c>
      <c r="J36">
        <v>1.0471783919173501</v>
      </c>
      <c r="K36">
        <v>-0.246300692210039</v>
      </c>
      <c r="L36">
        <v>0</v>
      </c>
      <c r="M36" t="s">
        <v>24</v>
      </c>
      <c r="N36" t="s">
        <v>22</v>
      </c>
      <c r="O36">
        <v>4</v>
      </c>
      <c r="P36" t="s">
        <v>54</v>
      </c>
    </row>
    <row r="37" spans="1:16">
      <c r="A37">
        <v>8</v>
      </c>
      <c r="B37" t="s">
        <v>67</v>
      </c>
      <c r="C37">
        <v>1</v>
      </c>
      <c r="D37" t="s">
        <v>53</v>
      </c>
      <c r="E37" s="1">
        <v>3.3360812272675803E-5</v>
      </c>
      <c r="F37" s="2">
        <v>0.219665671048064</v>
      </c>
      <c r="G37">
        <v>1.00000000042751</v>
      </c>
      <c r="I37" s="4">
        <v>0</v>
      </c>
      <c r="J37" t="s">
        <v>54</v>
      </c>
      <c r="K37" t="s">
        <v>54</v>
      </c>
      <c r="L37" t="s">
        <v>54</v>
      </c>
      <c r="M37" t="s">
        <v>28</v>
      </c>
      <c r="N37" t="s">
        <v>24</v>
      </c>
      <c r="O37">
        <v>4</v>
      </c>
      <c r="P37" t="e">
        <f t="shared" si="1"/>
        <v>#VALUE!</v>
      </c>
    </row>
    <row r="38" spans="1:16" hidden="1">
      <c r="A38">
        <v>8</v>
      </c>
      <c r="B38" t="s">
        <v>67</v>
      </c>
      <c r="C38">
        <v>2</v>
      </c>
      <c r="D38" t="s">
        <v>11</v>
      </c>
      <c r="E38" t="s">
        <v>54</v>
      </c>
      <c r="F38" s="2">
        <v>0.219665671045328</v>
      </c>
      <c r="G38" t="s">
        <v>54</v>
      </c>
      <c r="I38" s="4">
        <v>0</v>
      </c>
      <c r="J38">
        <v>0.36331441148166699</v>
      </c>
      <c r="K38">
        <v>0.86424293555796206</v>
      </c>
      <c r="L38">
        <v>0</v>
      </c>
      <c r="M38" t="s">
        <v>28</v>
      </c>
      <c r="N38" t="s">
        <v>24</v>
      </c>
      <c r="O38">
        <v>4</v>
      </c>
      <c r="P38" t="str">
        <f>M38&amp;"_1 ("&amp;N38&amp;") = "&amp;ROUND(J38,O38)&amp;" + "&amp;ROUND(K38,O38)&amp;" * "&amp;N38</f>
        <v>KE_6_1 (KE_5) = 0.3633 + 0.8642 * KE_5</v>
      </c>
    </row>
    <row r="39" spans="1:16" hidden="1">
      <c r="A39">
        <v>8</v>
      </c>
      <c r="B39" t="s">
        <v>67</v>
      </c>
      <c r="C39">
        <v>3</v>
      </c>
      <c r="D39" t="s">
        <v>55</v>
      </c>
      <c r="E39" t="s">
        <v>54</v>
      </c>
      <c r="F39" s="2">
        <v>0.21976217455692801</v>
      </c>
      <c r="G39" t="s">
        <v>54</v>
      </c>
      <c r="I39" s="4">
        <v>0</v>
      </c>
      <c r="J39">
        <v>0.392309229626845</v>
      </c>
      <c r="K39">
        <v>0.77902871651171102</v>
      </c>
      <c r="L39">
        <v>5.4663540220603497E-2</v>
      </c>
      <c r="M39" t="s">
        <v>28</v>
      </c>
      <c r="N39" t="s">
        <v>24</v>
      </c>
      <c r="O39">
        <v>4</v>
      </c>
      <c r="P39" t="str">
        <f>M39&amp;"_1 ("&amp;N39&amp;") = "&amp;ROUND(J39,O39)&amp;" + "&amp;ROUND(K39,O39)&amp;" * "&amp;N39&amp;" + "&amp;ROUND(L39,O39+1)&amp;" * "&amp;N39&amp;"^2"</f>
        <v>KE_6_1 (KE_5) = 0.3923 + 0.779 * KE_5 + 0.05466 * KE_5^2</v>
      </c>
    </row>
    <row r="40" spans="1:16" hidden="1">
      <c r="A40">
        <v>8</v>
      </c>
      <c r="B40" t="s">
        <v>67</v>
      </c>
      <c r="C40">
        <v>4</v>
      </c>
      <c r="D40" t="s">
        <v>57</v>
      </c>
      <c r="E40" t="s">
        <v>54</v>
      </c>
      <c r="F40" s="3">
        <v>0.220303300522632</v>
      </c>
      <c r="G40" t="s">
        <v>54</v>
      </c>
      <c r="H40" t="s">
        <v>56</v>
      </c>
      <c r="I40" s="4">
        <v>1</v>
      </c>
      <c r="J40">
        <v>0.5615761059544</v>
      </c>
      <c r="K40">
        <v>0.66629635480286198</v>
      </c>
      <c r="L40">
        <v>0.13732694157040601</v>
      </c>
      <c r="M40" t="s">
        <v>26</v>
      </c>
      <c r="N40" t="s">
        <v>24</v>
      </c>
      <c r="O40">
        <v>4</v>
      </c>
      <c r="P40" t="str">
        <f>M40&amp;" ("&amp;N40&amp;") = "&amp;ROUND(J40,O40)&amp;" + "&amp;ROUND(K40,O40)&amp;" * "&amp;N40&amp;" + "&amp;ROUND(L40,O40)&amp;" * log("&amp;N40&amp;"+0.001)"</f>
        <v>KE_6_1 (KE_5) = 0.5616 + 0.6663 * KE_5 + 0.1373 * log(KE_5+0.001)</v>
      </c>
    </row>
    <row r="41" spans="1:16" hidden="1">
      <c r="A41">
        <v>8</v>
      </c>
      <c r="B41" t="s">
        <v>67</v>
      </c>
      <c r="C41">
        <v>5</v>
      </c>
      <c r="D41" t="s">
        <v>20</v>
      </c>
      <c r="E41" t="s">
        <v>54</v>
      </c>
      <c r="F41" s="2">
        <v>0.219665671045328</v>
      </c>
      <c r="G41" t="s">
        <v>54</v>
      </c>
      <c r="I41" s="4">
        <v>0</v>
      </c>
      <c r="J41">
        <v>0.36331441148166699</v>
      </c>
      <c r="K41">
        <v>0.86424293555796206</v>
      </c>
      <c r="L41">
        <v>0</v>
      </c>
      <c r="M41" t="s">
        <v>28</v>
      </c>
      <c r="N41" t="s">
        <v>24</v>
      </c>
      <c r="O41">
        <v>4</v>
      </c>
      <c r="P41" t="s">
        <v>54</v>
      </c>
    </row>
    <row r="42" spans="1:16">
      <c r="A42">
        <v>9</v>
      </c>
      <c r="B42" t="s">
        <v>68</v>
      </c>
      <c r="C42">
        <v>1</v>
      </c>
      <c r="D42" t="s">
        <v>53</v>
      </c>
      <c r="E42">
        <v>0</v>
      </c>
      <c r="F42" s="2">
        <v>0.32580131410830598</v>
      </c>
      <c r="G42">
        <v>2.8344167316114599</v>
      </c>
      <c r="I42" s="4">
        <v>0</v>
      </c>
      <c r="J42" t="s">
        <v>54</v>
      </c>
      <c r="K42" t="s">
        <v>54</v>
      </c>
      <c r="L42" t="s">
        <v>54</v>
      </c>
      <c r="M42" t="s">
        <v>29</v>
      </c>
      <c r="N42" t="s">
        <v>28</v>
      </c>
      <c r="O42">
        <v>4</v>
      </c>
      <c r="P42" t="e">
        <f t="shared" si="1"/>
        <v>#VALUE!</v>
      </c>
    </row>
    <row r="43" spans="1:16" hidden="1">
      <c r="A43">
        <v>9</v>
      </c>
      <c r="B43" t="s">
        <v>68</v>
      </c>
      <c r="C43">
        <v>2</v>
      </c>
      <c r="D43" t="s">
        <v>11</v>
      </c>
      <c r="E43" t="s">
        <v>54</v>
      </c>
      <c r="F43" s="2">
        <v>0.26733975389268</v>
      </c>
      <c r="G43" t="s">
        <v>54</v>
      </c>
      <c r="I43" s="4">
        <v>0</v>
      </c>
      <c r="J43">
        <v>0.81685423721763395</v>
      </c>
      <c r="K43">
        <v>-0.47934269352331799</v>
      </c>
      <c r="L43">
        <v>0</v>
      </c>
      <c r="M43" t="s">
        <v>29</v>
      </c>
      <c r="N43" t="s">
        <v>28</v>
      </c>
      <c r="O43">
        <v>4</v>
      </c>
      <c r="P43" t="str">
        <f>M43&amp;" ("&amp;N43&amp;") = "&amp;ROUND(J43,O43)&amp;" + "&amp;ROUND(K43,O43)&amp;" * "&amp;N43</f>
        <v>AO_2 (KE_6) = 0.8169 + -0.4793 * KE_6</v>
      </c>
    </row>
    <row r="44" spans="1:16" hidden="1">
      <c r="A44">
        <v>9</v>
      </c>
      <c r="B44" t="s">
        <v>68</v>
      </c>
      <c r="C44">
        <v>3</v>
      </c>
      <c r="D44" t="s">
        <v>55</v>
      </c>
      <c r="E44" t="s">
        <v>54</v>
      </c>
      <c r="F44" s="3">
        <v>0.28580097085939099</v>
      </c>
      <c r="G44" t="s">
        <v>54</v>
      </c>
      <c r="H44" t="s">
        <v>69</v>
      </c>
      <c r="I44" s="4">
        <v>0</v>
      </c>
      <c r="J44">
        <v>1.0165677797200701</v>
      </c>
      <c r="K44">
        <v>-0.91365580617107101</v>
      </c>
      <c r="L44">
        <v>0.186812428394144</v>
      </c>
      <c r="M44" t="s">
        <v>29</v>
      </c>
      <c r="N44" t="s">
        <v>28</v>
      </c>
      <c r="O44">
        <v>4</v>
      </c>
      <c r="P44" t="str">
        <f>M44&amp;" ("&amp;N44&amp;") = "&amp;ROUND(J44,O44)&amp;" + "&amp;ROUND(K44,O44)&amp;" * "&amp;N44&amp;" + "&amp;ROUND(L44,O44+1)&amp;" * "&amp;N44&amp;"^2"</f>
        <v>AO_2 (KE_6) = 1.0166 + -0.9137 * KE_6 + 0.18681 * KE_6^2</v>
      </c>
    </row>
    <row r="45" spans="1:16" hidden="1">
      <c r="A45">
        <v>9</v>
      </c>
      <c r="B45" t="s">
        <v>68</v>
      </c>
      <c r="C45">
        <v>4</v>
      </c>
      <c r="D45" t="s">
        <v>57</v>
      </c>
      <c r="E45" t="s">
        <v>54</v>
      </c>
      <c r="F45" s="2">
        <v>0.267977516716635</v>
      </c>
      <c r="G45" t="s">
        <v>54</v>
      </c>
      <c r="I45" s="4">
        <v>0</v>
      </c>
      <c r="J45">
        <v>0.88177616180849905</v>
      </c>
      <c r="K45">
        <v>-0.536306223762548</v>
      </c>
      <c r="L45">
        <v>5.1155449917105002E-2</v>
      </c>
      <c r="M45" t="s">
        <v>29</v>
      </c>
      <c r="N45" t="s">
        <v>28</v>
      </c>
      <c r="O45">
        <v>4</v>
      </c>
      <c r="P45" t="str">
        <f>M45&amp;" ("&amp;N45&amp;") = "&amp;ROUND(J45,O45)&amp;" + "&amp;ROUND(K45,O45)&amp;" * "&amp;N45&amp;" + "&amp;ROUND(L45,O45)&amp;" * log("&amp;N45&amp;"+0.001)"</f>
        <v>AO_2 (KE_6) = 0.8818 + -0.5363 * KE_6 + 0.0512 * log(KE_6+0.001)</v>
      </c>
    </row>
    <row r="46" spans="1:16" hidden="1">
      <c r="A46">
        <v>9</v>
      </c>
      <c r="B46" t="s">
        <v>68</v>
      </c>
      <c r="C46">
        <v>5</v>
      </c>
      <c r="D46" t="s">
        <v>20</v>
      </c>
      <c r="E46" t="s">
        <v>54</v>
      </c>
      <c r="F46" s="2">
        <v>0.27563756432761999</v>
      </c>
      <c r="G46" t="s">
        <v>54</v>
      </c>
      <c r="I46" s="4">
        <v>1</v>
      </c>
      <c r="J46">
        <v>2.53920382287976</v>
      </c>
      <c r="K46">
        <v>-3.6743099487032702</v>
      </c>
      <c r="L46">
        <v>0</v>
      </c>
      <c r="M46" t="s">
        <v>29</v>
      </c>
      <c r="N46" t="s">
        <v>28</v>
      </c>
      <c r="O46">
        <v>4</v>
      </c>
      <c r="P46" t="str">
        <f>M46&amp;" ("&amp;N46&amp;") = exp("&amp;ROUND(J46,O46)&amp;" + "&amp;ROUND(K46,O46)&amp;" * "&amp;N46&amp;")/(1 + exp("&amp;ROUND(J46,O46)&amp;" + "&amp;ROUND(K46,O46)&amp;" * "&amp;N46&amp;"))"</f>
        <v>AO_2 (KE_6) = exp(2.5392 + -3.6743 * KE_6)/(1 + exp(2.5392 + -3.6743 * KE_6))</v>
      </c>
    </row>
    <row r="47" spans="1:16">
      <c r="A47">
        <v>10</v>
      </c>
      <c r="B47" t="s">
        <v>70</v>
      </c>
      <c r="C47">
        <v>1</v>
      </c>
      <c r="D47" t="s">
        <v>53</v>
      </c>
      <c r="E47">
        <v>8.8929784054259098E-4</v>
      </c>
      <c r="F47" s="2">
        <v>0.29049340852765199</v>
      </c>
      <c r="G47">
        <v>2.7703683074379901</v>
      </c>
      <c r="I47" s="4">
        <v>0</v>
      </c>
      <c r="J47" t="s">
        <v>54</v>
      </c>
      <c r="K47" t="s">
        <v>54</v>
      </c>
      <c r="L47" t="s">
        <v>54</v>
      </c>
      <c r="M47" t="s">
        <v>31</v>
      </c>
      <c r="N47" t="s">
        <v>10</v>
      </c>
      <c r="O47">
        <v>4</v>
      </c>
      <c r="P47" t="e">
        <f t="shared" si="1"/>
        <v>#VALUE!</v>
      </c>
    </row>
    <row r="48" spans="1:16" hidden="1">
      <c r="A48">
        <v>10</v>
      </c>
      <c r="B48" t="s">
        <v>70</v>
      </c>
      <c r="C48">
        <v>2</v>
      </c>
      <c r="D48" t="s">
        <v>11</v>
      </c>
      <c r="E48" t="s">
        <v>54</v>
      </c>
      <c r="F48" s="2">
        <v>0.19688467894477399</v>
      </c>
      <c r="G48" t="s">
        <v>54</v>
      </c>
      <c r="I48" s="4">
        <v>0</v>
      </c>
      <c r="J48">
        <v>0.90815959093270204</v>
      </c>
      <c r="K48">
        <v>-6.5927626180089403E-3</v>
      </c>
      <c r="L48">
        <v>0</v>
      </c>
      <c r="M48" t="s">
        <v>31</v>
      </c>
      <c r="N48" t="s">
        <v>10</v>
      </c>
      <c r="O48">
        <v>4</v>
      </c>
      <c r="P48" t="str">
        <f>M48&amp;" ("&amp;N48&amp;") = "&amp;ROUND(J48,O48)&amp;" + "&amp;ROUND(K48,O48)&amp;" * "&amp;N48</f>
        <v>KE_7 (MIE) = 0.9082 + -0.0066 * MIE</v>
      </c>
    </row>
    <row r="49" spans="1:16" hidden="1">
      <c r="A49">
        <v>10</v>
      </c>
      <c r="B49" t="s">
        <v>70</v>
      </c>
      <c r="C49">
        <v>3</v>
      </c>
      <c r="D49" t="s">
        <v>55</v>
      </c>
      <c r="E49" t="s">
        <v>54</v>
      </c>
      <c r="F49" s="2">
        <v>0.20717039196520701</v>
      </c>
      <c r="G49" t="s">
        <v>54</v>
      </c>
      <c r="I49" s="4">
        <v>0</v>
      </c>
      <c r="J49">
        <v>0.93511082317831795</v>
      </c>
      <c r="K49">
        <v>-1.10719021330761E-2</v>
      </c>
      <c r="L49">
        <v>1.01090053087475E-4</v>
      </c>
      <c r="M49" t="s">
        <v>31</v>
      </c>
      <c r="N49" t="s">
        <v>10</v>
      </c>
      <c r="O49">
        <v>4</v>
      </c>
      <c r="P49" t="str">
        <f>M49&amp;" ("&amp;N49&amp;") = "&amp;ROUND(J49,O49)&amp;" + "&amp;ROUND(K49,O49)&amp;" * "&amp;N49&amp;" + "&amp;ROUND(L49,O49+1)&amp;" * "&amp;N49&amp;"^2"</f>
        <v>KE_7 (MIE) = 0.9351 + -0.0111 * MIE + 0.0001 * MIE^2</v>
      </c>
    </row>
    <row r="50" spans="1:16" hidden="1">
      <c r="A50">
        <v>10</v>
      </c>
      <c r="B50" t="s">
        <v>70</v>
      </c>
      <c r="C50">
        <v>4</v>
      </c>
      <c r="D50" t="s">
        <v>57</v>
      </c>
      <c r="E50" t="s">
        <v>54</v>
      </c>
      <c r="F50" s="2">
        <v>0.25480049256049397</v>
      </c>
      <c r="G50" t="s">
        <v>54</v>
      </c>
      <c r="H50" t="s">
        <v>71</v>
      </c>
      <c r="I50" s="4">
        <v>1</v>
      </c>
      <c r="J50">
        <v>0.97850903321913696</v>
      </c>
      <c r="K50">
        <v>-1.0619521415722499E-3</v>
      </c>
      <c r="L50">
        <v>-7.0012490701182498E-2</v>
      </c>
      <c r="M50" t="s">
        <v>31</v>
      </c>
      <c r="N50" t="s">
        <v>10</v>
      </c>
      <c r="O50">
        <v>4</v>
      </c>
      <c r="P50" t="str">
        <f t="shared" si="1"/>
        <v>KE_7 (MIE) = 0.9785 + -0.0011 * MIE + -0.07 * log(MIE+0.001)</v>
      </c>
    </row>
    <row r="51" spans="1:16" hidden="1">
      <c r="A51">
        <v>10</v>
      </c>
      <c r="B51" t="s">
        <v>70</v>
      </c>
      <c r="C51">
        <v>5</v>
      </c>
      <c r="D51" t="s">
        <v>20</v>
      </c>
      <c r="E51" t="s">
        <v>54</v>
      </c>
      <c r="F51" s="2">
        <v>0.19688467894477399</v>
      </c>
      <c r="G51" t="s">
        <v>54</v>
      </c>
      <c r="I51" s="4">
        <v>0</v>
      </c>
      <c r="J51">
        <v>0.90815959093270204</v>
      </c>
      <c r="K51">
        <v>-6.5927626180089403E-3</v>
      </c>
      <c r="L51">
        <v>0</v>
      </c>
      <c r="M51" t="s">
        <v>31</v>
      </c>
      <c r="N51" t="s">
        <v>10</v>
      </c>
      <c r="O51">
        <v>4</v>
      </c>
      <c r="P51" t="s">
        <v>54</v>
      </c>
    </row>
    <row r="52" spans="1:16">
      <c r="A52">
        <v>11</v>
      </c>
      <c r="B52" t="s">
        <v>72</v>
      </c>
      <c r="C52">
        <v>1</v>
      </c>
      <c r="D52" t="s">
        <v>53</v>
      </c>
      <c r="E52">
        <v>1.2053713293131801E-2</v>
      </c>
      <c r="F52" s="2">
        <v>0.115055650386106</v>
      </c>
      <c r="G52">
        <v>1.2766392538186999</v>
      </c>
      <c r="I52" s="4">
        <v>0</v>
      </c>
      <c r="J52" t="s">
        <v>54</v>
      </c>
      <c r="K52" t="s">
        <v>54</v>
      </c>
      <c r="L52" t="s">
        <v>54</v>
      </c>
      <c r="M52" t="s">
        <v>33</v>
      </c>
      <c r="N52" t="s">
        <v>31</v>
      </c>
      <c r="O52">
        <v>3</v>
      </c>
      <c r="P52" t="e">
        <f t="shared" si="1"/>
        <v>#VALUE!</v>
      </c>
    </row>
    <row r="53" spans="1:16" hidden="1">
      <c r="A53">
        <v>11</v>
      </c>
      <c r="B53" t="s">
        <v>72</v>
      </c>
      <c r="C53">
        <v>2</v>
      </c>
      <c r="D53" t="s">
        <v>11</v>
      </c>
      <c r="E53" t="s">
        <v>54</v>
      </c>
      <c r="F53" s="2">
        <v>0.106821956005951</v>
      </c>
      <c r="G53" t="s">
        <v>54</v>
      </c>
      <c r="H53" t="s">
        <v>56</v>
      </c>
      <c r="I53" s="4">
        <v>0</v>
      </c>
      <c r="J53">
        <v>0.74627944802083002</v>
      </c>
      <c r="K53">
        <v>0.647692599631015</v>
      </c>
      <c r="L53">
        <v>0</v>
      </c>
      <c r="M53" t="s">
        <v>33</v>
      </c>
      <c r="N53" t="s">
        <v>31</v>
      </c>
      <c r="O53">
        <v>3</v>
      </c>
      <c r="P53" t="str">
        <f>M53&amp;" ("&amp;N53&amp;") = "&amp;ROUND(J53,O53)&amp;" + "&amp;ROUND(K53,O53)&amp;" * "&amp;N53</f>
        <v>KE_8 (KE_7) = 0.746 + 0.648 * KE_7</v>
      </c>
    </row>
    <row r="54" spans="1:16" hidden="1">
      <c r="A54">
        <v>11</v>
      </c>
      <c r="B54" t="s">
        <v>72</v>
      </c>
      <c r="C54">
        <v>3</v>
      </c>
      <c r="D54" t="s">
        <v>55</v>
      </c>
      <c r="E54" t="s">
        <v>54</v>
      </c>
      <c r="F54" s="2">
        <v>0.12184176773380399</v>
      </c>
      <c r="G54" t="s">
        <v>54</v>
      </c>
      <c r="I54" s="4">
        <v>0</v>
      </c>
      <c r="J54">
        <v>1.56650005289107</v>
      </c>
      <c r="K54">
        <v>-1.6141166406844001</v>
      </c>
      <c r="L54">
        <v>1.4613607722545701</v>
      </c>
      <c r="M54" t="s">
        <v>33</v>
      </c>
      <c r="N54" t="s">
        <v>31</v>
      </c>
      <c r="O54">
        <v>3</v>
      </c>
      <c r="P54" t="str">
        <f>M54&amp;" ("&amp;N54&amp;") = "&amp;ROUND(J54,O54)&amp;" + "&amp;ROUND(K54,O54)&amp;" * "&amp;N54&amp;" + "&amp;ROUND(L54,O54+1)&amp;" * "&amp;N54&amp;"^2"</f>
        <v>KE_8 (KE_7) = 1.567 + -1.614 * KE_7 + 1.4614 * KE_7^2</v>
      </c>
    </row>
    <row r="55" spans="1:16" hidden="1">
      <c r="A55">
        <v>11</v>
      </c>
      <c r="B55" t="s">
        <v>72</v>
      </c>
      <c r="C55">
        <v>4</v>
      </c>
      <c r="D55" t="s">
        <v>57</v>
      </c>
      <c r="E55" t="s">
        <v>54</v>
      </c>
      <c r="F55" s="2">
        <v>0.124002076348376</v>
      </c>
      <c r="G55" t="s">
        <v>54</v>
      </c>
      <c r="I55" s="4">
        <v>1</v>
      </c>
      <c r="J55">
        <v>-1.4828596485741199</v>
      </c>
      <c r="K55">
        <v>2.90104563952102</v>
      </c>
      <c r="L55">
        <v>-1.67834635663988</v>
      </c>
      <c r="M55" t="s">
        <v>33</v>
      </c>
      <c r="N55" t="s">
        <v>31</v>
      </c>
      <c r="O55">
        <v>3</v>
      </c>
      <c r="P55" t="str">
        <f t="shared" si="1"/>
        <v>KE_8 (KE_7) = -1.483 + 2.901 * KE_7 + -1.678 * log(KE_7+0.001)</v>
      </c>
    </row>
    <row r="56" spans="1:16" hidden="1">
      <c r="A56">
        <v>11</v>
      </c>
      <c r="B56" t="s">
        <v>72</v>
      </c>
      <c r="C56">
        <v>5</v>
      </c>
      <c r="D56" t="s">
        <v>20</v>
      </c>
      <c r="E56" t="s">
        <v>54</v>
      </c>
      <c r="F56" s="2">
        <v>0.106821956005951</v>
      </c>
      <c r="G56" t="s">
        <v>54</v>
      </c>
      <c r="I56" s="4">
        <v>0</v>
      </c>
      <c r="J56">
        <v>0.74627944802083002</v>
      </c>
      <c r="K56">
        <v>0.647692599631015</v>
      </c>
      <c r="L56">
        <v>0</v>
      </c>
      <c r="M56" t="s">
        <v>33</v>
      </c>
      <c r="N56" t="s">
        <v>31</v>
      </c>
      <c r="O56">
        <v>3</v>
      </c>
      <c r="P56" t="s">
        <v>54</v>
      </c>
    </row>
    <row r="57" spans="1:16">
      <c r="A57">
        <v>12</v>
      </c>
      <c r="B57" t="s">
        <v>73</v>
      </c>
      <c r="C57">
        <v>1</v>
      </c>
      <c r="D57" t="s">
        <v>53</v>
      </c>
      <c r="E57">
        <v>0</v>
      </c>
      <c r="F57" s="2">
        <v>0.39130477657643797</v>
      </c>
      <c r="G57">
        <v>2.9224541649351798</v>
      </c>
      <c r="I57" s="4">
        <v>0</v>
      </c>
      <c r="J57" t="s">
        <v>54</v>
      </c>
      <c r="K57" t="s">
        <v>54</v>
      </c>
      <c r="L57" t="s">
        <v>54</v>
      </c>
      <c r="M57" t="s">
        <v>35</v>
      </c>
      <c r="N57" t="s">
        <v>33</v>
      </c>
      <c r="O57">
        <v>3</v>
      </c>
      <c r="P57" t="e">
        <f t="shared" si="1"/>
        <v>#VALUE!</v>
      </c>
    </row>
    <row r="58" spans="1:16" hidden="1">
      <c r="A58">
        <v>12</v>
      </c>
      <c r="B58" t="s">
        <v>73</v>
      </c>
      <c r="C58">
        <v>2</v>
      </c>
      <c r="D58" t="s">
        <v>11</v>
      </c>
      <c r="E58" t="s">
        <v>54</v>
      </c>
      <c r="F58" s="2">
        <v>0.27200296164042198</v>
      </c>
      <c r="G58" t="s">
        <v>54</v>
      </c>
      <c r="I58" s="4">
        <v>0</v>
      </c>
      <c r="J58">
        <v>0.11102032330191999</v>
      </c>
      <c r="K58">
        <v>0.705048076805599</v>
      </c>
      <c r="L58">
        <v>0</v>
      </c>
      <c r="M58" t="s">
        <v>35</v>
      </c>
      <c r="N58" t="s">
        <v>33</v>
      </c>
      <c r="O58">
        <v>3</v>
      </c>
      <c r="P58" t="str">
        <f>M58&amp;" ("&amp;N58&amp;") = "&amp;ROUND(J58,O58)&amp;" + "&amp;ROUND(K58,O58)&amp;" * "&amp;N58</f>
        <v>KE_6_2 (KE_8) = 0.111 + 0.705 * KE_8</v>
      </c>
    </row>
    <row r="59" spans="1:16" hidden="1">
      <c r="A59">
        <v>12</v>
      </c>
      <c r="B59" t="s">
        <v>73</v>
      </c>
      <c r="C59">
        <v>3</v>
      </c>
      <c r="D59" t="s">
        <v>55</v>
      </c>
      <c r="E59" t="s">
        <v>54</v>
      </c>
      <c r="F59" s="2">
        <v>0.29290388159363001</v>
      </c>
      <c r="G59" t="s">
        <v>54</v>
      </c>
      <c r="H59" t="s">
        <v>71</v>
      </c>
      <c r="I59" s="4">
        <v>0</v>
      </c>
      <c r="J59">
        <v>-0.71218388621289397</v>
      </c>
      <c r="K59">
        <v>1.74977043984009</v>
      </c>
      <c r="L59">
        <v>-0.287627751585948</v>
      </c>
      <c r="M59" t="s">
        <v>35</v>
      </c>
      <c r="N59" t="s">
        <v>33</v>
      </c>
      <c r="O59">
        <v>3</v>
      </c>
      <c r="P59" t="str">
        <f>M59&amp;" ("&amp;N59&amp;") = "&amp;ROUND(J59,O59)&amp;" + "&amp;ROUND(K59,O59)&amp;" * "&amp;N59&amp;" + "&amp;ROUND(L59,O59+1)&amp;" * "&amp;N59&amp;"^2"</f>
        <v>KE_6_2 (KE_8) = -0.712 + 1.75 * KE_8 + -0.2876 * KE_8^2</v>
      </c>
    </row>
    <row r="60" spans="1:16" hidden="1">
      <c r="A60">
        <v>12</v>
      </c>
      <c r="B60" t="s">
        <v>73</v>
      </c>
      <c r="C60">
        <v>4</v>
      </c>
      <c r="D60" t="s">
        <v>57</v>
      </c>
      <c r="E60" t="s">
        <v>54</v>
      </c>
      <c r="F60" s="2">
        <v>0.28175077323879599</v>
      </c>
      <c r="G60" t="s">
        <v>54</v>
      </c>
      <c r="I60" s="4">
        <v>1</v>
      </c>
      <c r="J60">
        <v>0.668590128355388</v>
      </c>
      <c r="K60">
        <v>0.10208153276725999</v>
      </c>
      <c r="L60">
        <v>0.99567429377260597</v>
      </c>
      <c r="M60" t="s">
        <v>35</v>
      </c>
      <c r="N60" t="s">
        <v>33</v>
      </c>
      <c r="O60">
        <v>3</v>
      </c>
      <c r="P60" t="str">
        <f t="shared" si="1"/>
        <v>KE_6_2 (KE_8) = 0.669 + 0.102 * KE_8 + 0.996 * log(KE_8+0.001)</v>
      </c>
    </row>
    <row r="61" spans="1:16" hidden="1">
      <c r="A61">
        <v>12</v>
      </c>
      <c r="B61" t="s">
        <v>73</v>
      </c>
      <c r="C61">
        <v>5</v>
      </c>
      <c r="D61" t="s">
        <v>20</v>
      </c>
      <c r="E61" t="s">
        <v>54</v>
      </c>
      <c r="F61" s="2">
        <v>0.27200296164042198</v>
      </c>
      <c r="G61" t="s">
        <v>54</v>
      </c>
      <c r="I61" s="4">
        <v>0</v>
      </c>
      <c r="J61">
        <v>0.11102032330191999</v>
      </c>
      <c r="K61">
        <v>0.705048076805599</v>
      </c>
      <c r="L61">
        <v>0</v>
      </c>
      <c r="M61" t="s">
        <v>35</v>
      </c>
      <c r="N61" t="s">
        <v>33</v>
      </c>
      <c r="O61">
        <v>3</v>
      </c>
      <c r="P61" t="s">
        <v>54</v>
      </c>
    </row>
    <row r="62" spans="1:16">
      <c r="A62">
        <v>13</v>
      </c>
      <c r="B62" t="s">
        <v>74</v>
      </c>
      <c r="C62">
        <v>1</v>
      </c>
      <c r="D62" t="s">
        <v>53</v>
      </c>
      <c r="E62" s="1">
        <v>3.37176490211588E-5</v>
      </c>
      <c r="F62" s="2">
        <v>0.219436846411312</v>
      </c>
      <c r="G62">
        <v>1.0000001719996501</v>
      </c>
      <c r="I62" s="4">
        <v>0</v>
      </c>
      <c r="J62" t="s">
        <v>54</v>
      </c>
      <c r="K62" t="s">
        <v>54</v>
      </c>
      <c r="L62" t="s">
        <v>54</v>
      </c>
      <c r="M62" t="s">
        <v>37</v>
      </c>
      <c r="N62" t="s">
        <v>10</v>
      </c>
      <c r="O62">
        <v>10</v>
      </c>
      <c r="P62" t="e">
        <f t="shared" si="1"/>
        <v>#VALUE!</v>
      </c>
    </row>
    <row r="63" spans="1:16" hidden="1">
      <c r="A63">
        <v>13</v>
      </c>
      <c r="B63" t="s">
        <v>74</v>
      </c>
      <c r="C63">
        <v>2</v>
      </c>
      <c r="D63" t="s">
        <v>11</v>
      </c>
      <c r="E63" t="s">
        <v>54</v>
      </c>
      <c r="F63" s="2">
        <v>0.219436845909947</v>
      </c>
      <c r="G63" t="s">
        <v>54</v>
      </c>
      <c r="H63" t="s">
        <v>56</v>
      </c>
      <c r="I63" s="4">
        <v>1</v>
      </c>
      <c r="J63" s="1">
        <v>5.9250371295894599E-6</v>
      </c>
      <c r="K63" s="1">
        <v>2.01799264260467E-7</v>
      </c>
      <c r="L63">
        <v>0</v>
      </c>
      <c r="M63" t="s">
        <v>37</v>
      </c>
      <c r="N63" t="s">
        <v>10</v>
      </c>
      <c r="O63">
        <v>10</v>
      </c>
      <c r="P63" t="str">
        <f>M63&amp;" ("&amp;N63&amp;") = "&amp;ROUND(J63,O63)&amp;" + "&amp;ROUND(K63,O63)&amp;" * "&amp;N63</f>
        <v>KE_9 (MIE) = 0.000005925 + 0.0000002018 * MIE</v>
      </c>
    </row>
    <row r="64" spans="1:16" hidden="1">
      <c r="A64">
        <v>13</v>
      </c>
      <c r="B64" t="s">
        <v>74</v>
      </c>
      <c r="C64">
        <v>3</v>
      </c>
      <c r="D64" t="s">
        <v>55</v>
      </c>
      <c r="E64" t="s">
        <v>54</v>
      </c>
      <c r="F64" s="2">
        <v>0.21996277729519001</v>
      </c>
      <c r="G64" t="s">
        <v>54</v>
      </c>
      <c r="I64" s="4">
        <v>0</v>
      </c>
      <c r="J64" s="1">
        <v>6.1017341775103604E-6</v>
      </c>
      <c r="K64" s="1">
        <v>1.7243323296640799E-7</v>
      </c>
      <c r="L64" s="1">
        <v>6.6276427704448102E-10</v>
      </c>
      <c r="M64" t="s">
        <v>37</v>
      </c>
      <c r="N64" t="s">
        <v>10</v>
      </c>
      <c r="O64">
        <v>10</v>
      </c>
      <c r="P64" t="str">
        <f>M64&amp;" ("&amp;N64&amp;") = "&amp;ROUND(J64,O64)&amp;" + "&amp;ROUND(K64,O64)&amp;" * "&amp;N64&amp;" + "&amp;ROUND(L64,O64+1)&amp;" * "&amp;N64&amp;"^2"</f>
        <v>KE_9 (MIE) = 0.0000061017 + 0.0000001724 * MIE + 0.00000000066 * MIE^2</v>
      </c>
    </row>
    <row r="65" spans="1:16" hidden="1">
      <c r="A65">
        <v>13</v>
      </c>
      <c r="B65" t="s">
        <v>74</v>
      </c>
      <c r="C65">
        <v>4</v>
      </c>
      <c r="D65" t="s">
        <v>57</v>
      </c>
      <c r="E65" t="s">
        <v>54</v>
      </c>
      <c r="F65" s="2">
        <v>0.219483962428006</v>
      </c>
      <c r="G65" t="s">
        <v>54</v>
      </c>
      <c r="I65" s="4">
        <v>0</v>
      </c>
      <c r="J65" s="1">
        <v>5.9832142199276804E-6</v>
      </c>
      <c r="K65" s="1">
        <v>2.0637309527139501E-7</v>
      </c>
      <c r="L65" s="1">
        <v>-5.7898440470102599E-8</v>
      </c>
      <c r="M65" t="s">
        <v>37</v>
      </c>
      <c r="N65" t="s">
        <v>10</v>
      </c>
      <c r="O65">
        <v>10</v>
      </c>
      <c r="P65" t="str">
        <f t="shared" si="1"/>
        <v>KE_9 (MIE) = 0.0000059832 + 0.0000002064 * MIE + -0.0000000579 * log(MIE+0.001)</v>
      </c>
    </row>
    <row r="66" spans="1:16" hidden="1">
      <c r="A66">
        <v>13</v>
      </c>
      <c r="B66" t="s">
        <v>74</v>
      </c>
      <c r="C66">
        <v>5</v>
      </c>
      <c r="D66" t="s">
        <v>20</v>
      </c>
      <c r="E66" t="s">
        <v>54</v>
      </c>
      <c r="F66" s="2">
        <v>0.219436845909947</v>
      </c>
      <c r="G66" t="s">
        <v>54</v>
      </c>
      <c r="I66" s="4">
        <v>0</v>
      </c>
      <c r="J66" s="1">
        <v>5.9250371295894599E-6</v>
      </c>
      <c r="K66" s="1">
        <v>2.01799264260467E-7</v>
      </c>
      <c r="L66">
        <v>0</v>
      </c>
      <c r="M66" t="s">
        <v>37</v>
      </c>
      <c r="N66" t="s">
        <v>10</v>
      </c>
      <c r="O66">
        <v>10</v>
      </c>
      <c r="P66" t="s">
        <v>54</v>
      </c>
    </row>
    <row r="67" spans="1:16">
      <c r="A67">
        <v>14</v>
      </c>
      <c r="B67" t="s">
        <v>75</v>
      </c>
      <c r="C67">
        <v>1</v>
      </c>
      <c r="D67" t="s">
        <v>53</v>
      </c>
      <c r="E67">
        <v>1.3640291614697201E-3</v>
      </c>
      <c r="F67" s="2">
        <v>0.10386783006940099</v>
      </c>
      <c r="G67">
        <v>1.0000001331563999</v>
      </c>
      <c r="I67" s="4">
        <v>0</v>
      </c>
      <c r="J67" t="s">
        <v>54</v>
      </c>
      <c r="K67" t="s">
        <v>54</v>
      </c>
      <c r="L67" t="s">
        <v>54</v>
      </c>
      <c r="M67" t="s">
        <v>39</v>
      </c>
      <c r="N67" t="s">
        <v>37</v>
      </c>
      <c r="O67">
        <v>4</v>
      </c>
      <c r="P67" t="e">
        <f t="shared" si="1"/>
        <v>#VALUE!</v>
      </c>
    </row>
    <row r="68" spans="1:16" hidden="1">
      <c r="A68">
        <v>14</v>
      </c>
      <c r="B68" t="s">
        <v>75</v>
      </c>
      <c r="C68">
        <v>2</v>
      </c>
      <c r="D68" t="s">
        <v>11</v>
      </c>
      <c r="E68" t="s">
        <v>54</v>
      </c>
      <c r="F68" s="2">
        <v>0.103867827574929</v>
      </c>
      <c r="G68" t="s">
        <v>54</v>
      </c>
      <c r="H68" t="s">
        <v>56</v>
      </c>
      <c r="I68" s="4">
        <v>1</v>
      </c>
      <c r="J68">
        <v>0.85447952575856501</v>
      </c>
      <c r="K68">
        <v>10425.670453869599</v>
      </c>
      <c r="L68">
        <v>0</v>
      </c>
      <c r="M68" t="s">
        <v>39</v>
      </c>
      <c r="N68" t="s">
        <v>37</v>
      </c>
      <c r="O68">
        <v>4</v>
      </c>
      <c r="P68" t="str">
        <f>M68&amp;" ("&amp;N68&amp;") = "&amp;ROUND(J68,O68)&amp;" + "&amp;ROUND(K68,O68)&amp;" * "&amp;N68</f>
        <v>KE_10 (KE_9) = 0.8545 + 10425.6705 * KE_9</v>
      </c>
    </row>
    <row r="69" spans="1:16" hidden="1">
      <c r="A69">
        <v>14</v>
      </c>
      <c r="B69" t="s">
        <v>75</v>
      </c>
      <c r="C69">
        <v>3</v>
      </c>
      <c r="D69" t="s">
        <v>55</v>
      </c>
      <c r="E69" t="s">
        <v>54</v>
      </c>
      <c r="F69" s="2">
        <v>0.113932283004386</v>
      </c>
      <c r="G69" t="s">
        <v>54</v>
      </c>
      <c r="I69" s="4">
        <v>0</v>
      </c>
      <c r="J69">
        <v>0.90155215655125098</v>
      </c>
      <c r="K69">
        <v>-1238.6406468273899</v>
      </c>
      <c r="L69">
        <v>516346437.83192599</v>
      </c>
      <c r="M69" t="s">
        <v>39</v>
      </c>
      <c r="N69" t="s">
        <v>37</v>
      </c>
      <c r="O69">
        <v>4</v>
      </c>
      <c r="P69" t="str">
        <f>M69&amp;" ("&amp;N69&amp;") = "&amp;ROUND(J69,O69)&amp;" + "&amp;ROUND(K69,O69)&amp;" * "&amp;N69&amp;" + "&amp;ROUND(L69,O69+1)&amp;" * "&amp;N69&amp;"^2"</f>
        <v>KE_10 (KE_9) = 0.9016 + -1238.6406 * KE_9 + 516346437.83193 * KE_9^2</v>
      </c>
    </row>
    <row r="70" spans="1:16" hidden="1">
      <c r="A70">
        <v>14</v>
      </c>
      <c r="B70" t="s">
        <v>75</v>
      </c>
      <c r="C70">
        <v>4</v>
      </c>
      <c r="D70" t="s">
        <v>57</v>
      </c>
      <c r="E70" t="s">
        <v>54</v>
      </c>
      <c r="F70" s="2">
        <v>0.11387445577987999</v>
      </c>
      <c r="G70" t="s">
        <v>54</v>
      </c>
      <c r="I70" s="4">
        <v>0</v>
      </c>
      <c r="J70">
        <v>-7271.3909904376096</v>
      </c>
      <c r="K70">
        <v>1051465.29838609</v>
      </c>
      <c r="L70">
        <v>-1052.7721861920299</v>
      </c>
      <c r="M70" t="s">
        <v>39</v>
      </c>
      <c r="N70" t="s">
        <v>37</v>
      </c>
      <c r="O70">
        <v>4</v>
      </c>
      <c r="P70" t="str">
        <f t="shared" si="1"/>
        <v>KE_10 (KE_9) = -7271.391 + 1051465.2984 * KE_9 + -1052.7722 * log(KE_9+0.001)</v>
      </c>
    </row>
    <row r="71" spans="1:16" hidden="1">
      <c r="A71">
        <v>14</v>
      </c>
      <c r="B71" t="s">
        <v>75</v>
      </c>
      <c r="C71">
        <v>5</v>
      </c>
      <c r="D71" t="s">
        <v>20</v>
      </c>
      <c r="E71" t="s">
        <v>54</v>
      </c>
      <c r="F71" s="2">
        <v>0.103867827574929</v>
      </c>
      <c r="G71" t="s">
        <v>54</v>
      </c>
      <c r="I71" s="4">
        <v>0</v>
      </c>
      <c r="J71">
        <v>0.85447952575856501</v>
      </c>
      <c r="K71">
        <v>10425.670453869599</v>
      </c>
      <c r="L71">
        <v>0</v>
      </c>
      <c r="M71" t="s">
        <v>39</v>
      </c>
      <c r="N71" t="s">
        <v>37</v>
      </c>
      <c r="O71">
        <v>4</v>
      </c>
      <c r="P71" t="s">
        <v>54</v>
      </c>
    </row>
    <row r="72" spans="1:16">
      <c r="A72">
        <v>15</v>
      </c>
      <c r="B72" t="s">
        <v>76</v>
      </c>
      <c r="C72">
        <v>1</v>
      </c>
      <c r="D72" t="s">
        <v>53</v>
      </c>
      <c r="E72">
        <v>0</v>
      </c>
      <c r="F72" s="2">
        <v>0.37129895453621398</v>
      </c>
      <c r="G72">
        <v>1.00000000017641</v>
      </c>
      <c r="I72" s="4">
        <v>0</v>
      </c>
      <c r="J72" t="s">
        <v>54</v>
      </c>
      <c r="K72" t="s">
        <v>54</v>
      </c>
      <c r="L72" t="s">
        <v>54</v>
      </c>
      <c r="M72" t="s">
        <v>41</v>
      </c>
      <c r="N72" t="s">
        <v>39</v>
      </c>
      <c r="O72">
        <v>4</v>
      </c>
      <c r="P72" t="e">
        <f t="shared" si="1"/>
        <v>#VALUE!</v>
      </c>
    </row>
    <row r="73" spans="1:16" hidden="1">
      <c r="A73">
        <v>15</v>
      </c>
      <c r="B73" t="s">
        <v>76</v>
      </c>
      <c r="C73">
        <v>2</v>
      </c>
      <c r="D73" t="s">
        <v>11</v>
      </c>
      <c r="E73" t="s">
        <v>54</v>
      </c>
      <c r="F73" s="2">
        <v>0.371298954535004</v>
      </c>
      <c r="G73" t="s">
        <v>54</v>
      </c>
      <c r="H73" t="s">
        <v>56</v>
      </c>
      <c r="I73" s="4">
        <v>1</v>
      </c>
      <c r="J73">
        <v>4.6280823598647203</v>
      </c>
      <c r="K73">
        <v>9.2732642109433208</v>
      </c>
      <c r="L73">
        <v>0</v>
      </c>
      <c r="M73" t="s">
        <v>41</v>
      </c>
      <c r="N73" t="s">
        <v>39</v>
      </c>
      <c r="O73">
        <v>4</v>
      </c>
      <c r="P73" t="str">
        <f>M73&amp;" ("&amp;N73&amp;") = "&amp;ROUND(J73,O73)&amp;" + "&amp;ROUND(K73,O73)&amp;" * "&amp;N73</f>
        <v>KE_11 (KE_10) = 4.6281 + 9.2733 * KE_10</v>
      </c>
    </row>
    <row r="74" spans="1:16" hidden="1">
      <c r="A74">
        <v>15</v>
      </c>
      <c r="B74" t="s">
        <v>76</v>
      </c>
      <c r="C74">
        <v>3</v>
      </c>
      <c r="D74" t="s">
        <v>55</v>
      </c>
      <c r="E74" t="s">
        <v>54</v>
      </c>
      <c r="F74" s="2">
        <v>0.37194168254453702</v>
      </c>
      <c r="G74" t="s">
        <v>54</v>
      </c>
      <c r="I74" s="4">
        <v>0</v>
      </c>
      <c r="J74">
        <v>6.0208147000217203</v>
      </c>
      <c r="K74">
        <v>6.1948743253577998</v>
      </c>
      <c r="L74">
        <v>1.63975888813611</v>
      </c>
      <c r="M74" t="s">
        <v>41</v>
      </c>
      <c r="N74" t="s">
        <v>39</v>
      </c>
      <c r="O74">
        <v>4</v>
      </c>
      <c r="P74" t="str">
        <f>M74&amp;" ("&amp;N74&amp;") = "&amp;ROUND(J74,O74)&amp;" + "&amp;ROUND(K74,O74)&amp;" * "&amp;N74&amp;" + "&amp;ROUND(L74,O74+1)&amp;" * "&amp;N74&amp;"^2"</f>
        <v>KE_11 (KE_10) = 6.0208 + 6.1949 * KE_10 + 1.63976 * KE_10^2</v>
      </c>
    </row>
    <row r="75" spans="1:16" hidden="1">
      <c r="A75">
        <v>15</v>
      </c>
      <c r="B75" t="s">
        <v>76</v>
      </c>
      <c r="C75">
        <v>4</v>
      </c>
      <c r="D75" t="s">
        <v>57</v>
      </c>
      <c r="E75" t="s">
        <v>54</v>
      </c>
      <c r="F75" s="2">
        <v>0.37293912372269</v>
      </c>
      <c r="G75" t="s">
        <v>54</v>
      </c>
      <c r="I75" s="4">
        <v>0</v>
      </c>
      <c r="J75">
        <v>0.25459839729630102</v>
      </c>
      <c r="K75">
        <v>13.593153423313201</v>
      </c>
      <c r="L75">
        <v>-3.9106561350767</v>
      </c>
      <c r="M75" t="s">
        <v>41</v>
      </c>
      <c r="N75" t="s">
        <v>39</v>
      </c>
      <c r="O75">
        <v>4</v>
      </c>
      <c r="P75" t="str">
        <f t="shared" ref="P75:P77" si="2">M75&amp;" ("&amp;N75&amp;") = "&amp;ROUND(J75,O75)&amp;" + "&amp;ROUND(K75,O75)&amp;" * "&amp;N75&amp;" + "&amp;ROUND(L75,O75)&amp;" * log("&amp;N75&amp;"+0.001)"</f>
        <v>KE_11 (KE_10) = 0.2546 + 13.5932 * KE_10 + -3.9107 * log(KE_10+0.001)</v>
      </c>
    </row>
    <row r="76" spans="1:16" hidden="1">
      <c r="A76">
        <v>15</v>
      </c>
      <c r="B76" t="s">
        <v>76</v>
      </c>
      <c r="C76">
        <v>5</v>
      </c>
      <c r="D76" t="s">
        <v>20</v>
      </c>
      <c r="E76" t="s">
        <v>54</v>
      </c>
      <c r="F76" s="2">
        <v>0.371298954535004</v>
      </c>
      <c r="G76" t="s">
        <v>54</v>
      </c>
      <c r="I76" s="4">
        <v>0</v>
      </c>
      <c r="J76">
        <v>4.6280823598647203</v>
      </c>
      <c r="K76">
        <v>9.2732642109433208</v>
      </c>
      <c r="L76">
        <v>0</v>
      </c>
      <c r="M76" t="s">
        <v>41</v>
      </c>
      <c r="N76" t="s">
        <v>39</v>
      </c>
      <c r="O76">
        <v>4</v>
      </c>
      <c r="P76" t="s">
        <v>54</v>
      </c>
    </row>
    <row r="77" spans="1:16">
      <c r="A77">
        <v>16</v>
      </c>
      <c r="B77" t="s">
        <v>77</v>
      </c>
      <c r="C77">
        <v>1</v>
      </c>
      <c r="D77" t="s">
        <v>53</v>
      </c>
      <c r="E77">
        <v>0</v>
      </c>
      <c r="F77" s="2">
        <v>0.28351504871858202</v>
      </c>
      <c r="G77">
        <v>1.0000000001932801</v>
      </c>
      <c r="I77" s="4">
        <v>0</v>
      </c>
      <c r="J77" t="s">
        <v>54</v>
      </c>
      <c r="K77" t="s">
        <v>54</v>
      </c>
      <c r="L77" t="s">
        <v>54</v>
      </c>
      <c r="M77" t="s">
        <v>43</v>
      </c>
      <c r="N77" t="s">
        <v>41</v>
      </c>
      <c r="O77">
        <v>4</v>
      </c>
      <c r="P77" t="e">
        <f t="shared" si="2"/>
        <v>#VALUE!</v>
      </c>
    </row>
    <row r="78" spans="1:16" hidden="1">
      <c r="A78">
        <v>16</v>
      </c>
      <c r="B78" t="s">
        <v>77</v>
      </c>
      <c r="C78">
        <v>2</v>
      </c>
      <c r="D78" t="s">
        <v>11</v>
      </c>
      <c r="E78" t="s">
        <v>54</v>
      </c>
      <c r="F78" s="2">
        <v>0.28351504871602501</v>
      </c>
      <c r="G78" t="s">
        <v>54</v>
      </c>
      <c r="I78" s="4">
        <v>0</v>
      </c>
      <c r="J78">
        <v>-0.90857091726158001</v>
      </c>
      <c r="K78">
        <v>9.2647866225692793E-2</v>
      </c>
      <c r="L78">
        <v>0</v>
      </c>
      <c r="M78" t="s">
        <v>43</v>
      </c>
      <c r="N78" t="s">
        <v>41</v>
      </c>
      <c r="O78">
        <v>4</v>
      </c>
      <c r="P78" t="str">
        <f>M78&amp;" ("&amp;N78&amp;") = "&amp;ROUND(J78,O78)&amp;" + "&amp;ROUND(K78,O78)&amp;" * "&amp;N78</f>
        <v>AO_3 (KE_11) = -0.9086 + 0.0926 * KE_11</v>
      </c>
    </row>
    <row r="79" spans="1:16" hidden="1">
      <c r="A79">
        <v>16</v>
      </c>
      <c r="B79" t="s">
        <v>77</v>
      </c>
      <c r="C79">
        <v>3</v>
      </c>
      <c r="D79" t="s">
        <v>55</v>
      </c>
      <c r="E79" t="s">
        <v>54</v>
      </c>
      <c r="F79" s="2">
        <v>0.28395930766653998</v>
      </c>
      <c r="G79" t="s">
        <v>54</v>
      </c>
      <c r="H79" t="s">
        <v>59</v>
      </c>
      <c r="I79" s="4">
        <v>0</v>
      </c>
      <c r="J79">
        <v>-1.1450216916911999</v>
      </c>
      <c r="K79">
        <v>0.12829451645242099</v>
      </c>
      <c r="L79">
        <v>-1.2906324828793601E-3</v>
      </c>
      <c r="M79" t="s">
        <v>43</v>
      </c>
      <c r="N79" t="s">
        <v>41</v>
      </c>
      <c r="O79">
        <v>4</v>
      </c>
      <c r="P79" t="str">
        <f>M79&amp;" ("&amp;N79&amp;") = "&amp;ROUND(J79,O79)&amp;" + "&amp;ROUND(K79,O79)&amp;" * "&amp;N79&amp;" + "&amp;ROUND(L79,O79+1)&amp;" * "&amp;N79&amp;"^2"</f>
        <v>AO_3 (KE_11) = -1.145 + 0.1283 * KE_11 + -0.00129 * KE_11^2</v>
      </c>
    </row>
    <row r="80" spans="1:16" hidden="1">
      <c r="A80">
        <v>16</v>
      </c>
      <c r="B80" t="s">
        <v>77</v>
      </c>
      <c r="C80">
        <v>4</v>
      </c>
      <c r="D80" t="s">
        <v>57</v>
      </c>
      <c r="E80" t="s">
        <v>54</v>
      </c>
      <c r="F80" s="2">
        <v>0.28366831879704102</v>
      </c>
      <c r="G80" t="s">
        <v>54</v>
      </c>
      <c r="I80" s="4">
        <v>0</v>
      </c>
      <c r="J80">
        <v>-1.3171843671418</v>
      </c>
      <c r="K80">
        <v>7.3326031938693303E-2</v>
      </c>
      <c r="L80">
        <v>0.25925047410698399</v>
      </c>
      <c r="M80" t="s">
        <v>43</v>
      </c>
      <c r="N80" t="s">
        <v>41</v>
      </c>
      <c r="O80">
        <v>4</v>
      </c>
      <c r="P80" t="str">
        <f>M80&amp;" ("&amp;N80&amp;") = "&amp;ROUND(J80,O80)&amp;" + "&amp;ROUND(K80,O80)&amp;" * "&amp;N80&amp;" + "&amp;ROUND(L80,O80)&amp;" * log("&amp;N80&amp;"+0.001)"</f>
        <v>AO_3 (KE_11) = -1.3172 + 0.0733 * KE_11 + 0.2593 * log(KE_11+0.001)</v>
      </c>
    </row>
    <row r="81" spans="1:16" hidden="1">
      <c r="A81">
        <v>16</v>
      </c>
      <c r="B81" t="s">
        <v>77</v>
      </c>
      <c r="C81">
        <v>5</v>
      </c>
      <c r="D81" t="s">
        <v>20</v>
      </c>
      <c r="E81" t="s">
        <v>54</v>
      </c>
      <c r="F81" s="2">
        <v>0.242520670968004</v>
      </c>
      <c r="G81" t="s">
        <v>54</v>
      </c>
      <c r="I81" s="4">
        <v>1</v>
      </c>
      <c r="J81">
        <v>-7.7551200300893601</v>
      </c>
      <c r="K81">
        <v>0.50912408746674698</v>
      </c>
      <c r="L81">
        <v>0</v>
      </c>
      <c r="M81" t="s">
        <v>43</v>
      </c>
      <c r="N81" t="s">
        <v>41</v>
      </c>
      <c r="O81">
        <v>4</v>
      </c>
      <c r="P81" t="str">
        <f>M81&amp;" ("&amp;N81&amp;") = exp("&amp;ROUND(J81,O81)&amp;" + "&amp;ROUND(K81,O81)&amp;" * "&amp;N81&amp;")/(1 + exp("&amp;ROUND(J81,O81)&amp;" + "&amp;ROUND(K81,O81)&amp;" * "&amp;N81&amp;"))"</f>
        <v>AO_3 (KE_11) = exp(-7.7551 + 0.5091 * KE_11)/(1 + exp(-7.7551 + 0.5091 * KE_11))</v>
      </c>
    </row>
  </sheetData>
  <autoFilter ref="A1:K81" xr:uid="{693D9417-E971-46B2-A583-8A61A73D5067}">
    <filterColumn colId="3">
      <filters>
        <filter val="gam"/>
      </filters>
    </filterColumn>
  </autoFilter>
  <conditionalFormatting sqref="F2:F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D3845D00BD974D9F5FA51110F64AB5" ma:contentTypeVersion="10" ma:contentTypeDescription="Create a new document." ma:contentTypeScope="" ma:versionID="9b2aa621fb7cecb60b06065ed025d279">
  <xsd:schema xmlns:xsd="http://www.w3.org/2001/XMLSchema" xmlns:xs="http://www.w3.org/2001/XMLSchema" xmlns:p="http://schemas.microsoft.com/office/2006/metadata/properties" xmlns:ns2="a8618870-8f04-4fc5-87a8-9e907c76cb33" xmlns:ns3="0d8436cd-2262-483c-a596-3cf93d82f5ff" targetNamespace="http://schemas.microsoft.com/office/2006/metadata/properties" ma:root="true" ma:fieldsID="a55ebe89547b5811a74752631d5e884f" ns2:_="" ns3:_="">
    <xsd:import namespace="a8618870-8f04-4fc5-87a8-9e907c76cb33"/>
    <xsd:import namespace="0d8436cd-2262-483c-a596-3cf93d82f5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18870-8f04-4fc5-87a8-9e907c76cb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436cd-2262-483c-a596-3cf93d82f5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59E1C3-FE23-4920-8C4D-70B61BC943E7}"/>
</file>

<file path=customXml/itemProps2.xml><?xml version="1.0" encoding="utf-8"?>
<ds:datastoreItem xmlns:ds="http://schemas.openxmlformats.org/officeDocument/2006/customXml" ds:itemID="{2475E582-7E2B-496A-AF06-1FB8A1E457EE}"/>
</file>

<file path=customXml/itemProps3.xml><?xml version="1.0" encoding="utf-8"?>
<ds:datastoreItem xmlns:ds="http://schemas.openxmlformats.org/officeDocument/2006/customXml" ds:itemID="{73F4793C-202C-4FD8-8DE7-96F3D006AE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Jannicke Moe</cp:lastModifiedBy>
  <cp:revision/>
  <dcterms:created xsi:type="dcterms:W3CDTF">2022-03-07T14:26:33Z</dcterms:created>
  <dcterms:modified xsi:type="dcterms:W3CDTF">2022-09-10T23:48:34Z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0x010100ACD3845D00BD974D9F5FA51110F64AB5</vt:lpwstr>
  </property>
</Properties>
</file>