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to\Google Drive\3 Github\RistoRushford.github.io\pub\GSCM\"/>
    </mc:Choice>
  </mc:AlternateContent>
  <xr:revisionPtr revIDLastSave="0" documentId="8_{02B683CA-7568-4503-8317-EE51024519D2}" xr6:coauthVersionLast="45" xr6:coauthVersionMax="45" xr10:uidLastSave="{00000000-0000-0000-0000-000000000000}"/>
  <bookViews>
    <workbookView xWindow="0" yWindow="4766" windowWidth="24686" windowHeight="13148" xr2:uid="{C785E56E-1357-4123-B02F-8B61FD4DCFFD}"/>
  </bookViews>
  <sheets>
    <sheet name="Rougir Cosmetics" sheetId="8" r:id="rId1"/>
    <sheet name="Answer Report 1" sheetId="14" r:id="rId2"/>
    <sheet name="Sensitivity Report 1" sheetId="15" r:id="rId3"/>
    <sheet name="Rougir Cosmetics (2)" sheetId="17" r:id="rId4"/>
  </sheets>
  <definedNames>
    <definedName name="HoursAvail" localSheetId="3">#REF!</definedName>
    <definedName name="HoursAvail">#REF!</definedName>
    <definedName name="HoursUsed" localSheetId="3">#REF!</definedName>
    <definedName name="HoursUsed">#REF!</definedName>
    <definedName name="MatConst">#REF!</definedName>
    <definedName name="MatUsed">#REF!</definedName>
    <definedName name="ProductDemand">#REF!</definedName>
    <definedName name="ProductProduced">#REF!</definedName>
    <definedName name="QntyCont">#REF!</definedName>
    <definedName name="QntyProd">#REF!</definedName>
    <definedName name="ShipQnty" localSheetId="3">'Rougir Cosmetics (2)'!#REF!</definedName>
    <definedName name="ShipQnty">'Rougir Cosmetics'!#REF!</definedName>
    <definedName name="solver_adj" localSheetId="0" hidden="1">'Rougir Cosmetics'!$C$5:$E$7</definedName>
    <definedName name="solver_adj" localSheetId="3" hidden="1">'Rougir Cosmetics (2)'!$C$5:$E$7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2</definedName>
    <definedName name="solver_eng" localSheetId="3" hidden="1">2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lhs1" localSheetId="0" hidden="1">'Rougir Cosmetics'!$C$8:$E$8</definedName>
    <definedName name="solver_lhs1" localSheetId="3" hidden="1">'Rougir Cosmetics (2)'!$C$8:$E$8</definedName>
    <definedName name="solver_lhs2" localSheetId="0" hidden="1">'Rougir Cosmetics'!$E$7</definedName>
    <definedName name="solver_lhs2" localSheetId="3" hidden="1">'Rougir Cosmetics (2)'!$E$7</definedName>
    <definedName name="solver_lhs3" localSheetId="0" hidden="1">'Rougir Cosmetics'!$F$19:$F$22</definedName>
    <definedName name="solver_lhs3" localSheetId="3" hidden="1">'Rougir Cosmetics (2)'!$F$19:$F$22</definedName>
    <definedName name="solver_lhs4" localSheetId="0" hidden="1">'Rougir Cosmetics'!$F$26:$F$27</definedName>
    <definedName name="solver_lhs4" localSheetId="3" hidden="1">'Rougir Cosmetics (2)'!$F$26:$F$27</definedName>
    <definedName name="solver_lhs5" localSheetId="0" hidden="1">'Rougir Cosmetics'!$K$26:$K$27</definedName>
    <definedName name="solver_lhs5" localSheetId="3" hidden="1">'Rougir Cosmetics (2)'!$K$26:$K$27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5</definedName>
    <definedName name="solver_num" localSheetId="3" hidden="1">5</definedName>
    <definedName name="solver_nwt" localSheetId="0" hidden="1">1</definedName>
    <definedName name="solver_nwt" localSheetId="3" hidden="1">1</definedName>
    <definedName name="solver_opt" localSheetId="0" hidden="1">'Rougir Cosmetics'!$C$36</definedName>
    <definedName name="solver_opt" localSheetId="3" hidden="1">'Rougir Cosmetics (2)'!$C$36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el1" localSheetId="0" hidden="1">2</definedName>
    <definedName name="solver_rel1" localSheetId="3" hidden="1">2</definedName>
    <definedName name="solver_rel2" localSheetId="0" hidden="1">2</definedName>
    <definedName name="solver_rel2" localSheetId="3" hidden="1">2</definedName>
    <definedName name="solver_rel3" localSheetId="0" hidden="1">1</definedName>
    <definedName name="solver_rel3" localSheetId="3" hidden="1">1</definedName>
    <definedName name="solver_rel4" localSheetId="0" hidden="1">1</definedName>
    <definedName name="solver_rel4" localSheetId="3" hidden="1">1</definedName>
    <definedName name="solver_rel5" localSheetId="0" hidden="1">1</definedName>
    <definedName name="solver_rel5" localSheetId="3" hidden="1">1</definedName>
    <definedName name="solver_rhs1" localSheetId="0" hidden="1">'Rougir Cosmetics'!$C$10:$E$10</definedName>
    <definedName name="solver_rhs1" localSheetId="3" hidden="1">'Rougir Cosmetics (2)'!$C$10:$E$10</definedName>
    <definedName name="solver_rhs2" localSheetId="0" hidden="1">'Rougir Cosmetics'!$E$16</definedName>
    <definedName name="solver_rhs2" localSheetId="3" hidden="1">'Rougir Cosmetics (2)'!$E$16</definedName>
    <definedName name="solver_rhs3" localSheetId="0" hidden="1">'Rougir Cosmetics'!$H$19:$H$22</definedName>
    <definedName name="solver_rhs3" localSheetId="3" hidden="1">'Rougir Cosmetics (2)'!$H$19:$H$22</definedName>
    <definedName name="solver_rhs4" localSheetId="0" hidden="1">'Rougir Cosmetics'!$H$26:$H$27</definedName>
    <definedName name="solver_rhs4" localSheetId="3" hidden="1">'Rougir Cosmetics (2)'!$H$26:$H$27</definedName>
    <definedName name="solver_rhs5" localSheetId="0" hidden="1">'Rougir Cosmetics'!$M$26:$M$27</definedName>
    <definedName name="solver_rhs5" localSheetId="3" hidden="1">'Rougir Cosmetics (2)'!$M$26:$M$27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  <definedName name="TotalCost">#REF!</definedName>
    <definedName name="TotalShipped" localSheetId="3">'Rougir Cosmetics (2)'!$F$10:$F$11</definedName>
    <definedName name="TotalShipped">'Rougir Cosmetics'!$F$10:$F$11</definedName>
    <definedName name="TotalShipped1">#REF!</definedName>
    <definedName name="TotProdAllowed">#REF!</definedName>
    <definedName name="TotProdUsed">#REF!</definedName>
    <definedName name="UnitProdCost" localSheetId="3">'Rougir Cosmetics (2)'!$C$4:$C$5</definedName>
    <definedName name="UnitProdCost">'Rougir Cosmetics'!$C$4:$C$5</definedName>
    <definedName name="UnitShipCost" localSheetId="3">'Rougir Cosmetics (2)'!$F$5:$H$6</definedName>
    <definedName name="UnitShipCost">'Rougir Cosmetics'!$F$5:$H$6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7" l="1"/>
  <c r="D33" i="17"/>
  <c r="I31" i="17"/>
  <c r="H31" i="17"/>
  <c r="G31" i="17"/>
  <c r="F31" i="17"/>
  <c r="N27" i="17"/>
  <c r="M27" i="17"/>
  <c r="K27" i="17"/>
  <c r="F27" i="17"/>
  <c r="N26" i="17"/>
  <c r="G32" i="17" s="1"/>
  <c r="M26" i="17"/>
  <c r="K26" i="17"/>
  <c r="F26" i="17"/>
  <c r="D31" i="17" s="1"/>
  <c r="E13" i="17"/>
  <c r="D13" i="17"/>
  <c r="C13" i="17"/>
  <c r="E8" i="17"/>
  <c r="D8" i="17"/>
  <c r="C8" i="17"/>
  <c r="I32" i="8"/>
  <c r="I31" i="8"/>
  <c r="H32" i="8"/>
  <c r="H31" i="8"/>
  <c r="G31" i="8"/>
  <c r="F31" i="8"/>
  <c r="K27" i="8"/>
  <c r="K26" i="8"/>
  <c r="F27" i="8"/>
  <c r="F26" i="8"/>
  <c r="D13" i="8"/>
  <c r="E13" i="8"/>
  <c r="C13" i="8"/>
  <c r="D33" i="8"/>
  <c r="N27" i="8"/>
  <c r="N26" i="8"/>
  <c r="F32" i="8" s="1"/>
  <c r="M27" i="8"/>
  <c r="M26" i="8"/>
  <c r="D8" i="8"/>
  <c r="E8" i="8"/>
  <c r="C8" i="8"/>
  <c r="G32" i="8" l="1"/>
  <c r="F20" i="17"/>
  <c r="F19" i="17"/>
  <c r="H32" i="17"/>
  <c r="D32" i="17"/>
  <c r="I32" i="17"/>
  <c r="F22" i="17"/>
  <c r="F21" i="17"/>
  <c r="F32" i="17"/>
  <c r="F22" i="8"/>
  <c r="F19" i="8"/>
  <c r="F21" i="8"/>
  <c r="F20" i="8"/>
  <c r="D32" i="8"/>
  <c r="D30" i="17" l="1"/>
  <c r="C36" i="17" s="1"/>
  <c r="D31" i="8"/>
  <c r="D30" i="8"/>
  <c r="C36" i="8" l="1"/>
</calcChain>
</file>

<file path=xl/sharedStrings.xml><?xml version="1.0" encoding="utf-8"?>
<sst xmlns="http://schemas.openxmlformats.org/spreadsheetml/2006/main" count="301" uniqueCount="133">
  <si>
    <t>Demand</t>
  </si>
  <si>
    <t>Face Cream</t>
  </si>
  <si>
    <t>Stage 1</t>
  </si>
  <si>
    <t>Stage 2</t>
  </si>
  <si>
    <t>Materials</t>
  </si>
  <si>
    <t>Oil</t>
  </si>
  <si>
    <t>Cost/lb</t>
  </si>
  <si>
    <t>Emuls</t>
  </si>
  <si>
    <t>Hand Cream</t>
  </si>
  <si>
    <t>Risto B. Rushford</t>
  </si>
  <si>
    <t>&lt;=</t>
  </si>
  <si>
    <t>=</t>
  </si>
  <si>
    <t>ISQA 410 Summer 2018</t>
  </si>
  <si>
    <t>Body Cream</t>
  </si>
  <si>
    <t>Water</t>
  </si>
  <si>
    <t>Constraints</t>
  </si>
  <si>
    <t>Cost</t>
  </si>
  <si>
    <t>Cell</t>
  </si>
  <si>
    <t>Name</t>
  </si>
  <si>
    <t>Cell Value</t>
  </si>
  <si>
    <t>Formula</t>
  </si>
  <si>
    <t>Status</t>
  </si>
  <si>
    <t>Slack</t>
  </si>
  <si>
    <t>Not Binding</t>
  </si>
  <si>
    <t>$E$5</t>
  </si>
  <si>
    <t>Objective Cell (Min)</t>
  </si>
  <si>
    <t>Original Value</t>
  </si>
  <si>
    <t>Final Value</t>
  </si>
  <si>
    <t>Variable Cells</t>
  </si>
  <si>
    <t>$D$5</t>
  </si>
  <si>
    <t>Shift 1</t>
  </si>
  <si>
    <t>Shift 2</t>
  </si>
  <si>
    <t>Shift 1 Face Cream</t>
  </si>
  <si>
    <t>Shift 1 Body Cream</t>
  </si>
  <si>
    <t>Shift 1 Hand Cream</t>
  </si>
  <si>
    <t>Shift 2 Face Cream</t>
  </si>
  <si>
    <t>Shift 2 Body Cream</t>
  </si>
  <si>
    <t>Shift 2 Hand Cream</t>
  </si>
  <si>
    <t>$D$6</t>
  </si>
  <si>
    <t>$E$6</t>
  </si>
  <si>
    <t>Binding</t>
  </si>
  <si>
    <t>Total Cost</t>
  </si>
  <si>
    <t>Objective</t>
  </si>
  <si>
    <t>Supply Chain Analysis Case Study 2</t>
  </si>
  <si>
    <t>Decision Variables</t>
  </si>
  <si>
    <t>Outsourced</t>
  </si>
  <si>
    <t>Total Produced</t>
  </si>
  <si>
    <t>Scents</t>
  </si>
  <si>
    <t>Minimization Objective</t>
  </si>
  <si>
    <t>Tot. Av.</t>
  </si>
  <si>
    <t>Material Needed (lb/cart.)</t>
  </si>
  <si>
    <t>Labor  Needed (hrs/cart.)</t>
  </si>
  <si>
    <t>Cost/hr</t>
  </si>
  <si>
    <t>*Shift 2 Diff Factors</t>
  </si>
  <si>
    <t xml:space="preserve"> Cost Calculations</t>
  </si>
  <si>
    <t>Tot. Used</t>
  </si>
  <si>
    <t>;</t>
  </si>
  <si>
    <t>Shift 1 Labor</t>
  </si>
  <si>
    <t>Shift 2 Labor</t>
  </si>
  <si>
    <t>Outsourcing</t>
  </si>
  <si>
    <t>Outsource Cost/Cart.</t>
  </si>
  <si>
    <t>Total Produced In-house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</si>
  <si>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</si>
  <si>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</si>
  <si>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</si>
  <si>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</si>
  <si>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0.047 Seconds.</t>
  </si>
  <si>
    <t>Iterations: 8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</si>
  <si>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</si>
  <si>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</si>
  <si>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</si>
  <si>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Integer</t>
  </si>
  <si>
    <t>$C$36</t>
  </si>
  <si>
    <t>$C$5</t>
  </si>
  <si>
    <t>Contin</t>
  </si>
  <si>
    <t>$C$6</t>
  </si>
  <si>
    <t>$C$7</t>
  </si>
  <si>
    <t>Outsourced Face Cream</t>
  </si>
  <si>
    <t>$D$7</t>
  </si>
  <si>
    <t>Outsourced Body Cream</t>
  </si>
  <si>
    <t>$E$7</t>
  </si>
  <si>
    <t>Outsourced Hand Cream</t>
  </si>
  <si>
    <t>$C$8</t>
  </si>
  <si>
    <t>Total Produced Face Cream</t>
  </si>
  <si>
    <t>$C$8=$C$10</t>
  </si>
  <si>
    <t>$D$8</t>
  </si>
  <si>
    <t>Total Produced Body Cream</t>
  </si>
  <si>
    <t>$D$8=$D$10</t>
  </si>
  <si>
    <t>$E$8</t>
  </si>
  <si>
    <t>Total Produced Hand Cream</t>
  </si>
  <si>
    <t>$E$8=$E$10</t>
  </si>
  <si>
    <t>$F$19</t>
  </si>
  <si>
    <t>Water Tot. Used</t>
  </si>
  <si>
    <t>$F$19&lt;=$H$19</t>
  </si>
  <si>
    <t>$F$20</t>
  </si>
  <si>
    <t>Oil Tot. Used</t>
  </si>
  <si>
    <t>$F$20&lt;=$H$20</t>
  </si>
  <si>
    <t>$F$21</t>
  </si>
  <si>
    <t>Scents Tot. Used</t>
  </si>
  <si>
    <t>$F$21&lt;=$H$21</t>
  </si>
  <si>
    <t>$F$22</t>
  </si>
  <si>
    <t>Emuls Tot. Used</t>
  </si>
  <si>
    <t>$F$22&lt;=$H$22</t>
  </si>
  <si>
    <t>$F$26</t>
  </si>
  <si>
    <t>Stage 1 Tot. Used</t>
  </si>
  <si>
    <t>$F$26&lt;=$H$26</t>
  </si>
  <si>
    <t>$F$27</t>
  </si>
  <si>
    <t>Stage 2 Tot. Used</t>
  </si>
  <si>
    <t>$F$27&lt;=$H$27</t>
  </si>
  <si>
    <t>$K$26</t>
  </si>
  <si>
    <t>$K$26&lt;=$M$26</t>
  </si>
  <si>
    <t>$K$27</t>
  </si>
  <si>
    <t>$K$27&lt;=$M$27</t>
  </si>
  <si>
    <t>$E$7=$E$16</t>
  </si>
  <si>
    <t>Microsoft Excel 16.0 Sensitivity Report</t>
  </si>
  <si>
    <t>Final</t>
  </si>
  <si>
    <t>Value</t>
  </si>
  <si>
    <t>Reduced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</si>
  <si>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</si>
  <si>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</si>
  <si>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</si>
  <si>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</si>
  <si>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</si>
  <si>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</si>
  <si>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</si>
  <si>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</si>
  <si>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Worksheet: [3b_CaseStudy_Rougir.xlsx]Rougir Cosmetics</t>
  </si>
  <si>
    <t>Report Created: 8/12/2018 5:43:12 PM</t>
  </si>
  <si>
    <t>Report Created: 8/12/2018 5:43:13 PM</t>
  </si>
  <si>
    <t>&lt;----</t>
  </si>
  <si>
    <t>----&gt;</t>
  </si>
  <si>
    <t>Total Cost per Product:</t>
  </si>
  <si>
    <t>per carton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</si>
</sst>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&quot;$&quot;#,##0.00"/>
    <numFmt numFmtId="166" formatCode="0.0"/>
    <numFmt numFmtId="167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quotePrefix="1" applyAlignment="1">
      <alignment horizontal="center" vertical="center"/>
    </xf>
    <xf numFmtId="0" fontId="0" fillId="0" borderId="8" xfId="0" applyBorder="1"/>
    <xf numFmtId="0" fontId="0" fillId="0" borderId="0" xfId="0" applyAlignment="1">
      <alignment horizontal="right"/>
    </xf>
    <xf numFmtId="0" fontId="1" fillId="0" borderId="0" xfId="0" applyFont="1"/>
    <xf numFmtId="0" fontId="2" fillId="0" borderId="14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8" xfId="0" applyFill="1" applyBorder="1" applyAlignment="1"/>
    <xf numFmtId="0" fontId="0" fillId="0" borderId="19" xfId="0" applyFill="1" applyBorder="1" applyAlignment="1"/>
    <xf numFmtId="0" fontId="0" fillId="0" borderId="19" xfId="0" applyNumberFormat="1" applyFill="1" applyBorder="1" applyAlignment="1"/>
    <xf numFmtId="0" fontId="0" fillId="0" borderId="5" xfId="0" applyBorder="1"/>
    <xf numFmtId="0" fontId="0" fillId="0" borderId="18" xfId="0" applyNumberFormat="1" applyFill="1" applyBorder="1" applyAlignment="1"/>
    <xf numFmtId="0" fontId="0" fillId="0" borderId="7" xfId="0" applyBorder="1"/>
    <xf numFmtId="0" fontId="0" fillId="2" borderId="2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164" fontId="0" fillId="0" borderId="15" xfId="0" applyNumberFormat="1" applyBorder="1" applyAlignment="1"/>
    <xf numFmtId="0" fontId="0" fillId="0" borderId="1" xfId="0" applyBorder="1" applyAlignment="1"/>
    <xf numFmtId="0" fontId="0" fillId="5" borderId="2" xfId="0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2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 vertical="center"/>
    </xf>
    <xf numFmtId="165" fontId="0" fillId="0" borderId="18" xfId="0" applyNumberFormat="1" applyFill="1" applyBorder="1" applyAlignment="1"/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4" fillId="8" borderId="12" xfId="0" applyNumberFormat="1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0" xfId="0" quotePrefix="1" applyBorder="1"/>
    <xf numFmtId="0" fontId="0" fillId="0" borderId="11" xfId="0" quotePrefix="1" applyBorder="1"/>
    <xf numFmtId="0" fontId="0" fillId="0" borderId="2" xfId="0" applyBorder="1"/>
    <xf numFmtId="0" fontId="1" fillId="0" borderId="13" xfId="0" applyFont="1" applyBorder="1"/>
    <xf numFmtId="0" fontId="0" fillId="0" borderId="13" xfId="0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166" fontId="3" fillId="6" borderId="13" xfId="0" applyNumberFormat="1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quotePrefix="1" applyAlignment="1">
      <alignment horizontal="right"/>
    </xf>
    <xf numFmtId="165" fontId="0" fillId="0" borderId="8" xfId="0" applyNumberFormat="1" applyBorder="1"/>
    <xf numFmtId="165" fontId="0" fillId="0" borderId="10" xfId="0" applyNumberFormat="1" applyBorder="1"/>
    <xf numFmtId="1" fontId="0" fillId="2" borderId="22" xfId="0" applyNumberFormat="1" applyFill="1" applyBorder="1" applyAlignment="1">
      <alignment horizontal="center" vertical="center"/>
    </xf>
    <xf numFmtId="1" fontId="0" fillId="3" borderId="22" xfId="0" applyNumberFormat="1" applyFill="1" applyBorder="1" applyAlignment="1">
      <alignment horizontal="center" vertical="center"/>
    </xf>
    <xf numFmtId="1" fontId="0" fillId="5" borderId="23" xfId="0" applyNumberFormat="1" applyFill="1" applyBorder="1" applyAlignment="1">
      <alignment horizontal="center" vertical="center"/>
    </xf>
    <xf numFmtId="1" fontId="4" fillId="8" borderId="23" xfId="0" applyNumberFormat="1" applyFont="1" applyFill="1" applyBorder="1" applyAlignment="1">
      <alignment horizontal="center" vertical="center"/>
    </xf>
    <xf numFmtId="1" fontId="0" fillId="5" borderId="2" xfId="0" applyNumberFormat="1" applyFill="1" applyBorder="1"/>
    <xf numFmtId="1" fontId="0" fillId="5" borderId="13" xfId="0" applyNumberFormat="1" applyFill="1" applyBorder="1"/>
    <xf numFmtId="1" fontId="0" fillId="5" borderId="3" xfId="0" applyNumberFormat="1" applyFill="1" applyBorder="1"/>
    <xf numFmtId="0" fontId="1" fillId="0" borderId="21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1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167" fontId="0" fillId="0" borderId="9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center" vertical="center" wrapText="1"/>
    </xf>
    <xf numFmtId="2" fontId="0" fillId="7" borderId="20" xfId="0" applyNumberFormat="1" applyFill="1" applyBorder="1" applyAlignment="1">
      <alignment horizontal="center"/>
    </xf>
    <xf numFmtId="2" fontId="0" fillId="4" borderId="20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0" fillId="0" borderId="1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6" borderId="2" xfId="0" applyFont="1" applyFill="1" applyBorder="1" applyAlignment="1">
      <alignment horizontal="right"/>
    </xf>
    <xf numFmtId="0" fontId="3" fillId="6" borderId="13" xfId="0" applyFont="1" applyFill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0" fontId="1" fillId="0" borderId="2" xfId="0" applyFont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13" xfId="0" applyFont="1" applyFill="1" applyBorder="1" applyAlignment="1">
      <alignment horizontal="center"/>
    </xf>
    <xf numFmtId="0" fontId="0" fillId="0" borderId="13" xfId="0" applyBorder="1" applyAlignment="1">
      <alignment horizontal="center" wrapText="1"/>
    </xf>
    <xf numFmtId="165" fontId="0" fillId="0" borderId="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80BC6-F35E-4234-A210-376791B686A5}">
  <dimension ref="B1:N41"/>
  <sheetViews>
    <sheetView tabSelected="1" view="pageBreakPreview" zoomScale="60" zoomScaleNormal="100" workbookViewId="0">
      <selection activeCell="M27" sqref="M27"/>
    </sheetView>
  </sheetViews>
  <sheetFormatPr defaultRowHeight="14.6" x14ac:dyDescent="0.4"/>
  <cols>
    <col min="1" max="1" width="2.15234375" customWidth="1"/>
    <col min="2" max="2" width="10" style="84" customWidth="1"/>
    <col min="3" max="3" width="9.23046875" customWidth="1"/>
    <col min="4" max="4" width="9.3046875" customWidth="1"/>
    <col min="5" max="5" width="9.23046875" customWidth="1"/>
    <col min="6" max="6" width="9.53515625" customWidth="1"/>
    <col min="7" max="7" width="2.15234375" customWidth="1"/>
    <col min="8" max="8" width="7.3046875" bestFit="1" customWidth="1"/>
    <col min="9" max="9" width="5.921875" customWidth="1"/>
    <col min="10" max="10" width="1.15234375" customWidth="1"/>
    <col min="11" max="11" width="4.84375" bestFit="1" customWidth="1"/>
    <col min="12" max="12" width="2.15234375" customWidth="1"/>
    <col min="13" max="13" width="7.69140625" bestFit="1" customWidth="1"/>
  </cols>
  <sheetData>
    <row r="1" spans="2:14" ht="15" thickBot="1" x14ac:dyDescent="0.45">
      <c r="B1" s="103" t="s">
        <v>9</v>
      </c>
      <c r="C1" s="103"/>
      <c r="D1" s="103"/>
      <c r="E1" s="103"/>
      <c r="F1" s="26"/>
      <c r="G1" s="26"/>
      <c r="H1" s="26"/>
      <c r="I1" s="26"/>
      <c r="J1" s="26"/>
      <c r="K1" s="26"/>
      <c r="L1" s="26"/>
      <c r="M1" s="26"/>
      <c r="N1" s="4" t="s">
        <v>43</v>
      </c>
    </row>
    <row r="2" spans="2:14" ht="11.25" customHeight="1" thickTop="1" thickBot="1" x14ac:dyDescent="0.45">
      <c r="F2" s="2"/>
      <c r="G2" s="2"/>
      <c r="H2" s="2"/>
      <c r="I2" s="2"/>
      <c r="J2" s="2"/>
    </row>
    <row r="3" spans="2:14" ht="15.75" customHeight="1" thickBot="1" x14ac:dyDescent="0.45">
      <c r="B3" s="85"/>
      <c r="C3" s="109" t="s">
        <v>44</v>
      </c>
      <c r="D3" s="109"/>
      <c r="E3" s="110"/>
    </row>
    <row r="4" spans="2:14" s="90" customFormat="1" ht="29.6" thickBot="1" x14ac:dyDescent="0.45">
      <c r="B4" s="86"/>
      <c r="C4" s="82" t="s">
        <v>1</v>
      </c>
      <c r="D4" s="82" t="s">
        <v>13</v>
      </c>
      <c r="E4" s="82" t="s">
        <v>8</v>
      </c>
    </row>
    <row r="5" spans="2:14" x14ac:dyDescent="0.4">
      <c r="B5" s="79" t="s">
        <v>30</v>
      </c>
      <c r="C5" s="22">
        <v>0</v>
      </c>
      <c r="D5" s="22">
        <v>999.99999999998658</v>
      </c>
      <c r="E5" s="22">
        <v>13200.000000000022</v>
      </c>
    </row>
    <row r="6" spans="2:14" x14ac:dyDescent="0.4">
      <c r="B6" s="80" t="s">
        <v>31</v>
      </c>
      <c r="C6" s="23">
        <v>0</v>
      </c>
      <c r="D6" s="23">
        <v>0</v>
      </c>
      <c r="E6" s="23">
        <v>4799.9999999999773</v>
      </c>
    </row>
    <row r="7" spans="2:14" ht="29.6" thickBot="1" x14ac:dyDescent="0.45">
      <c r="B7" s="80" t="s">
        <v>45</v>
      </c>
      <c r="C7" s="30">
        <v>12000</v>
      </c>
      <c r="D7" s="30">
        <v>7000.0000000000127</v>
      </c>
      <c r="E7" s="38">
        <v>0</v>
      </c>
    </row>
    <row r="8" spans="2:14" ht="30" thickTop="1" thickBot="1" x14ac:dyDescent="0.45">
      <c r="B8" s="81" t="s">
        <v>46</v>
      </c>
      <c r="C8" s="31">
        <f>SUM(C5:C7)</f>
        <v>12000</v>
      </c>
      <c r="D8" s="32">
        <f t="shared" ref="D8:E8" si="0">SUM(D5:D7)</f>
        <v>7999.9999999999991</v>
      </c>
      <c r="E8" s="33">
        <f t="shared" si="0"/>
        <v>18000</v>
      </c>
    </row>
    <row r="9" spans="2:14" ht="15" thickBot="1" x14ac:dyDescent="0.45">
      <c r="C9" s="5" t="s">
        <v>11</v>
      </c>
      <c r="D9" s="5" t="s">
        <v>11</v>
      </c>
      <c r="E9" s="5" t="s">
        <v>11</v>
      </c>
    </row>
    <row r="10" spans="2:14" ht="15" thickBot="1" x14ac:dyDescent="0.45">
      <c r="B10" s="82" t="s">
        <v>0</v>
      </c>
      <c r="C10" s="51">
        <v>12000</v>
      </c>
      <c r="D10" s="51">
        <v>8000</v>
      </c>
      <c r="E10" s="11">
        <v>18000</v>
      </c>
    </row>
    <row r="11" spans="2:14" ht="11.25" customHeight="1" thickBot="1" x14ac:dyDescent="0.45"/>
    <row r="12" spans="2:14" ht="15" thickBot="1" x14ac:dyDescent="0.45">
      <c r="C12" s="114" t="s">
        <v>61</v>
      </c>
      <c r="D12" s="109"/>
      <c r="E12" s="110"/>
    </row>
    <row r="13" spans="2:14" ht="15" thickBot="1" x14ac:dyDescent="0.45">
      <c r="C13" s="27">
        <f>SUM(C5:C6)</f>
        <v>0</v>
      </c>
      <c r="D13" s="28">
        <f t="shared" ref="D13:E13" si="1">SUM(D5:D6)</f>
        <v>999.99999999998658</v>
      </c>
      <c r="E13" s="29">
        <f t="shared" si="1"/>
        <v>18000</v>
      </c>
    </row>
    <row r="14" spans="2:14" ht="11.25" customHeight="1" thickBot="1" x14ac:dyDescent="0.45"/>
    <row r="15" spans="2:14" ht="15" thickBot="1" x14ac:dyDescent="0.45">
      <c r="C15" s="114" t="s">
        <v>60</v>
      </c>
      <c r="D15" s="109"/>
      <c r="E15" s="110"/>
    </row>
    <row r="16" spans="2:14" ht="15" thickBot="1" x14ac:dyDescent="0.45">
      <c r="C16" s="48">
        <v>40</v>
      </c>
      <c r="D16" s="49">
        <v>55</v>
      </c>
      <c r="E16" s="50">
        <v>0</v>
      </c>
    </row>
    <row r="17" spans="2:14" ht="11.25" customHeight="1" thickBot="1" x14ac:dyDescent="0.45"/>
    <row r="18" spans="2:14" ht="15" thickBot="1" x14ac:dyDescent="0.45">
      <c r="B18" s="87"/>
      <c r="C18" s="120" t="s">
        <v>50</v>
      </c>
      <c r="D18" s="120"/>
      <c r="E18" s="120"/>
      <c r="F18" s="56" t="s">
        <v>55</v>
      </c>
      <c r="G18" s="57"/>
      <c r="H18" s="56" t="s">
        <v>49</v>
      </c>
      <c r="I18" s="58" t="s">
        <v>6</v>
      </c>
    </row>
    <row r="19" spans="2:14" x14ac:dyDescent="0.4">
      <c r="B19" s="79" t="s">
        <v>14</v>
      </c>
      <c r="C19" s="42">
        <v>8</v>
      </c>
      <c r="D19" s="42">
        <v>6</v>
      </c>
      <c r="E19" s="42">
        <v>7</v>
      </c>
      <c r="F19" s="34">
        <f>SUMPRODUCT($C$13:$E$13,C19:E19)</f>
        <v>131999.99999999991</v>
      </c>
      <c r="G19" s="13" t="s">
        <v>10</v>
      </c>
      <c r="H19" s="43">
        <v>200000</v>
      </c>
      <c r="I19" s="44">
        <v>1</v>
      </c>
      <c r="J19" s="1"/>
      <c r="K19" s="1"/>
    </row>
    <row r="20" spans="2:14" x14ac:dyDescent="0.4">
      <c r="B20" s="80" t="s">
        <v>5</v>
      </c>
      <c r="C20" s="42">
        <v>1</v>
      </c>
      <c r="D20" s="42">
        <v>3</v>
      </c>
      <c r="E20" s="42">
        <v>2</v>
      </c>
      <c r="F20" s="34">
        <f t="shared" ref="F20:F22" si="2">SUMPRODUCT($C$13:$E$13,C20:E20)</f>
        <v>38999.999999999956</v>
      </c>
      <c r="G20" s="13" t="s">
        <v>10</v>
      </c>
      <c r="H20" s="43">
        <v>50000</v>
      </c>
      <c r="I20" s="44">
        <v>1.5</v>
      </c>
      <c r="J20" s="1"/>
      <c r="K20" s="1"/>
    </row>
    <row r="21" spans="2:14" x14ac:dyDescent="0.4">
      <c r="B21" s="80" t="s">
        <v>47</v>
      </c>
      <c r="C21" s="42">
        <v>0.5</v>
      </c>
      <c r="D21" s="42">
        <v>0.3</v>
      </c>
      <c r="E21" s="42">
        <v>0.4</v>
      </c>
      <c r="F21" s="34">
        <f t="shared" si="2"/>
        <v>7499.9999999999964</v>
      </c>
      <c r="G21" s="13" t="s">
        <v>10</v>
      </c>
      <c r="H21" s="43">
        <v>7500</v>
      </c>
      <c r="I21" s="44">
        <v>3</v>
      </c>
      <c r="J21" s="1"/>
      <c r="K21" s="1"/>
    </row>
    <row r="22" spans="2:14" ht="15" thickBot="1" x14ac:dyDescent="0.45">
      <c r="B22" s="83" t="s">
        <v>7</v>
      </c>
      <c r="C22" s="45">
        <v>0.5</v>
      </c>
      <c r="D22" s="45">
        <v>0.7</v>
      </c>
      <c r="E22" s="45">
        <v>0.6</v>
      </c>
      <c r="F22" s="35">
        <f t="shared" si="2"/>
        <v>11499.999999999991</v>
      </c>
      <c r="G22" s="15" t="s">
        <v>10</v>
      </c>
      <c r="H22" s="46">
        <v>15000</v>
      </c>
      <c r="I22" s="47">
        <v>2</v>
      </c>
      <c r="J22" s="1"/>
      <c r="K22" s="1"/>
    </row>
    <row r="23" spans="2:14" ht="11.25" customHeight="1" thickBot="1" x14ac:dyDescent="0.45">
      <c r="F23" s="1"/>
      <c r="G23" s="1"/>
      <c r="H23" s="1"/>
      <c r="I23" s="1"/>
      <c r="J23" s="1"/>
      <c r="K23" s="1"/>
    </row>
    <row r="24" spans="2:14" ht="15" thickBot="1" x14ac:dyDescent="0.45">
      <c r="B24" s="104" t="s">
        <v>51</v>
      </c>
      <c r="C24" s="105"/>
      <c r="D24" s="105"/>
      <c r="E24" s="10"/>
      <c r="F24" s="10"/>
      <c r="G24" s="10"/>
      <c r="H24" s="109" t="s">
        <v>30</v>
      </c>
      <c r="I24" s="109"/>
      <c r="J24" s="10"/>
      <c r="K24" s="10"/>
      <c r="L24" s="57"/>
      <c r="M24" s="109" t="s">
        <v>31</v>
      </c>
      <c r="N24" s="110"/>
    </row>
    <row r="25" spans="2:14" ht="15" thickBot="1" x14ac:dyDescent="0.45">
      <c r="B25" s="111" t="s">
        <v>53</v>
      </c>
      <c r="C25" s="112"/>
      <c r="D25" s="65">
        <v>0.9</v>
      </c>
      <c r="E25" s="65">
        <v>1.1000000000000001</v>
      </c>
      <c r="F25" s="66" t="s">
        <v>55</v>
      </c>
      <c r="G25" s="10"/>
      <c r="H25" s="66" t="s">
        <v>49</v>
      </c>
      <c r="I25" s="66" t="s">
        <v>52</v>
      </c>
      <c r="J25" s="10"/>
      <c r="K25" s="10"/>
      <c r="L25" s="57"/>
      <c r="M25" s="56" t="s">
        <v>49</v>
      </c>
      <c r="N25" s="58" t="s">
        <v>52</v>
      </c>
    </row>
    <row r="26" spans="2:14" x14ac:dyDescent="0.4">
      <c r="B26" s="80" t="s">
        <v>2</v>
      </c>
      <c r="C26" s="42">
        <v>1.5</v>
      </c>
      <c r="D26" s="42">
        <v>1.8</v>
      </c>
      <c r="E26" s="42">
        <v>1</v>
      </c>
      <c r="F26" s="63">
        <f>SUMPRODUCT($C$5:$E$5,C26:E26)</f>
        <v>14999.999999999998</v>
      </c>
      <c r="G26" s="13" t="s">
        <v>10</v>
      </c>
      <c r="H26" s="43">
        <v>15000</v>
      </c>
      <c r="I26" s="52">
        <v>8.5</v>
      </c>
      <c r="J26" s="13" t="s">
        <v>56</v>
      </c>
      <c r="K26" s="64">
        <f>SUMPRODUCT($C$6:$E$6,C26:E26)</f>
        <v>4799.9999999999773</v>
      </c>
      <c r="L26" s="53" t="s">
        <v>10</v>
      </c>
      <c r="M26" s="12">
        <f>H26*$D$25</f>
        <v>13500</v>
      </c>
      <c r="N26" s="44">
        <f>I26*$E$25</f>
        <v>9.3500000000000014</v>
      </c>
    </row>
    <row r="27" spans="2:14" ht="15" thickBot="1" x14ac:dyDescent="0.45">
      <c r="B27" s="83" t="s">
        <v>3</v>
      </c>
      <c r="C27" s="45">
        <v>0.8</v>
      </c>
      <c r="D27" s="45">
        <v>1</v>
      </c>
      <c r="E27" s="45">
        <v>0.5</v>
      </c>
      <c r="F27" s="36">
        <f>SUMPRODUCT($C$5:$E$5,C27:E27)</f>
        <v>7599.9999999999973</v>
      </c>
      <c r="G27" s="15" t="s">
        <v>10</v>
      </c>
      <c r="H27" s="46">
        <v>10000</v>
      </c>
      <c r="I27" s="49">
        <v>9.25</v>
      </c>
      <c r="J27" s="15" t="s">
        <v>56</v>
      </c>
      <c r="K27" s="37">
        <f>SUMPRODUCT($C$6:$E$6,C27:E27)</f>
        <v>2399.9999999999886</v>
      </c>
      <c r="L27" s="54" t="s">
        <v>10</v>
      </c>
      <c r="M27" s="14">
        <f>H27*$D$25</f>
        <v>9000</v>
      </c>
      <c r="N27" s="47">
        <f>I27*$E$25</f>
        <v>10.175000000000001</v>
      </c>
    </row>
    <row r="28" spans="2:14" ht="11.25" customHeight="1" thickBot="1" x14ac:dyDescent="0.45"/>
    <row r="29" spans="2:14" ht="15" thickBot="1" x14ac:dyDescent="0.45">
      <c r="C29" s="114" t="s">
        <v>54</v>
      </c>
      <c r="D29" s="110"/>
      <c r="F29" s="107" t="s">
        <v>131</v>
      </c>
      <c r="G29" s="108"/>
      <c r="H29" s="108"/>
      <c r="I29" s="108"/>
      <c r="J29" s="108"/>
      <c r="K29" s="21"/>
    </row>
    <row r="30" spans="2:14" ht="29.6" thickBot="1" x14ac:dyDescent="0.45">
      <c r="C30" s="91" t="s">
        <v>4</v>
      </c>
      <c r="D30" s="94">
        <f>SUMPRODUCT(F19:F22,I19:I22)</f>
        <v>235999.99999999983</v>
      </c>
      <c r="F30" s="96" t="s">
        <v>1</v>
      </c>
      <c r="G30" s="118" t="s">
        <v>13</v>
      </c>
      <c r="H30" s="119"/>
      <c r="I30" s="118" t="s">
        <v>8</v>
      </c>
      <c r="J30" s="121"/>
      <c r="K30" s="119"/>
    </row>
    <row r="31" spans="2:14" x14ac:dyDescent="0.4">
      <c r="C31" s="92" t="s">
        <v>57</v>
      </c>
      <c r="D31" s="94">
        <f>SUMPRODUCT(F26:F27,I26:I27)</f>
        <v>197799.99999999994</v>
      </c>
      <c r="E31" s="7" t="s">
        <v>30</v>
      </c>
      <c r="F31" s="68">
        <f>SUMPRODUCT(C19:C22,$I$19:$I$22)+SUMPRODUCT(C26:C27,$I$26:$I$27)</f>
        <v>32.15</v>
      </c>
      <c r="G31" s="122">
        <f t="shared" ref="G31:H31" si="3">SUMPRODUCT(D19:D22,$I$19:$I$22)+SUMPRODUCT(D26:D27,$I$26:$I$27)</f>
        <v>37.35</v>
      </c>
      <c r="H31" s="122">
        <f t="shared" si="3"/>
        <v>25.524999999999999</v>
      </c>
      <c r="I31" s="122">
        <f>SUMPRODUCT(E19:E22,$I$19:$I$22)+SUMPRODUCT(E26:E27,$I$26:$I$27)</f>
        <v>25.524999999999999</v>
      </c>
      <c r="J31" s="122"/>
      <c r="K31" s="123"/>
      <c r="L31" t="s">
        <v>132</v>
      </c>
    </row>
    <row r="32" spans="2:14" ht="15" thickBot="1" x14ac:dyDescent="0.45">
      <c r="C32" s="92" t="s">
        <v>58</v>
      </c>
      <c r="D32" s="94">
        <f>SUMPRODUCT(K26:K27,N26:N27)</f>
        <v>69299.99999999968</v>
      </c>
      <c r="E32" s="7" t="s">
        <v>31</v>
      </c>
      <c r="F32" s="69">
        <f>SUMPRODUCT(C19:C22,$I$19:$I$22)+SUMPRODUCT(C26:C27,$N$26:$N$27)</f>
        <v>34.165000000000006</v>
      </c>
      <c r="G32" s="124">
        <f t="shared" ref="G32:H32" si="4">SUMPRODUCT(D19:D22,$I$19:$I$22)+SUMPRODUCT(D26:D27,$N$26:$N$27)</f>
        <v>39.805000000000007</v>
      </c>
      <c r="H32" s="124">
        <f t="shared" si="4"/>
        <v>26.837499999999999</v>
      </c>
      <c r="I32" s="124">
        <f>SUMPRODUCT(E19:E22,$I$19:$I$22)+SUMPRODUCT(E26:E27,$N$26:$N$27)</f>
        <v>26.837499999999999</v>
      </c>
      <c r="J32" s="124"/>
      <c r="K32" s="125"/>
      <c r="L32" t="s">
        <v>132</v>
      </c>
    </row>
    <row r="33" spans="2:14" ht="15" thickBot="1" x14ac:dyDescent="0.45">
      <c r="C33" s="93" t="s">
        <v>59</v>
      </c>
      <c r="D33" s="95">
        <f>SUMPRODUCT(C7:D7,C16:D16)</f>
        <v>865000.0000000007</v>
      </c>
      <c r="F33" s="1"/>
      <c r="G33" s="1"/>
    </row>
    <row r="34" spans="2:14" ht="11.25" customHeight="1" thickBot="1" x14ac:dyDescent="0.45">
      <c r="C34" s="7"/>
      <c r="D34" s="1"/>
      <c r="F34" s="1"/>
      <c r="G34" s="24"/>
    </row>
    <row r="35" spans="2:14" ht="15" thickBot="1" x14ac:dyDescent="0.45">
      <c r="C35" s="114" t="s">
        <v>41</v>
      </c>
      <c r="D35" s="110"/>
      <c r="F35" s="1"/>
      <c r="G35" s="1"/>
    </row>
    <row r="36" spans="2:14" ht="15" thickBot="1" x14ac:dyDescent="0.45">
      <c r="B36" s="88" t="s">
        <v>130</v>
      </c>
      <c r="C36" s="115">
        <f>SUM(D30:D33)</f>
        <v>1368100</v>
      </c>
      <c r="D36" s="116"/>
      <c r="E36" t="s">
        <v>129</v>
      </c>
      <c r="F36" s="1"/>
    </row>
    <row r="37" spans="2:14" x14ac:dyDescent="0.4">
      <c r="C37" s="117" t="s">
        <v>48</v>
      </c>
      <c r="D37" s="117"/>
      <c r="F37" s="1"/>
    </row>
    <row r="38" spans="2:14" ht="11.25" customHeight="1" thickBot="1" x14ac:dyDescent="0.45">
      <c r="B38" s="89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 ht="15" thickTop="1" x14ac:dyDescent="0.4">
      <c r="B39" s="106" t="s">
        <v>12</v>
      </c>
      <c r="C39" s="106"/>
      <c r="J39" s="25"/>
      <c r="M39" s="113">
        <v>43324</v>
      </c>
      <c r="N39" s="113"/>
    </row>
    <row r="40" spans="2:14" x14ac:dyDescent="0.4">
      <c r="D40" s="7"/>
      <c r="E40" s="1"/>
      <c r="F40" s="1"/>
      <c r="G40" s="1"/>
    </row>
    <row r="41" spans="2:14" x14ac:dyDescent="0.4">
      <c r="D41" s="7"/>
      <c r="E41" s="1"/>
      <c r="F41" s="1"/>
      <c r="G41" s="1"/>
    </row>
  </sheetData>
  <mergeCells count="22">
    <mergeCell ref="M24:N24"/>
    <mergeCell ref="B25:C25"/>
    <mergeCell ref="M39:N39"/>
    <mergeCell ref="C35:D35"/>
    <mergeCell ref="C36:D36"/>
    <mergeCell ref="C37:D37"/>
    <mergeCell ref="G30:H30"/>
    <mergeCell ref="C29:D29"/>
    <mergeCell ref="I30:K30"/>
    <mergeCell ref="G31:H31"/>
    <mergeCell ref="I31:K31"/>
    <mergeCell ref="G32:H32"/>
    <mergeCell ref="I32:K32"/>
    <mergeCell ref="B1:E1"/>
    <mergeCell ref="B24:D24"/>
    <mergeCell ref="B39:C39"/>
    <mergeCell ref="F29:J29"/>
    <mergeCell ref="H24:I24"/>
    <mergeCell ref="C12:E12"/>
    <mergeCell ref="C15:E15"/>
    <mergeCell ref="C3:E3"/>
    <mergeCell ref="C18:E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99014-F64A-442C-B6CE-99DB972A2792}">
  <dimension ref="A1:G45"/>
  <sheetViews>
    <sheetView showGridLines="0" view="pageBreakPreview" zoomScale="60" zoomScaleNormal="100" workbookViewId="0"/>
  </sheetViews>
  <sheetFormatPr defaultRowHeight="14.6" x14ac:dyDescent="0.4"/>
  <cols>
    <col min="1" max="1" width="2.3046875" customWidth="1"/>
    <col min="2" max="2" width="6.15234375" bestFit="1" customWidth="1"/>
    <col min="3" max="3" width="26" bestFit="1" customWidth="1"/>
    <col min="4" max="4" width="13.69140625" bestFit="1" customWidth="1"/>
    <col min="5" max="5" width="14" bestFit="1" customWidth="1"/>
    <col min="6" max="6" width="11.3828125" bestFit="1" customWidth="1"/>
    <col min="7" max="7" width="6" bestFit="1" customWidth="1"/>
  </cols>
  <sheetData>
    <row r="1" spans="1:5" x14ac:dyDescent="0.4">
      <c r="A1" s="8" t="s">
        <v>62</v>
      </c>
    </row>
    <row r="2" spans="1:5" x14ac:dyDescent="0.4">
      <c r="A2" s="8" t="s">
        <v>126</v>
      </c>
    </row>
    <row r="3" spans="1:5" x14ac:dyDescent="0.4">
      <c r="A3" s="8" t="s">
        <v>127</v>
      </c>
    </row>
    <row r="4" spans="1:5" x14ac:dyDescent="0.4">
      <c r="A4" s="8" t="s">
        <v>63</v>
      </c>
    </row>
    <row r="5" spans="1:5" x14ac:dyDescent="0.4">
      <c r="A5" s="8" t="s">
        <v>64</v>
      </c>
    </row>
    <row r="6" spans="1:5" x14ac:dyDescent="0.4">
      <c r="A6" s="8"/>
      <c r="B6" t="s">
        <v>65</v>
      </c>
    </row>
    <row r="7" spans="1:5" x14ac:dyDescent="0.4">
      <c r="A7" s="8"/>
      <c r="B7" t="s">
        <v>66</v>
      </c>
    </row>
    <row r="8" spans="1:5" x14ac:dyDescent="0.4">
      <c r="A8" s="8"/>
      <c r="B8" t="s">
        <v>67</v>
      </c>
    </row>
    <row r="9" spans="1:5" x14ac:dyDescent="0.4">
      <c r="A9" s="8" t="s">
        <v>68</v>
      </c>
    </row>
    <row r="10" spans="1:5" x14ac:dyDescent="0.4">
      <c r="B10" t="s">
        <v>69</v>
      </c>
    </row>
    <row r="11" spans="1:5" x14ac:dyDescent="0.4">
      <c r="B11" t="s">
        <v>70</v>
      </c>
    </row>
    <row r="14" spans="1:5" ht="15" thickBot="1" x14ac:dyDescent="0.45">
      <c r="A14" t="s">
        <v>25</v>
      </c>
    </row>
    <row r="15" spans="1:5" ht="15" thickBot="1" x14ac:dyDescent="0.45">
      <c r="B15" s="9" t="s">
        <v>17</v>
      </c>
      <c r="C15" s="9" t="s">
        <v>18</v>
      </c>
      <c r="D15" s="9" t="s">
        <v>26</v>
      </c>
      <c r="E15" s="9" t="s">
        <v>27</v>
      </c>
    </row>
    <row r="16" spans="1:5" ht="15" thickBot="1" x14ac:dyDescent="0.45">
      <c r="B16" s="16" t="s">
        <v>72</v>
      </c>
      <c r="C16" s="16" t="s">
        <v>41</v>
      </c>
      <c r="D16" s="39">
        <v>0</v>
      </c>
      <c r="E16" s="39">
        <v>1368100</v>
      </c>
    </row>
    <row r="19" spans="1:6" ht="15" thickBot="1" x14ac:dyDescent="0.45">
      <c r="A19" t="s">
        <v>28</v>
      </c>
    </row>
    <row r="20" spans="1:6" ht="15" thickBot="1" x14ac:dyDescent="0.45">
      <c r="B20" s="9" t="s">
        <v>17</v>
      </c>
      <c r="C20" s="9" t="s">
        <v>18</v>
      </c>
      <c r="D20" s="9" t="s">
        <v>26</v>
      </c>
      <c r="E20" s="9" t="s">
        <v>27</v>
      </c>
      <c r="F20" s="9" t="s">
        <v>71</v>
      </c>
    </row>
    <row r="21" spans="1:6" x14ac:dyDescent="0.4">
      <c r="B21" s="17" t="s">
        <v>73</v>
      </c>
      <c r="C21" s="17" t="s">
        <v>32</v>
      </c>
      <c r="D21" s="18">
        <v>0</v>
      </c>
      <c r="E21" s="18">
        <v>0</v>
      </c>
      <c r="F21" s="17" t="s">
        <v>74</v>
      </c>
    </row>
    <row r="22" spans="1:6" x14ac:dyDescent="0.4">
      <c r="B22" s="17" t="s">
        <v>29</v>
      </c>
      <c r="C22" s="17" t="s">
        <v>33</v>
      </c>
      <c r="D22" s="18">
        <v>0</v>
      </c>
      <c r="E22" s="18">
        <v>999.99999999998658</v>
      </c>
      <c r="F22" s="17" t="s">
        <v>74</v>
      </c>
    </row>
    <row r="23" spans="1:6" x14ac:dyDescent="0.4">
      <c r="B23" s="17" t="s">
        <v>24</v>
      </c>
      <c r="C23" s="17" t="s">
        <v>34</v>
      </c>
      <c r="D23" s="18">
        <v>0</v>
      </c>
      <c r="E23" s="18">
        <v>13200.000000000022</v>
      </c>
      <c r="F23" s="17" t="s">
        <v>74</v>
      </c>
    </row>
    <row r="24" spans="1:6" x14ac:dyDescent="0.4">
      <c r="B24" s="17" t="s">
        <v>75</v>
      </c>
      <c r="C24" s="17" t="s">
        <v>35</v>
      </c>
      <c r="D24" s="18">
        <v>0</v>
      </c>
      <c r="E24" s="18">
        <v>0</v>
      </c>
      <c r="F24" s="17" t="s">
        <v>74</v>
      </c>
    </row>
    <row r="25" spans="1:6" x14ac:dyDescent="0.4">
      <c r="B25" s="17" t="s">
        <v>38</v>
      </c>
      <c r="C25" s="17" t="s">
        <v>36</v>
      </c>
      <c r="D25" s="18">
        <v>0</v>
      </c>
      <c r="E25" s="18">
        <v>0</v>
      </c>
      <c r="F25" s="17" t="s">
        <v>74</v>
      </c>
    </row>
    <row r="26" spans="1:6" x14ac:dyDescent="0.4">
      <c r="B26" s="17" t="s">
        <v>39</v>
      </c>
      <c r="C26" s="17" t="s">
        <v>37</v>
      </c>
      <c r="D26" s="18">
        <v>0</v>
      </c>
      <c r="E26" s="18">
        <v>4799.9999999999773</v>
      </c>
      <c r="F26" s="17" t="s">
        <v>74</v>
      </c>
    </row>
    <row r="27" spans="1:6" x14ac:dyDescent="0.4">
      <c r="B27" s="17" t="s">
        <v>76</v>
      </c>
      <c r="C27" s="17" t="s">
        <v>77</v>
      </c>
      <c r="D27" s="18">
        <v>0</v>
      </c>
      <c r="E27" s="18">
        <v>12000</v>
      </c>
      <c r="F27" s="17" t="s">
        <v>74</v>
      </c>
    </row>
    <row r="28" spans="1:6" x14ac:dyDescent="0.4">
      <c r="B28" s="17" t="s">
        <v>78</v>
      </c>
      <c r="C28" s="17" t="s">
        <v>79</v>
      </c>
      <c r="D28" s="18">
        <v>0</v>
      </c>
      <c r="E28" s="18">
        <v>7000.0000000000127</v>
      </c>
      <c r="F28" s="17" t="s">
        <v>74</v>
      </c>
    </row>
    <row r="29" spans="1:6" ht="15" thickBot="1" x14ac:dyDescent="0.45">
      <c r="B29" s="16" t="s">
        <v>80</v>
      </c>
      <c r="C29" s="16" t="s">
        <v>81</v>
      </c>
      <c r="D29" s="20">
        <v>0</v>
      </c>
      <c r="E29" s="20">
        <v>0</v>
      </c>
      <c r="F29" s="16" t="s">
        <v>74</v>
      </c>
    </row>
    <row r="32" spans="1:6" ht="15" thickBot="1" x14ac:dyDescent="0.45">
      <c r="A32" t="s">
        <v>15</v>
      </c>
    </row>
    <row r="33" spans="2:7" ht="15" thickBot="1" x14ac:dyDescent="0.45">
      <c r="B33" s="9" t="s">
        <v>17</v>
      </c>
      <c r="C33" s="9" t="s">
        <v>18</v>
      </c>
      <c r="D33" s="9" t="s">
        <v>19</v>
      </c>
      <c r="E33" s="9" t="s">
        <v>20</v>
      </c>
      <c r="F33" s="9" t="s">
        <v>21</v>
      </c>
      <c r="G33" s="9" t="s">
        <v>22</v>
      </c>
    </row>
    <row r="34" spans="2:7" x14ac:dyDescent="0.4">
      <c r="B34" s="17" t="s">
        <v>82</v>
      </c>
      <c r="C34" s="17" t="s">
        <v>83</v>
      </c>
      <c r="D34" s="18">
        <v>12000</v>
      </c>
      <c r="E34" s="17" t="s">
        <v>84</v>
      </c>
      <c r="F34" s="17" t="s">
        <v>40</v>
      </c>
      <c r="G34" s="17">
        <v>0</v>
      </c>
    </row>
    <row r="35" spans="2:7" x14ac:dyDescent="0.4">
      <c r="B35" s="17" t="s">
        <v>85</v>
      </c>
      <c r="C35" s="17" t="s">
        <v>86</v>
      </c>
      <c r="D35" s="18">
        <v>7999.9999999999991</v>
      </c>
      <c r="E35" s="17" t="s">
        <v>87</v>
      </c>
      <c r="F35" s="17" t="s">
        <v>40</v>
      </c>
      <c r="G35" s="17">
        <v>0</v>
      </c>
    </row>
    <row r="36" spans="2:7" x14ac:dyDescent="0.4">
      <c r="B36" s="17" t="s">
        <v>88</v>
      </c>
      <c r="C36" s="17" t="s">
        <v>89</v>
      </c>
      <c r="D36" s="18">
        <v>18000</v>
      </c>
      <c r="E36" s="17" t="s">
        <v>90</v>
      </c>
      <c r="F36" s="17" t="s">
        <v>40</v>
      </c>
      <c r="G36" s="17">
        <v>0</v>
      </c>
    </row>
    <row r="37" spans="2:7" x14ac:dyDescent="0.4">
      <c r="B37" s="17" t="s">
        <v>91</v>
      </c>
      <c r="C37" s="17" t="s">
        <v>92</v>
      </c>
      <c r="D37" s="18">
        <v>131999.99999999991</v>
      </c>
      <c r="E37" s="17" t="s">
        <v>93</v>
      </c>
      <c r="F37" s="17" t="s">
        <v>23</v>
      </c>
      <c r="G37" s="17">
        <v>68000.000000000087</v>
      </c>
    </row>
    <row r="38" spans="2:7" x14ac:dyDescent="0.4">
      <c r="B38" s="17" t="s">
        <v>94</v>
      </c>
      <c r="C38" s="17" t="s">
        <v>95</v>
      </c>
      <c r="D38" s="18">
        <v>38999.999999999956</v>
      </c>
      <c r="E38" s="17" t="s">
        <v>96</v>
      </c>
      <c r="F38" s="17" t="s">
        <v>23</v>
      </c>
      <c r="G38" s="17">
        <v>11000.000000000044</v>
      </c>
    </row>
    <row r="39" spans="2:7" x14ac:dyDescent="0.4">
      <c r="B39" s="17" t="s">
        <v>97</v>
      </c>
      <c r="C39" s="17" t="s">
        <v>98</v>
      </c>
      <c r="D39" s="18">
        <v>7499.9999999999964</v>
      </c>
      <c r="E39" s="17" t="s">
        <v>99</v>
      </c>
      <c r="F39" s="17" t="s">
        <v>40</v>
      </c>
      <c r="G39" s="17">
        <v>0</v>
      </c>
    </row>
    <row r="40" spans="2:7" x14ac:dyDescent="0.4">
      <c r="B40" s="17" t="s">
        <v>100</v>
      </c>
      <c r="C40" s="17" t="s">
        <v>101</v>
      </c>
      <c r="D40" s="18">
        <v>11499.999999999991</v>
      </c>
      <c r="E40" s="17" t="s">
        <v>102</v>
      </c>
      <c r="F40" s="17" t="s">
        <v>23</v>
      </c>
      <c r="G40" s="17">
        <v>3500.0000000000091</v>
      </c>
    </row>
    <row r="41" spans="2:7" x14ac:dyDescent="0.4">
      <c r="B41" s="17" t="s">
        <v>103</v>
      </c>
      <c r="C41" s="17" t="s">
        <v>104</v>
      </c>
      <c r="D41" s="18">
        <v>14999.999999999998</v>
      </c>
      <c r="E41" s="17" t="s">
        <v>105</v>
      </c>
      <c r="F41" s="17" t="s">
        <v>40</v>
      </c>
      <c r="G41" s="17">
        <v>0</v>
      </c>
    </row>
    <row r="42" spans="2:7" x14ac:dyDescent="0.4">
      <c r="B42" s="17" t="s">
        <v>106</v>
      </c>
      <c r="C42" s="17" t="s">
        <v>107</v>
      </c>
      <c r="D42" s="18">
        <v>7599.9999999999973</v>
      </c>
      <c r="E42" s="17" t="s">
        <v>108</v>
      </c>
      <c r="F42" s="17" t="s">
        <v>23</v>
      </c>
      <c r="G42" s="17">
        <v>2400.0000000000027</v>
      </c>
    </row>
    <row r="43" spans="2:7" x14ac:dyDescent="0.4">
      <c r="B43" s="17" t="s">
        <v>109</v>
      </c>
      <c r="C43" s="17" t="s">
        <v>56</v>
      </c>
      <c r="D43" s="18">
        <v>4799.9999999999773</v>
      </c>
      <c r="E43" s="17" t="s">
        <v>110</v>
      </c>
      <c r="F43" s="17" t="s">
        <v>23</v>
      </c>
      <c r="G43" s="17">
        <v>8700.0000000000218</v>
      </c>
    </row>
    <row r="44" spans="2:7" x14ac:dyDescent="0.4">
      <c r="B44" s="17" t="s">
        <v>111</v>
      </c>
      <c r="C44" s="17" t="s">
        <v>56</v>
      </c>
      <c r="D44" s="18">
        <v>2399.9999999999886</v>
      </c>
      <c r="E44" s="17" t="s">
        <v>112</v>
      </c>
      <c r="F44" s="17" t="s">
        <v>23</v>
      </c>
      <c r="G44" s="17">
        <v>6600.0000000000109</v>
      </c>
    </row>
    <row r="45" spans="2:7" ht="15" thickBot="1" x14ac:dyDescent="0.45">
      <c r="B45" s="16" t="s">
        <v>80</v>
      </c>
      <c r="C45" s="16" t="s">
        <v>81</v>
      </c>
      <c r="D45" s="20">
        <v>0</v>
      </c>
      <c r="E45" s="16" t="s">
        <v>113</v>
      </c>
      <c r="F45" s="16" t="s">
        <v>40</v>
      </c>
      <c r="G45" s="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5F42-5600-4829-907B-E48401A28FA4}">
  <dimension ref="A1:H32"/>
  <sheetViews>
    <sheetView showGridLines="0" view="pageBreakPreview" zoomScale="60" zoomScaleNormal="100" workbookViewId="0">
      <selection activeCell="E27" sqref="E27"/>
    </sheetView>
  </sheetViews>
  <sheetFormatPr defaultRowHeight="14.6" x14ac:dyDescent="0.4"/>
  <cols>
    <col min="1" max="1" width="2.3046875" customWidth="1"/>
    <col min="2" max="2" width="6.15234375" bestFit="1" customWidth="1"/>
    <col min="3" max="3" width="26" bestFit="1" customWidth="1"/>
    <col min="4" max="4" width="7" bestFit="1" customWidth="1"/>
    <col min="5" max="5" width="12.69140625" bestFit="1" customWidth="1"/>
    <col min="6" max="6" width="10.84375" bestFit="1" customWidth="1"/>
    <col min="7" max="8" width="12" bestFit="1" customWidth="1"/>
  </cols>
  <sheetData>
    <row r="1" spans="1:8" x14ac:dyDescent="0.4">
      <c r="A1" s="8" t="s">
        <v>114</v>
      </c>
    </row>
    <row r="2" spans="1:8" x14ac:dyDescent="0.4">
      <c r="A2" s="8" t="s">
        <v>126</v>
      </c>
    </row>
    <row r="3" spans="1:8" x14ac:dyDescent="0.4">
      <c r="A3" s="8" t="s">
        <v>128</v>
      </c>
    </row>
    <row r="6" spans="1:8" ht="15" thickBot="1" x14ac:dyDescent="0.45">
      <c r="A6" t="s">
        <v>28</v>
      </c>
    </row>
    <row r="7" spans="1:8" x14ac:dyDescent="0.4">
      <c r="B7" s="40"/>
      <c r="C7" s="40"/>
      <c r="D7" s="40" t="s">
        <v>115</v>
      </c>
      <c r="E7" s="40" t="s">
        <v>117</v>
      </c>
      <c r="F7" s="40" t="s">
        <v>42</v>
      </c>
      <c r="G7" s="40" t="s">
        <v>119</v>
      </c>
      <c r="H7" s="40" t="s">
        <v>119</v>
      </c>
    </row>
    <row r="8" spans="1:8" ht="15" thickBot="1" x14ac:dyDescent="0.45">
      <c r="B8" s="41" t="s">
        <v>17</v>
      </c>
      <c r="C8" s="41" t="s">
        <v>18</v>
      </c>
      <c r="D8" s="41" t="s">
        <v>116</v>
      </c>
      <c r="E8" s="41" t="s">
        <v>16</v>
      </c>
      <c r="F8" s="41" t="s">
        <v>118</v>
      </c>
      <c r="G8" s="41" t="s">
        <v>120</v>
      </c>
      <c r="H8" s="41" t="s">
        <v>121</v>
      </c>
    </row>
    <row r="9" spans="1:8" x14ac:dyDescent="0.4">
      <c r="B9" s="17" t="s">
        <v>73</v>
      </c>
      <c r="C9" s="17" t="s">
        <v>32</v>
      </c>
      <c r="D9" s="17">
        <v>0</v>
      </c>
      <c r="E9" s="17">
        <v>19.597916666666659</v>
      </c>
      <c r="F9" s="17">
        <v>32.15</v>
      </c>
      <c r="G9" s="17">
        <v>1E+30</v>
      </c>
      <c r="H9" s="17">
        <v>19.597916666666659</v>
      </c>
    </row>
    <row r="10" spans="1:8" x14ac:dyDescent="0.4">
      <c r="B10" s="17" t="s">
        <v>29</v>
      </c>
      <c r="C10" s="17" t="s">
        <v>33</v>
      </c>
      <c r="D10" s="17">
        <v>999.99999999998658</v>
      </c>
      <c r="E10" s="17">
        <v>0</v>
      </c>
      <c r="F10" s="17">
        <v>37.35</v>
      </c>
      <c r="G10" s="17">
        <v>9.2500000000015348E-2</v>
      </c>
      <c r="H10" s="17">
        <v>35.415625000000041</v>
      </c>
    </row>
    <row r="11" spans="1:8" x14ac:dyDescent="0.4">
      <c r="B11" s="17" t="s">
        <v>24</v>
      </c>
      <c r="C11" s="17" t="s">
        <v>34</v>
      </c>
      <c r="D11" s="17">
        <v>13200.000000000022</v>
      </c>
      <c r="E11" s="17">
        <v>0</v>
      </c>
      <c r="F11" s="17">
        <v>25.525000000000006</v>
      </c>
      <c r="G11" s="17">
        <v>1.3124999999999858</v>
      </c>
      <c r="H11" s="17">
        <v>5.1388888888897422E-2</v>
      </c>
    </row>
    <row r="12" spans="1:8" x14ac:dyDescent="0.4">
      <c r="B12" s="17" t="s">
        <v>75</v>
      </c>
      <c r="C12" s="17" t="s">
        <v>35</v>
      </c>
      <c r="D12" s="17">
        <v>0</v>
      </c>
      <c r="E12" s="17">
        <v>19.644166666666674</v>
      </c>
      <c r="F12" s="17">
        <v>34.164999999999992</v>
      </c>
      <c r="G12" s="17">
        <v>1E+30</v>
      </c>
      <c r="H12" s="17">
        <v>19.644166666666674</v>
      </c>
    </row>
    <row r="13" spans="1:8" x14ac:dyDescent="0.4">
      <c r="B13" s="17" t="s">
        <v>38</v>
      </c>
      <c r="C13" s="17" t="s">
        <v>36</v>
      </c>
      <c r="D13" s="17">
        <v>0</v>
      </c>
      <c r="E13" s="17">
        <v>9.2500000000015167E-2</v>
      </c>
      <c r="F13" s="17">
        <v>39.805000000000007</v>
      </c>
      <c r="G13" s="17">
        <v>1E+30</v>
      </c>
      <c r="H13" s="17">
        <v>9.2500000000015167E-2</v>
      </c>
    </row>
    <row r="14" spans="1:8" x14ac:dyDescent="0.4">
      <c r="B14" s="17" t="s">
        <v>39</v>
      </c>
      <c r="C14" s="17" t="s">
        <v>37</v>
      </c>
      <c r="D14" s="17">
        <v>4799.9999999999773</v>
      </c>
      <c r="E14" s="17">
        <v>0</v>
      </c>
      <c r="F14" s="17">
        <v>26.837499999999977</v>
      </c>
      <c r="G14" s="17">
        <v>5.1388888888897422E-2</v>
      </c>
      <c r="H14" s="17">
        <v>1.3124999999999858</v>
      </c>
    </row>
    <row r="15" spans="1:8" x14ac:dyDescent="0.4">
      <c r="B15" s="17" t="s">
        <v>76</v>
      </c>
      <c r="C15" s="17" t="s">
        <v>77</v>
      </c>
      <c r="D15" s="17">
        <v>12000</v>
      </c>
      <c r="E15" s="17">
        <v>0</v>
      </c>
      <c r="F15" s="17">
        <v>40</v>
      </c>
      <c r="G15" s="17">
        <v>19.597916666666659</v>
      </c>
      <c r="H15" s="17">
        <v>1E+30</v>
      </c>
    </row>
    <row r="16" spans="1:8" x14ac:dyDescent="0.4">
      <c r="B16" s="17" t="s">
        <v>78</v>
      </c>
      <c r="C16" s="17" t="s">
        <v>79</v>
      </c>
      <c r="D16" s="17">
        <v>7000.0000000000127</v>
      </c>
      <c r="E16" s="17">
        <v>0</v>
      </c>
      <c r="F16" s="17">
        <v>55</v>
      </c>
      <c r="G16" s="17">
        <v>35.415625000000034</v>
      </c>
      <c r="H16" s="17">
        <v>11.758750000000004</v>
      </c>
    </row>
    <row r="17" spans="1:8" ht="15" thickBot="1" x14ac:dyDescent="0.45">
      <c r="B17" s="16" t="s">
        <v>80</v>
      </c>
      <c r="C17" s="16" t="s">
        <v>81</v>
      </c>
      <c r="D17" s="16">
        <v>0</v>
      </c>
      <c r="E17" s="16">
        <v>-47.220833333333353</v>
      </c>
      <c r="F17" s="16">
        <v>0</v>
      </c>
      <c r="G17" s="16">
        <v>1E+30</v>
      </c>
      <c r="H17" s="16">
        <v>47.220833333333353</v>
      </c>
    </row>
    <row r="19" spans="1:8" ht="15" thickBot="1" x14ac:dyDescent="0.45">
      <c r="A19" t="s">
        <v>15</v>
      </c>
    </row>
    <row r="20" spans="1:8" x14ac:dyDescent="0.4">
      <c r="B20" s="40"/>
      <c r="C20" s="40"/>
      <c r="D20" s="40" t="s">
        <v>115</v>
      </c>
      <c r="E20" s="40" t="s">
        <v>122</v>
      </c>
      <c r="F20" s="40" t="s">
        <v>124</v>
      </c>
      <c r="G20" s="40" t="s">
        <v>119</v>
      </c>
      <c r="H20" s="40" t="s">
        <v>119</v>
      </c>
    </row>
    <row r="21" spans="1:8" ht="15" thickBot="1" x14ac:dyDescent="0.45">
      <c r="B21" s="41" t="s">
        <v>17</v>
      </c>
      <c r="C21" s="41" t="s">
        <v>18</v>
      </c>
      <c r="D21" s="41" t="s">
        <v>116</v>
      </c>
      <c r="E21" s="41" t="s">
        <v>123</v>
      </c>
      <c r="F21" s="41" t="s">
        <v>125</v>
      </c>
      <c r="G21" s="41" t="s">
        <v>120</v>
      </c>
      <c r="H21" s="41" t="s">
        <v>121</v>
      </c>
    </row>
    <row r="22" spans="1:8" x14ac:dyDescent="0.4">
      <c r="B22" s="17" t="s">
        <v>82</v>
      </c>
      <c r="C22" s="17" t="s">
        <v>83</v>
      </c>
      <c r="D22" s="17">
        <v>12000</v>
      </c>
      <c r="E22" s="17">
        <v>40</v>
      </c>
      <c r="F22" s="17">
        <v>12000</v>
      </c>
      <c r="G22" s="17">
        <v>1E+30</v>
      </c>
      <c r="H22" s="17">
        <v>12000</v>
      </c>
    </row>
    <row r="23" spans="1:8" x14ac:dyDescent="0.4">
      <c r="B23" s="17" t="s">
        <v>85</v>
      </c>
      <c r="C23" s="17" t="s">
        <v>86</v>
      </c>
      <c r="D23" s="17">
        <v>7999.9999999999991</v>
      </c>
      <c r="E23" s="17">
        <v>55</v>
      </c>
      <c r="F23" s="17">
        <v>8000</v>
      </c>
      <c r="G23" s="17">
        <v>1E+30</v>
      </c>
      <c r="H23" s="17">
        <v>7000.0000000000127</v>
      </c>
    </row>
    <row r="24" spans="1:8" x14ac:dyDescent="0.4">
      <c r="B24" s="17" t="s">
        <v>88</v>
      </c>
      <c r="C24" s="17" t="s">
        <v>89</v>
      </c>
      <c r="D24" s="17">
        <v>18000</v>
      </c>
      <c r="E24" s="17">
        <v>47.220833333333353</v>
      </c>
      <c r="F24" s="17">
        <v>18000</v>
      </c>
      <c r="G24" s="17">
        <v>749.99999999999045</v>
      </c>
      <c r="H24" s="17">
        <v>5250.0000000000127</v>
      </c>
    </row>
    <row r="25" spans="1:8" x14ac:dyDescent="0.4">
      <c r="B25" s="17" t="s">
        <v>91</v>
      </c>
      <c r="C25" s="17" t="s">
        <v>92</v>
      </c>
      <c r="D25" s="17">
        <v>131999.99999999991</v>
      </c>
      <c r="E25" s="17">
        <v>0</v>
      </c>
      <c r="F25" s="17">
        <v>200000</v>
      </c>
      <c r="G25" s="17">
        <v>1E+30</v>
      </c>
      <c r="H25" s="17">
        <v>68000.000000000087</v>
      </c>
    </row>
    <row r="26" spans="1:8" x14ac:dyDescent="0.4">
      <c r="B26" s="17" t="s">
        <v>94</v>
      </c>
      <c r="C26" s="17" t="s">
        <v>95</v>
      </c>
      <c r="D26" s="17">
        <v>38999.999999999956</v>
      </c>
      <c r="E26" s="17">
        <v>0</v>
      </c>
      <c r="F26" s="17">
        <v>50000</v>
      </c>
      <c r="G26" s="17">
        <v>1E+30</v>
      </c>
      <c r="H26" s="17">
        <v>11000.00000000004</v>
      </c>
    </row>
    <row r="27" spans="1:8" x14ac:dyDescent="0.4">
      <c r="B27" s="17" t="s">
        <v>97</v>
      </c>
      <c r="C27" s="17" t="s">
        <v>98</v>
      </c>
      <c r="D27" s="17">
        <v>7499.9999999999964</v>
      </c>
      <c r="E27" s="17">
        <v>-50.958333333333364</v>
      </c>
      <c r="F27" s="17">
        <v>7500</v>
      </c>
      <c r="G27" s="17">
        <v>1100.0000000000055</v>
      </c>
      <c r="H27" s="17">
        <v>299.99999999999642</v>
      </c>
    </row>
    <row r="28" spans="1:8" x14ac:dyDescent="0.4">
      <c r="B28" s="17" t="s">
        <v>100</v>
      </c>
      <c r="C28" s="17" t="s">
        <v>101</v>
      </c>
      <c r="D28" s="17">
        <v>11499.999999999991</v>
      </c>
      <c r="E28" s="17">
        <v>0</v>
      </c>
      <c r="F28" s="17">
        <v>15000</v>
      </c>
      <c r="G28" s="17">
        <v>1E+30</v>
      </c>
      <c r="H28" s="17">
        <v>3500.0000000000132</v>
      </c>
    </row>
    <row r="29" spans="1:8" x14ac:dyDescent="0.4">
      <c r="B29" s="17" t="s">
        <v>103</v>
      </c>
      <c r="C29" s="17" t="s">
        <v>104</v>
      </c>
      <c r="D29" s="17">
        <v>14999.999999999998</v>
      </c>
      <c r="E29" s="17">
        <v>-1.3124999999999858</v>
      </c>
      <c r="F29" s="17">
        <v>15000</v>
      </c>
      <c r="G29" s="17">
        <v>4799.9999999999773</v>
      </c>
      <c r="H29" s="17">
        <v>8700.0000000000327</v>
      </c>
    </row>
    <row r="30" spans="1:8" x14ac:dyDescent="0.4">
      <c r="B30" s="17" t="s">
        <v>106</v>
      </c>
      <c r="C30" s="17" t="s">
        <v>107</v>
      </c>
      <c r="D30" s="17">
        <v>7599.9999999999973</v>
      </c>
      <c r="E30" s="17">
        <v>0</v>
      </c>
      <c r="F30" s="17">
        <v>10000</v>
      </c>
      <c r="G30" s="17">
        <v>1E+30</v>
      </c>
      <c r="H30" s="17">
        <v>2400.0000000000041</v>
      </c>
    </row>
    <row r="31" spans="1:8" x14ac:dyDescent="0.4">
      <c r="B31" s="17" t="s">
        <v>109</v>
      </c>
      <c r="C31" s="17" t="s">
        <v>56</v>
      </c>
      <c r="D31" s="17">
        <v>4799.9999999999773</v>
      </c>
      <c r="E31" s="17">
        <v>0</v>
      </c>
      <c r="F31" s="17">
        <v>13500</v>
      </c>
      <c r="G31" s="17">
        <v>1E+30</v>
      </c>
      <c r="H31" s="17">
        <v>8700.0000000000255</v>
      </c>
    </row>
    <row r="32" spans="1:8" ht="15" thickBot="1" x14ac:dyDescent="0.45">
      <c r="B32" s="16" t="s">
        <v>111</v>
      </c>
      <c r="C32" s="16" t="s">
        <v>56</v>
      </c>
      <c r="D32" s="16">
        <v>2399.9999999999886</v>
      </c>
      <c r="E32" s="16">
        <v>0</v>
      </c>
      <c r="F32" s="16">
        <v>9000</v>
      </c>
      <c r="G32" s="16">
        <v>1E+30</v>
      </c>
      <c r="H32" s="16">
        <v>6600.0000000000127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D9814-C1A7-441A-A675-06E1B22E3B19}">
  <dimension ref="B1:N41"/>
  <sheetViews>
    <sheetView view="pageBreakPreview" topLeftCell="B1" zoomScale="60" zoomScaleNormal="100" workbookViewId="0">
      <selection activeCell="I7" sqref="I7"/>
    </sheetView>
  </sheetViews>
  <sheetFormatPr defaultRowHeight="14.6" x14ac:dyDescent="0.4"/>
  <cols>
    <col min="1" max="1" width="2.15234375" customWidth="1"/>
    <col min="2" max="2" width="10.07421875" customWidth="1"/>
    <col min="3" max="3" width="9.23046875" customWidth="1"/>
    <col min="4" max="4" width="9.15234375" customWidth="1"/>
    <col min="5" max="6" width="9.23046875" customWidth="1"/>
    <col min="7" max="7" width="2.15234375" customWidth="1"/>
    <col min="8" max="8" width="7.765625" customWidth="1"/>
    <col min="9" max="9" width="6.921875" customWidth="1"/>
    <col min="10" max="10" width="1.15234375" customWidth="1"/>
    <col min="11" max="11" width="5.15234375" customWidth="1"/>
    <col min="12" max="12" width="2.15234375" customWidth="1"/>
    <col min="13" max="13" width="6.69140625" customWidth="1"/>
  </cols>
  <sheetData>
    <row r="1" spans="2:14" ht="15" thickBot="1" x14ac:dyDescent="0.45">
      <c r="B1" s="103" t="s">
        <v>9</v>
      </c>
      <c r="C1" s="103"/>
      <c r="D1" s="103"/>
      <c r="E1" s="103"/>
      <c r="F1" s="26"/>
      <c r="G1" s="26"/>
      <c r="H1" s="26"/>
      <c r="I1" s="26"/>
      <c r="J1" s="26"/>
      <c r="K1" s="26"/>
      <c r="L1" s="26"/>
      <c r="M1" s="26"/>
      <c r="N1" s="4" t="s">
        <v>43</v>
      </c>
    </row>
    <row r="2" spans="2:14" ht="11.25" customHeight="1" thickTop="1" thickBot="1" x14ac:dyDescent="0.45">
      <c r="F2" s="2"/>
      <c r="G2" s="2"/>
      <c r="H2" s="2"/>
      <c r="I2" s="2"/>
      <c r="J2" s="2"/>
    </row>
    <row r="3" spans="2:14" ht="15.75" customHeight="1" thickBot="1" x14ac:dyDescent="0.45">
      <c r="B3" s="19"/>
      <c r="C3" s="114" t="s">
        <v>44</v>
      </c>
      <c r="D3" s="109"/>
      <c r="E3" s="110"/>
    </row>
    <row r="4" spans="2:14" ht="29.6" thickBot="1" x14ac:dyDescent="0.45">
      <c r="B4" s="6"/>
      <c r="C4" s="82" t="s">
        <v>1</v>
      </c>
      <c r="D4" s="82" t="s">
        <v>13</v>
      </c>
      <c r="E4" s="82" t="s">
        <v>8</v>
      </c>
    </row>
    <row r="5" spans="2:14" x14ac:dyDescent="0.4">
      <c r="B5" s="77" t="s">
        <v>30</v>
      </c>
      <c r="C5" s="70">
        <v>0</v>
      </c>
      <c r="D5" s="70">
        <v>4666.6666666666451</v>
      </c>
      <c r="E5" s="70">
        <v>6600.00000000004</v>
      </c>
    </row>
    <row r="6" spans="2:14" x14ac:dyDescent="0.4">
      <c r="B6" s="78" t="s">
        <v>31</v>
      </c>
      <c r="C6" s="71">
        <v>0</v>
      </c>
      <c r="D6" s="71">
        <v>0</v>
      </c>
      <c r="E6" s="71">
        <v>11399.999999999962</v>
      </c>
    </row>
    <row r="7" spans="2:14" ht="29.6" thickBot="1" x14ac:dyDescent="0.45">
      <c r="B7" s="78" t="s">
        <v>45</v>
      </c>
      <c r="C7" s="72">
        <v>12000</v>
      </c>
      <c r="D7" s="72">
        <v>3333.3333333333549</v>
      </c>
      <c r="E7" s="73">
        <v>0</v>
      </c>
    </row>
    <row r="8" spans="2:14" ht="30" thickTop="1" thickBot="1" x14ac:dyDescent="0.45">
      <c r="B8" s="81" t="s">
        <v>46</v>
      </c>
      <c r="C8" s="100">
        <f>SUM(C5:C7)</f>
        <v>12000</v>
      </c>
      <c r="D8" s="101">
        <f>SUM(D5:D7)</f>
        <v>8000</v>
      </c>
      <c r="E8" s="102">
        <f>SUM(E5:E7)</f>
        <v>18000</v>
      </c>
    </row>
    <row r="9" spans="2:14" ht="15" thickBot="1" x14ac:dyDescent="0.45">
      <c r="C9" s="5" t="s">
        <v>11</v>
      </c>
      <c r="D9" s="5" t="s">
        <v>11</v>
      </c>
      <c r="E9" s="5" t="s">
        <v>11</v>
      </c>
    </row>
    <row r="10" spans="2:14" ht="15" thickBot="1" x14ac:dyDescent="0.45">
      <c r="B10" s="59" t="s">
        <v>0</v>
      </c>
      <c r="C10" s="51">
        <v>12000</v>
      </c>
      <c r="D10" s="51">
        <v>8000</v>
      </c>
      <c r="E10" s="11">
        <v>18000</v>
      </c>
    </row>
    <row r="11" spans="2:14" ht="11.25" customHeight="1" thickBot="1" x14ac:dyDescent="0.45"/>
    <row r="12" spans="2:14" ht="15" thickBot="1" x14ac:dyDescent="0.45">
      <c r="C12" s="114" t="s">
        <v>61</v>
      </c>
      <c r="D12" s="109"/>
      <c r="E12" s="110"/>
    </row>
    <row r="13" spans="2:14" ht="15" thickBot="1" x14ac:dyDescent="0.45">
      <c r="C13" s="74">
        <f>SUM(C5:C6)</f>
        <v>0</v>
      </c>
      <c r="D13" s="75">
        <f>SUM(D5:D6)</f>
        <v>4666.6666666666451</v>
      </c>
      <c r="E13" s="76">
        <f>SUM(E5:E6)</f>
        <v>18000</v>
      </c>
    </row>
    <row r="14" spans="2:14" ht="11.25" customHeight="1" thickBot="1" x14ac:dyDescent="0.45"/>
    <row r="15" spans="2:14" ht="15" thickBot="1" x14ac:dyDescent="0.45">
      <c r="C15" s="114" t="s">
        <v>60</v>
      </c>
      <c r="D15" s="109"/>
      <c r="E15" s="110"/>
    </row>
    <row r="16" spans="2:14" ht="15" thickBot="1" x14ac:dyDescent="0.45">
      <c r="C16" s="48">
        <v>40</v>
      </c>
      <c r="D16" s="49">
        <v>55</v>
      </c>
      <c r="E16" s="50">
        <v>0</v>
      </c>
    </row>
    <row r="17" spans="2:14" ht="11.25" customHeight="1" thickBot="1" x14ac:dyDescent="0.45"/>
    <row r="18" spans="2:14" ht="15" thickBot="1" x14ac:dyDescent="0.45">
      <c r="B18" s="55"/>
      <c r="C18" s="120" t="s">
        <v>50</v>
      </c>
      <c r="D18" s="120"/>
      <c r="E18" s="120"/>
      <c r="F18" s="56" t="s">
        <v>55</v>
      </c>
      <c r="G18" s="57"/>
      <c r="H18" s="56" t="s">
        <v>49</v>
      </c>
      <c r="I18" s="58" t="s">
        <v>6</v>
      </c>
    </row>
    <row r="19" spans="2:14" x14ac:dyDescent="0.4">
      <c r="B19" s="60" t="s">
        <v>14</v>
      </c>
      <c r="C19" s="42">
        <v>8</v>
      </c>
      <c r="D19" s="42">
        <v>6</v>
      </c>
      <c r="E19" s="42">
        <v>7</v>
      </c>
      <c r="F19" s="34">
        <f>SUMPRODUCT($C$13:$E$13,C19:E19)</f>
        <v>153999.99999999988</v>
      </c>
      <c r="G19" s="13" t="s">
        <v>10</v>
      </c>
      <c r="H19" s="43">
        <v>200000</v>
      </c>
      <c r="I19" s="44">
        <v>1</v>
      </c>
      <c r="J19" s="1"/>
      <c r="K19" s="1"/>
    </row>
    <row r="20" spans="2:14" x14ac:dyDescent="0.4">
      <c r="B20" s="62" t="s">
        <v>5</v>
      </c>
      <c r="C20" s="42">
        <v>1</v>
      </c>
      <c r="D20" s="42">
        <v>3</v>
      </c>
      <c r="E20" s="42">
        <v>2</v>
      </c>
      <c r="F20" s="34">
        <f t="shared" ref="F20:F22" si="0">SUMPRODUCT($C$13:$E$13,C20:E20)</f>
        <v>49999.999999999935</v>
      </c>
      <c r="G20" s="13" t="s">
        <v>10</v>
      </c>
      <c r="H20" s="43">
        <v>50000</v>
      </c>
      <c r="I20" s="44">
        <v>1.5</v>
      </c>
      <c r="J20" s="1"/>
      <c r="K20" s="1"/>
    </row>
    <row r="21" spans="2:14" x14ac:dyDescent="0.4">
      <c r="B21" s="62" t="s">
        <v>47</v>
      </c>
      <c r="C21" s="42">
        <v>0.5</v>
      </c>
      <c r="D21" s="42">
        <v>0.3</v>
      </c>
      <c r="E21" s="42">
        <v>0.4</v>
      </c>
      <c r="F21" s="34">
        <f t="shared" si="0"/>
        <v>8599.9999999999927</v>
      </c>
      <c r="G21" s="13" t="s">
        <v>10</v>
      </c>
      <c r="H21" s="43">
        <f>7500+1100</f>
        <v>8600</v>
      </c>
      <c r="I21" s="44">
        <v>3</v>
      </c>
      <c r="J21" s="1"/>
      <c r="K21" s="1"/>
    </row>
    <row r="22" spans="2:14" ht="15" thickBot="1" x14ac:dyDescent="0.45">
      <c r="B22" s="61" t="s">
        <v>7</v>
      </c>
      <c r="C22" s="45">
        <v>0.5</v>
      </c>
      <c r="D22" s="45">
        <v>0.7</v>
      </c>
      <c r="E22" s="45">
        <v>0.6</v>
      </c>
      <c r="F22" s="98">
        <f t="shared" si="0"/>
        <v>14066.666666666652</v>
      </c>
      <c r="G22" s="15" t="s">
        <v>10</v>
      </c>
      <c r="H22" s="46">
        <v>15000</v>
      </c>
      <c r="I22" s="47">
        <v>2</v>
      </c>
      <c r="J22" s="1"/>
      <c r="K22" s="1"/>
    </row>
    <row r="23" spans="2:14" ht="11.25" customHeight="1" thickBot="1" x14ac:dyDescent="0.45">
      <c r="F23" s="1"/>
      <c r="G23" s="1"/>
      <c r="H23" s="1"/>
      <c r="I23" s="1"/>
      <c r="J23" s="1"/>
      <c r="K23" s="1"/>
    </row>
    <row r="24" spans="2:14" ht="15" thickBot="1" x14ac:dyDescent="0.45">
      <c r="B24" s="104" t="s">
        <v>51</v>
      </c>
      <c r="C24" s="105"/>
      <c r="D24" s="105"/>
      <c r="E24" s="10"/>
      <c r="F24" s="10"/>
      <c r="G24" s="10"/>
      <c r="H24" s="109" t="s">
        <v>30</v>
      </c>
      <c r="I24" s="109"/>
      <c r="J24" s="10"/>
      <c r="K24" s="10"/>
      <c r="L24" s="57"/>
      <c r="M24" s="109" t="s">
        <v>31</v>
      </c>
      <c r="N24" s="110"/>
    </row>
    <row r="25" spans="2:14" ht="15" thickBot="1" x14ac:dyDescent="0.45">
      <c r="B25" s="111" t="s">
        <v>53</v>
      </c>
      <c r="C25" s="112"/>
      <c r="D25" s="65">
        <v>0.9</v>
      </c>
      <c r="E25" s="65">
        <v>1.1000000000000001</v>
      </c>
      <c r="F25" s="66" t="s">
        <v>55</v>
      </c>
      <c r="G25" s="10"/>
      <c r="H25" s="66" t="s">
        <v>49</v>
      </c>
      <c r="I25" s="66" t="s">
        <v>52</v>
      </c>
      <c r="J25" s="10"/>
      <c r="K25" s="10"/>
      <c r="L25" s="57"/>
      <c r="M25" s="56" t="s">
        <v>49</v>
      </c>
      <c r="N25" s="58" t="s">
        <v>52</v>
      </c>
    </row>
    <row r="26" spans="2:14" x14ac:dyDescent="0.4">
      <c r="B26" s="62" t="s">
        <v>2</v>
      </c>
      <c r="C26" s="42">
        <v>1.5</v>
      </c>
      <c r="D26" s="42">
        <v>1.8</v>
      </c>
      <c r="E26" s="42">
        <v>1</v>
      </c>
      <c r="F26" s="63">
        <f>SUMPRODUCT($C$5:$E$5,C26:E26)</f>
        <v>15000.000000000002</v>
      </c>
      <c r="G26" s="13" t="s">
        <v>10</v>
      </c>
      <c r="H26" s="43">
        <v>15000</v>
      </c>
      <c r="I26" s="52">
        <v>8.5</v>
      </c>
      <c r="J26" s="13" t="s">
        <v>56</v>
      </c>
      <c r="K26" s="64">
        <f>SUMPRODUCT($C$6:$E$6,C26:E26)</f>
        <v>11399.999999999962</v>
      </c>
      <c r="L26" s="53" t="s">
        <v>10</v>
      </c>
      <c r="M26" s="12">
        <f>H26*$D$25</f>
        <v>13500</v>
      </c>
      <c r="N26" s="44">
        <f>I26*$E$25</f>
        <v>9.3500000000000014</v>
      </c>
    </row>
    <row r="27" spans="2:14" ht="15" thickBot="1" x14ac:dyDescent="0.45">
      <c r="B27" s="61" t="s">
        <v>3</v>
      </c>
      <c r="C27" s="45">
        <v>0.8</v>
      </c>
      <c r="D27" s="45">
        <v>1</v>
      </c>
      <c r="E27" s="45">
        <v>0.5</v>
      </c>
      <c r="F27" s="99">
        <f>SUMPRODUCT($C$5:$E$5,C27:E27)</f>
        <v>7966.6666666666652</v>
      </c>
      <c r="G27" s="15" t="s">
        <v>10</v>
      </c>
      <c r="H27" s="46">
        <v>10000</v>
      </c>
      <c r="I27" s="49">
        <v>9.25</v>
      </c>
      <c r="J27" s="15" t="s">
        <v>56</v>
      </c>
      <c r="K27" s="37">
        <f>SUMPRODUCT($C$6:$E$6,C27:E27)</f>
        <v>5699.9999999999809</v>
      </c>
      <c r="L27" s="54" t="s">
        <v>10</v>
      </c>
      <c r="M27" s="14">
        <f>H27*$D$25</f>
        <v>9000</v>
      </c>
      <c r="N27" s="47">
        <f>I27*$E$25</f>
        <v>10.175000000000001</v>
      </c>
    </row>
    <row r="28" spans="2:14" ht="11.25" customHeight="1" thickBot="1" x14ac:dyDescent="0.45"/>
    <row r="29" spans="2:14" ht="15" thickBot="1" x14ac:dyDescent="0.45">
      <c r="C29" s="114" t="s">
        <v>54</v>
      </c>
      <c r="D29" s="110"/>
      <c r="F29" s="107" t="s">
        <v>131</v>
      </c>
      <c r="G29" s="108"/>
      <c r="H29" s="108"/>
      <c r="I29" s="108"/>
      <c r="J29" s="108"/>
      <c r="K29" s="21"/>
    </row>
    <row r="30" spans="2:14" ht="29.6" thickBot="1" x14ac:dyDescent="0.45">
      <c r="C30" s="60" t="s">
        <v>4</v>
      </c>
      <c r="D30" s="94">
        <f>SUMPRODUCT(F19:F22,I19:I22)</f>
        <v>282933.33333333302</v>
      </c>
      <c r="F30" s="97" t="s">
        <v>1</v>
      </c>
      <c r="G30" s="126" t="s">
        <v>13</v>
      </c>
      <c r="H30" s="127"/>
      <c r="I30" s="126" t="s">
        <v>8</v>
      </c>
      <c r="J30" s="128"/>
      <c r="K30" s="127"/>
    </row>
    <row r="31" spans="2:14" x14ac:dyDescent="0.4">
      <c r="C31" s="62" t="s">
        <v>57</v>
      </c>
      <c r="D31" s="94">
        <f>SUMPRODUCT(F26:F27,I26:I27)</f>
        <v>201191.66666666669</v>
      </c>
      <c r="E31" s="7" t="s">
        <v>30</v>
      </c>
      <c r="F31" s="68">
        <f>SUMPRODUCT(C19:C22,$I$19:$I$22)+SUMPRODUCT(C26:C27,$I$26:$I$27)</f>
        <v>32.15</v>
      </c>
      <c r="G31" s="122">
        <f t="shared" ref="G31:H31" si="1">SUMPRODUCT(D19:D22,$I$19:$I$22)+SUMPRODUCT(D26:D27,$I$26:$I$27)</f>
        <v>37.35</v>
      </c>
      <c r="H31" s="122">
        <f t="shared" si="1"/>
        <v>25.524999999999999</v>
      </c>
      <c r="I31" s="122">
        <f>SUMPRODUCT(E19:E22,$I$19:$I$22)+SUMPRODUCT(E26:E27,$I$26:$I$27)</f>
        <v>25.524999999999999</v>
      </c>
      <c r="J31" s="122"/>
      <c r="K31" s="123"/>
      <c r="L31" t="s">
        <v>132</v>
      </c>
    </row>
    <row r="32" spans="2:14" ht="15" thickBot="1" x14ac:dyDescent="0.45">
      <c r="C32" s="62" t="s">
        <v>58</v>
      </c>
      <c r="D32" s="94">
        <f>SUMPRODUCT(K26:K27,N26:N27)</f>
        <v>164587.49999999948</v>
      </c>
      <c r="E32" s="7" t="s">
        <v>31</v>
      </c>
      <c r="F32" s="69">
        <f>SUMPRODUCT(C19:C22,$I$19:$I$22)+SUMPRODUCT(C26:C27,$N$26:$N$27)</f>
        <v>34.165000000000006</v>
      </c>
      <c r="G32" s="124">
        <f t="shared" ref="G32:H32" si="2">SUMPRODUCT(D19:D22,$I$19:$I$22)+SUMPRODUCT(D26:D27,$N$26:$N$27)</f>
        <v>39.805000000000007</v>
      </c>
      <c r="H32" s="124">
        <f t="shared" si="2"/>
        <v>26.837499999999999</v>
      </c>
      <c r="I32" s="124">
        <f>SUMPRODUCT(E19:E22,$I$19:$I$22)+SUMPRODUCT(E26:E27,$N$26:$N$27)</f>
        <v>26.837499999999999</v>
      </c>
      <c r="J32" s="124"/>
      <c r="K32" s="125"/>
      <c r="L32" t="s">
        <v>132</v>
      </c>
    </row>
    <row r="33" spans="2:14" ht="15" thickBot="1" x14ac:dyDescent="0.45">
      <c r="C33" s="61" t="s">
        <v>59</v>
      </c>
      <c r="D33" s="95">
        <f>SUMPRODUCT(C7:D7,C16:D16)</f>
        <v>663333.33333333454</v>
      </c>
      <c r="F33" s="1"/>
      <c r="G33" s="1"/>
    </row>
    <row r="34" spans="2:14" ht="11.25" customHeight="1" thickBot="1" x14ac:dyDescent="0.45">
      <c r="C34" s="7"/>
      <c r="D34" s="1"/>
      <c r="F34" s="1"/>
      <c r="G34" s="24"/>
    </row>
    <row r="35" spans="2:14" ht="15" thickBot="1" x14ac:dyDescent="0.45">
      <c r="C35" s="114" t="s">
        <v>41</v>
      </c>
      <c r="D35" s="110"/>
      <c r="F35" s="1"/>
      <c r="G35" s="1"/>
    </row>
    <row r="36" spans="2:14" ht="15" thickBot="1" x14ac:dyDescent="0.45">
      <c r="B36" s="67" t="s">
        <v>130</v>
      </c>
      <c r="C36" s="115">
        <f>SUM(D30:D33)</f>
        <v>1312045.8333333337</v>
      </c>
      <c r="D36" s="116"/>
      <c r="E36" t="s">
        <v>129</v>
      </c>
      <c r="F36" s="1"/>
    </row>
    <row r="37" spans="2:14" x14ac:dyDescent="0.4">
      <c r="C37" s="117" t="s">
        <v>48</v>
      </c>
      <c r="D37" s="117"/>
      <c r="F37" s="1"/>
    </row>
    <row r="38" spans="2:14" ht="11.25" customHeight="1" thickBot="1" x14ac:dyDescent="0.4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 ht="15" thickTop="1" x14ac:dyDescent="0.4">
      <c r="B39" s="106" t="s">
        <v>12</v>
      </c>
      <c r="C39" s="106"/>
      <c r="J39" s="25"/>
      <c r="M39" s="113">
        <v>43324</v>
      </c>
      <c r="N39" s="113"/>
    </row>
    <row r="40" spans="2:14" x14ac:dyDescent="0.4">
      <c r="D40" s="7"/>
      <c r="E40" s="1"/>
      <c r="F40" s="1"/>
      <c r="G40" s="1"/>
    </row>
    <row r="41" spans="2:14" x14ac:dyDescent="0.4">
      <c r="D41" s="7"/>
      <c r="E41" s="1"/>
      <c r="F41" s="1"/>
      <c r="G41" s="1"/>
    </row>
  </sheetData>
  <mergeCells count="22">
    <mergeCell ref="B39:C39"/>
    <mergeCell ref="M39:N39"/>
    <mergeCell ref="G31:H31"/>
    <mergeCell ref="I31:K31"/>
    <mergeCell ref="G32:H32"/>
    <mergeCell ref="I32:K32"/>
    <mergeCell ref="C35:D35"/>
    <mergeCell ref="C36:D36"/>
    <mergeCell ref="M24:N24"/>
    <mergeCell ref="B25:C25"/>
    <mergeCell ref="C29:D29"/>
    <mergeCell ref="F29:J29"/>
    <mergeCell ref="C37:D37"/>
    <mergeCell ref="G30:H30"/>
    <mergeCell ref="I30:K30"/>
    <mergeCell ref="B1:E1"/>
    <mergeCell ref="C3:E3"/>
    <mergeCell ref="C12:E12"/>
    <mergeCell ref="C15:E15"/>
    <mergeCell ref="C18:E18"/>
    <mergeCell ref="B24:D24"/>
    <mergeCell ref="H24:I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Rougir Cosmetics</vt:lpstr>
      <vt:lpstr>Answer Report 1</vt:lpstr>
      <vt:lpstr>Sensitivity Report 1</vt:lpstr>
      <vt:lpstr>Rougir Cosmetics (2)</vt:lpstr>
      <vt:lpstr>'Rougir Cosmetics (2)'!TotalShipped</vt:lpstr>
      <vt:lpstr>TotalShipped</vt:lpstr>
      <vt:lpstr>'Rougir Cosmetics (2)'!UnitProdCost</vt:lpstr>
      <vt:lpstr>UnitProdCost</vt:lpstr>
      <vt:lpstr>'Rougir Cosmetics (2)'!UnitShipCost</vt:lpstr>
      <vt:lpstr>UnitShipCost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Rushford</dc:creator>
  <cp:lastModifiedBy>Risto Rushford</cp:lastModifiedBy>
  <cp:lastPrinted>2020-12-21T04:55:04Z</cp:lastPrinted>
  <dcterms:created xsi:type="dcterms:W3CDTF">2018-08-11T17:23:33Z</dcterms:created>
  <dcterms:modified xsi:type="dcterms:W3CDTF">2020-12-21T05:11:06Z</dcterms:modified>
</cp:coreProperties>
</file>