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mborilar" sheetId="1" r:id="rId4"/>
  </sheets>
  <definedNames/>
  <calcPr/>
</workbook>
</file>

<file path=xl/sharedStrings.xml><?xml version="1.0" encoding="utf-8"?>
<sst xmlns="http://schemas.openxmlformats.org/spreadsheetml/2006/main" count="43" uniqueCount="36">
  <si>
    <t>Totais</t>
  </si>
  <si>
    <t>Soma quad.</t>
  </si>
  <si>
    <t>Grupos, i</t>
  </si>
  <si>
    <t>Observações</t>
  </si>
  <si>
    <t>(soma)</t>
  </si>
  <si>
    <t>observações</t>
  </si>
  <si>
    <t>Dimensão</t>
  </si>
  <si>
    <t>Médias</t>
  </si>
  <si>
    <t>Variâncias</t>
  </si>
  <si>
    <t>i=1, 0 mg de</t>
  </si>
  <si>
    <t>cafeína (placebo)</t>
  </si>
  <si>
    <t>i=2, 100 mg de</t>
  </si>
  <si>
    <t>cafeína</t>
  </si>
  <si>
    <t>i=3, 200 mg de</t>
  </si>
  <si>
    <t>Total</t>
  </si>
  <si>
    <r>
      <rPr>
        <rFont val="Calibri"/>
        <color theme="1"/>
        <sz val="12.0"/>
      </rPr>
      <t>S</t>
    </r>
    <r>
      <rPr>
        <rFont val="Calibri"/>
        <color theme="1"/>
        <sz val="12.0"/>
        <vertAlign val="superscript"/>
      </rPr>
      <t>2</t>
    </r>
    <r>
      <rPr>
        <rFont val="Calibri"/>
        <color theme="1"/>
        <sz val="12.0"/>
        <vertAlign val="subscript"/>
      </rPr>
      <t xml:space="preserve">T </t>
    </r>
    <r>
      <rPr>
        <rFont val="Calibri"/>
        <color theme="1"/>
        <sz val="12.0"/>
      </rPr>
      <t xml:space="preserve">= </t>
    </r>
  </si>
  <si>
    <t>a)</t>
  </si>
  <si>
    <r>
      <rPr>
        <rFont val="Calibri"/>
        <color theme="1"/>
        <sz val="12.0"/>
      </rPr>
      <t>H</t>
    </r>
    <r>
      <rPr>
        <rFont val="Calibri"/>
        <color theme="1"/>
        <sz val="12.0"/>
        <vertAlign val="subscript"/>
      </rPr>
      <t>0</t>
    </r>
    <r>
      <rPr>
        <rFont val="Calibri"/>
        <color theme="1"/>
        <sz val="12.0"/>
      </rPr>
      <t>:</t>
    </r>
  </si>
  <si>
    <r>
      <rPr>
        <rFont val="Symbol"/>
        <color theme="1"/>
        <sz val="12.0"/>
      </rPr>
      <t>m</t>
    </r>
    <r>
      <rPr>
        <rFont val="Calibri"/>
        <color theme="1"/>
        <sz val="12.0"/>
        <vertAlign val="subscript"/>
      </rPr>
      <t>g1</t>
    </r>
    <r>
      <rPr>
        <rFont val="Calibri"/>
        <color theme="1"/>
        <sz val="12.0"/>
      </rPr>
      <t xml:space="preserve"> = </t>
    </r>
    <r>
      <rPr>
        <rFont val="Symbol"/>
        <color theme="1"/>
        <sz val="12.0"/>
      </rPr>
      <t>m</t>
    </r>
    <r>
      <rPr>
        <rFont val="Calibri"/>
        <color theme="1"/>
        <sz val="12.0"/>
        <vertAlign val="subscript"/>
      </rPr>
      <t>g2</t>
    </r>
  </si>
  <si>
    <t>Estatística F</t>
  </si>
  <si>
    <t>Região rejeição</t>
  </si>
  <si>
    <t xml:space="preserve"> +∞</t>
  </si>
  <si>
    <t>Não rejeita ao nível</t>
  </si>
  <si>
    <r>
      <rPr>
        <rFont val="Calibri"/>
        <color theme="1"/>
        <sz val="12.0"/>
      </rPr>
      <t>H</t>
    </r>
    <r>
      <rPr>
        <rFont val="Calibri"/>
        <color theme="1"/>
        <sz val="12.0"/>
        <vertAlign val="subscript"/>
      </rPr>
      <t>0</t>
    </r>
    <r>
      <rPr>
        <rFont val="Calibri"/>
        <color theme="1"/>
        <sz val="12.0"/>
      </rPr>
      <t>:</t>
    </r>
  </si>
  <si>
    <r>
      <rPr>
        <rFont val="Symbol"/>
        <color theme="1"/>
        <sz val="12.0"/>
      </rPr>
      <t>m</t>
    </r>
    <r>
      <rPr>
        <rFont val="Calibri"/>
        <color theme="1"/>
        <sz val="12.0"/>
        <vertAlign val="subscript"/>
      </rPr>
      <t>g2</t>
    </r>
    <r>
      <rPr>
        <rFont val="Calibri"/>
        <color theme="1"/>
        <sz val="12.0"/>
      </rPr>
      <t xml:space="preserve"> = </t>
    </r>
    <r>
      <rPr>
        <rFont val="Symbol"/>
        <color theme="1"/>
        <sz val="12.0"/>
      </rPr>
      <t>m</t>
    </r>
    <r>
      <rPr>
        <rFont val="Calibri"/>
        <color theme="1"/>
        <sz val="12.0"/>
        <vertAlign val="subscript"/>
      </rPr>
      <t>g3</t>
    </r>
  </si>
  <si>
    <t>b)</t>
  </si>
  <si>
    <t>Tabela ANOVA</t>
  </si>
  <si>
    <t>Fonte de variação</t>
  </si>
  <si>
    <t>SQ</t>
  </si>
  <si>
    <t>G.L.</t>
  </si>
  <si>
    <t>MQ</t>
  </si>
  <si>
    <t>Valor-P</t>
  </si>
  <si>
    <t>Grupos</t>
  </si>
  <si>
    <t>Erro</t>
  </si>
  <si>
    <t>Região de rejeição</t>
  </si>
  <si>
    <t>Rejeito H0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</si>
</sst>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\ ###,##0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left/>
      <right/>
      <top style="medium">
        <color rgb="FF000000"/>
      </top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2" fillId="2" fontId="1" numFmtId="0" xfId="0" applyBorder="1" applyFont="1"/>
    <xf borderId="2" fillId="2" fontId="1" numFmtId="0" xfId="0" applyAlignment="1" applyBorder="1" applyFont="1">
      <alignment horizontal="right"/>
    </xf>
    <xf borderId="2" fillId="2" fontId="1" numFmtId="0" xfId="0" applyAlignment="1" applyBorder="1" applyFont="1">
      <alignment horizontal="center"/>
    </xf>
    <xf borderId="0" fillId="0" fontId="2" numFmtId="0" xfId="0" applyFont="1"/>
    <xf borderId="3" fillId="2" fontId="1" numFmtId="0" xfId="0" applyBorder="1" applyFont="1"/>
    <xf borderId="3" fillId="2" fontId="1" numFmtId="0" xfId="0" applyAlignment="1" applyBorder="1" applyFont="1">
      <alignment horizontal="center"/>
    </xf>
    <xf borderId="0" fillId="0" fontId="1" numFmtId="0" xfId="0" applyFont="1"/>
    <xf borderId="2" fillId="2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4" fillId="2" fontId="1" numFmtId="0" xfId="0" applyBorder="1" applyFont="1"/>
    <xf borderId="4" fillId="2" fontId="1" numFmtId="0" xfId="0" applyAlignment="1" applyBorder="1" applyFont="1">
      <alignment horizontal="center"/>
    </xf>
    <xf borderId="4" fillId="2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right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0" fillId="0" fontId="1" numFmtId="2" xfId="0" applyAlignment="1" applyFont="1" applyNumberFormat="1">
      <alignment horizontal="center"/>
    </xf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6" fillId="0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4.78"/>
    <col customWidth="1" min="5" max="9" width="6.78"/>
    <col customWidth="1" min="10" max="26" width="10.56"/>
  </cols>
  <sheetData>
    <row r="1">
      <c r="A1" s="1"/>
    </row>
    <row r="4">
      <c r="D4" s="2"/>
      <c r="E4" s="2"/>
      <c r="F4" s="2"/>
      <c r="G4" s="2"/>
      <c r="H4" s="2"/>
      <c r="I4" s="2"/>
      <c r="J4" s="3" t="s">
        <v>0</v>
      </c>
      <c r="K4" s="3" t="s">
        <v>1</v>
      </c>
    </row>
    <row r="5">
      <c r="D5" s="4" t="s">
        <v>2</v>
      </c>
      <c r="E5" s="4"/>
      <c r="F5" s="4"/>
      <c r="G5" s="5" t="s">
        <v>3</v>
      </c>
      <c r="H5" s="4"/>
      <c r="I5" s="4"/>
      <c r="J5" s="6" t="s">
        <v>4</v>
      </c>
      <c r="K5" s="6" t="s">
        <v>5</v>
      </c>
      <c r="L5" s="7" t="s">
        <v>6</v>
      </c>
      <c r="M5" s="7" t="s">
        <v>7</v>
      </c>
      <c r="N5" s="7" t="s">
        <v>8</v>
      </c>
    </row>
    <row r="6">
      <c r="D6" s="8" t="s">
        <v>9</v>
      </c>
      <c r="E6" s="9">
        <v>242.0</v>
      </c>
      <c r="F6" s="9">
        <v>245.0</v>
      </c>
      <c r="G6" s="9">
        <v>244.0</v>
      </c>
      <c r="H6" s="9">
        <v>248.0</v>
      </c>
      <c r="I6" s="9">
        <v>247.0</v>
      </c>
      <c r="J6" s="9"/>
      <c r="K6" s="9"/>
      <c r="L6" s="10"/>
    </row>
    <row r="7">
      <c r="D7" s="4" t="s">
        <v>10</v>
      </c>
      <c r="E7" s="6">
        <v>248.0</v>
      </c>
      <c r="F7" s="6">
        <v>242.0</v>
      </c>
      <c r="G7" s="6">
        <v>244.0</v>
      </c>
      <c r="H7" s="6">
        <v>246.0</v>
      </c>
      <c r="I7" s="6">
        <v>242.0</v>
      </c>
      <c r="J7" s="6">
        <f>SUM(E6:I7)</f>
        <v>2448</v>
      </c>
      <c r="K7" s="11">
        <f>SUMSQ(E6:I7)</f>
        <v>599322</v>
      </c>
      <c r="L7" s="12">
        <v>10.0</v>
      </c>
      <c r="M7" s="7">
        <f>J7/L7</f>
        <v>244.8</v>
      </c>
      <c r="N7" s="7">
        <f>K7/L7-M7^2</f>
        <v>5.16</v>
      </c>
    </row>
    <row r="8">
      <c r="D8" s="8" t="s">
        <v>11</v>
      </c>
      <c r="E8" s="9">
        <v>248.0</v>
      </c>
      <c r="F8" s="9">
        <v>246.0</v>
      </c>
      <c r="G8" s="9">
        <v>245.0</v>
      </c>
      <c r="H8" s="9">
        <v>247.0</v>
      </c>
      <c r="I8" s="9">
        <v>248.0</v>
      </c>
      <c r="J8" s="9"/>
      <c r="K8" s="9"/>
      <c r="L8" s="10"/>
    </row>
    <row r="9">
      <c r="D9" s="4" t="s">
        <v>12</v>
      </c>
      <c r="E9" s="6">
        <v>250.0</v>
      </c>
      <c r="F9" s="6">
        <v>247.0</v>
      </c>
      <c r="G9" s="6">
        <v>246.0</v>
      </c>
      <c r="H9" s="6">
        <v>243.0</v>
      </c>
      <c r="I9" s="6">
        <v>244.0</v>
      </c>
      <c r="J9" s="6">
        <f>SUM(E8:I9)</f>
        <v>2464</v>
      </c>
      <c r="K9" s="11">
        <f>SUMSQ(E8:I9)</f>
        <v>607168</v>
      </c>
      <c r="L9" s="12">
        <v>10.0</v>
      </c>
      <c r="M9" s="7">
        <f>J9/L9</f>
        <v>246.4</v>
      </c>
      <c r="N9" s="7">
        <f>K9/L9-M9^2</f>
        <v>3.84</v>
      </c>
    </row>
    <row r="10">
      <c r="D10" s="8" t="s">
        <v>13</v>
      </c>
      <c r="E10" s="9">
        <v>246.0</v>
      </c>
      <c r="F10" s="9">
        <v>248.0</v>
      </c>
      <c r="G10" s="9">
        <v>250.0</v>
      </c>
      <c r="H10" s="9">
        <v>252.0</v>
      </c>
      <c r="I10" s="9">
        <v>248.0</v>
      </c>
      <c r="J10" s="9"/>
      <c r="K10" s="9"/>
      <c r="L10" s="10"/>
    </row>
    <row r="11">
      <c r="D11" s="13" t="s">
        <v>12</v>
      </c>
      <c r="E11" s="14">
        <v>250.0</v>
      </c>
      <c r="F11" s="14">
        <v>246.0</v>
      </c>
      <c r="G11" s="14">
        <v>248.0</v>
      </c>
      <c r="H11" s="14">
        <v>245.0</v>
      </c>
      <c r="I11" s="14">
        <v>250.0</v>
      </c>
      <c r="J11" s="14">
        <f>SUM(E10:I11)</f>
        <v>2483</v>
      </c>
      <c r="K11" s="15">
        <f>SUMSQ(E10:I11)</f>
        <v>616573</v>
      </c>
      <c r="L11" s="12">
        <v>10.0</v>
      </c>
      <c r="M11" s="7">
        <f>J11/L11</f>
        <v>248.3</v>
      </c>
      <c r="N11" s="7">
        <f>K11/L11-M11^2</f>
        <v>4.41</v>
      </c>
    </row>
    <row r="13">
      <c r="K13" s="7" t="s">
        <v>14</v>
      </c>
      <c r="L13" s="7">
        <f>L7+L9+L11</f>
        <v>30</v>
      </c>
      <c r="M13" s="7">
        <f>AVERAGE(E6:I11)</f>
        <v>246.5</v>
      </c>
      <c r="N13" s="7">
        <f>_xlfn.VAR.P(E6:I11)</f>
        <v>6.516666667</v>
      </c>
    </row>
    <row r="15">
      <c r="D15" s="16" t="s">
        <v>15</v>
      </c>
      <c r="E15" s="7">
        <f>SUMPRODUCT(L7:L11,N7:N11)/(L13-3)</f>
        <v>4.966666667</v>
      </c>
    </row>
    <row r="17">
      <c r="A17" s="7" t="s">
        <v>16</v>
      </c>
      <c r="B17" s="16" t="s">
        <v>17</v>
      </c>
      <c r="C17" s="7" t="s">
        <v>18</v>
      </c>
      <c r="D17" s="7" t="s">
        <v>19</v>
      </c>
      <c r="E17" s="7">
        <f>(M9-M7)^2/(E15*2/10)</f>
        <v>2.577181208</v>
      </c>
    </row>
    <row r="18">
      <c r="D18" s="7" t="s">
        <v>20</v>
      </c>
      <c r="E18" s="7">
        <f>_xlfn.F.INV.RT(K18,1,L13-3)</f>
        <v>7.676684049</v>
      </c>
      <c r="F18" s="7" t="s">
        <v>21</v>
      </c>
      <c r="H18" s="7" t="s">
        <v>22</v>
      </c>
      <c r="K18" s="7">
        <v>0.01</v>
      </c>
    </row>
    <row r="20">
      <c r="B20" s="16" t="s">
        <v>23</v>
      </c>
      <c r="C20" s="7" t="s">
        <v>24</v>
      </c>
      <c r="D20" s="7" t="s">
        <v>19</v>
      </c>
      <c r="E20" s="7">
        <f>(M11-M9)^2/(E15*2/10)</f>
        <v>3.634228188</v>
      </c>
    </row>
    <row r="21" ht="15.75" customHeight="1">
      <c r="D21" s="7" t="s">
        <v>20</v>
      </c>
      <c r="E21" s="7">
        <f>_xlfn.F.INV.RT(K21,1,L13-3)</f>
        <v>7.676684049</v>
      </c>
      <c r="F21" s="7" t="s">
        <v>21</v>
      </c>
      <c r="H21" s="7" t="s">
        <v>22</v>
      </c>
      <c r="K21" s="7">
        <v>0.01</v>
      </c>
    </row>
    <row r="22" ht="15.75" customHeight="1"/>
    <row r="23" ht="15.75" customHeight="1">
      <c r="A23" s="7" t="s">
        <v>25</v>
      </c>
      <c r="D23" s="7" t="s">
        <v>26</v>
      </c>
    </row>
    <row r="24" ht="15.75" customHeight="1">
      <c r="D24" s="17" t="s">
        <v>27</v>
      </c>
      <c r="E24" s="18" t="s">
        <v>28</v>
      </c>
      <c r="F24" s="18" t="s">
        <v>29</v>
      </c>
      <c r="G24" s="18" t="s">
        <v>30</v>
      </c>
      <c r="H24" s="19" t="s">
        <v>19</v>
      </c>
      <c r="I24" s="17"/>
      <c r="J24" s="18" t="s">
        <v>31</v>
      </c>
    </row>
    <row r="25" ht="15.75" customHeight="1">
      <c r="D25" s="7" t="s">
        <v>32</v>
      </c>
      <c r="E25" s="12">
        <f>E27-E26</f>
        <v>61.4</v>
      </c>
      <c r="F25" s="12">
        <v>2.0</v>
      </c>
      <c r="G25" s="20">
        <f t="shared" ref="G25:G27" si="1">E25/F25</f>
        <v>30.7</v>
      </c>
      <c r="H25" s="7">
        <f>G25/G26</f>
        <v>6.181208054</v>
      </c>
      <c r="J25" s="7">
        <f>_xlfn.F.DIST.RT(H25,F25,F26)</f>
        <v>0.006163213574</v>
      </c>
    </row>
    <row r="26" ht="15.75" customHeight="1">
      <c r="D26" s="7" t="s">
        <v>33</v>
      </c>
      <c r="E26" s="12">
        <f>SUMPRODUCT(L7:L11,N7:N11)</f>
        <v>134.1</v>
      </c>
      <c r="F26" s="12">
        <f>L13-3</f>
        <v>27</v>
      </c>
      <c r="G26" s="20">
        <f t="shared" si="1"/>
        <v>4.966666667</v>
      </c>
      <c r="H26" s="21" t="s">
        <v>34</v>
      </c>
      <c r="I26" s="21"/>
      <c r="J26" s="21"/>
    </row>
    <row r="27" ht="15.75" customHeight="1">
      <c r="D27" s="21" t="s">
        <v>14</v>
      </c>
      <c r="E27" s="22">
        <f>N13*L13</f>
        <v>195.5</v>
      </c>
      <c r="F27" s="22">
        <f>L13-1</f>
        <v>29</v>
      </c>
      <c r="G27" s="23">
        <f t="shared" si="1"/>
        <v>6.74137931</v>
      </c>
      <c r="H27" s="21">
        <f>_xlfn.F.INV.RT(K27,F25,F26)</f>
        <v>5.488117768</v>
      </c>
      <c r="I27" s="21"/>
      <c r="J27" s="21" t="s">
        <v>35</v>
      </c>
      <c r="K27" s="7">
        <v>0.01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