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208ECDE-7593-4087-B0CC-1ED484A3A3F1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E25" i="1"/>
  <c r="N4" i="1" l="1"/>
  <c r="N5" i="1" s="1"/>
  <c r="B13" i="1"/>
  <c r="D13" i="1"/>
  <c r="N6" i="1" s="1"/>
  <c r="A17" i="1" l="1"/>
  <c r="A29" i="1"/>
  <c r="N7" i="1" l="1"/>
  <c r="N8" i="1" s="1"/>
  <c r="A18" i="1" l="1"/>
  <c r="B17" i="1"/>
  <c r="D17" i="1" l="1"/>
  <c r="C17" i="1"/>
  <c r="B18" i="1"/>
  <c r="C18" i="1" s="1"/>
  <c r="D42" i="1" s="1"/>
  <c r="F41" i="1" s="1"/>
  <c r="A19" i="1"/>
  <c r="A30" i="1"/>
  <c r="B30" i="1"/>
  <c r="B29" i="1"/>
  <c r="D41" i="1" l="1"/>
  <c r="D40" i="1"/>
  <c r="D18" i="1"/>
  <c r="E18" i="1" s="1"/>
  <c r="E17" i="1"/>
  <c r="B41" i="1" s="1"/>
  <c r="B19" i="1"/>
  <c r="D19" i="1" s="1"/>
  <c r="E19" i="1" s="1"/>
  <c r="A20" i="1"/>
  <c r="C29" i="1"/>
  <c r="B31" i="1"/>
  <c r="A31" i="1"/>
  <c r="F19" i="1" l="1"/>
  <c r="F18" i="1"/>
  <c r="B42" i="1"/>
  <c r="B43" i="1" s="1"/>
  <c r="F17" i="1"/>
  <c r="C19" i="1"/>
  <c r="D43" i="1" s="1"/>
  <c r="F42" i="1" s="1"/>
  <c r="B20" i="1"/>
  <c r="D20" i="1" s="1"/>
  <c r="A21" i="1"/>
  <c r="C30" i="1"/>
  <c r="A33" i="1"/>
  <c r="B32" i="1"/>
  <c r="A32" i="1"/>
  <c r="E20" i="1" l="1"/>
  <c r="B44" i="1" s="1"/>
  <c r="B45" i="1" s="1"/>
  <c r="C20" i="1"/>
  <c r="D44" i="1" s="1"/>
  <c r="F43" i="1" s="1"/>
  <c r="B21" i="1"/>
  <c r="D21" i="1" s="1"/>
  <c r="E21" i="1" s="1"/>
  <c r="F21" i="1" s="1"/>
  <c r="A22" i="1"/>
  <c r="C31" i="1"/>
  <c r="B33" i="1"/>
  <c r="A23" i="1" l="1"/>
  <c r="C21" i="1"/>
  <c r="D45" i="1" s="1"/>
  <c r="F44" i="1" s="1"/>
  <c r="F20" i="1"/>
  <c r="B22" i="1"/>
  <c r="D22" i="1" s="1"/>
  <c r="E22" i="1" s="1"/>
  <c r="F22" i="1" s="1"/>
  <c r="C32" i="1"/>
  <c r="C33" i="1"/>
  <c r="E37" i="1"/>
  <c r="H37" i="1" s="1"/>
  <c r="B34" i="1"/>
  <c r="A34" i="1"/>
  <c r="B46" i="1" l="1"/>
  <c r="C22" i="1"/>
  <c r="D46" i="1" s="1"/>
  <c r="F45" i="1" s="1"/>
  <c r="A24" i="1"/>
  <c r="B23" i="1"/>
  <c r="C23" i="1" s="1"/>
  <c r="D47" i="1" s="1"/>
  <c r="F46" i="1" s="1"/>
  <c r="A35" i="1"/>
  <c r="B24" i="1" l="1"/>
  <c r="C24" i="1" s="1"/>
  <c r="D48" i="1" s="1"/>
  <c r="F47" i="1" s="1"/>
  <c r="C35" i="1"/>
  <c r="D23" i="1"/>
  <c r="E23" i="1" s="1"/>
  <c r="B47" i="1" s="1"/>
  <c r="C34" i="1"/>
  <c r="F23" i="1" l="1"/>
  <c r="D24" i="1"/>
  <c r="C36" i="1"/>
  <c r="E24" i="1" l="1"/>
  <c r="N11" i="1"/>
  <c r="N14" i="1" s="1"/>
  <c r="N15" i="1" s="1"/>
  <c r="N16" i="1" s="1"/>
  <c r="D30" i="1" s="1"/>
  <c r="E30" i="1" s="1"/>
  <c r="I30" i="1" s="1"/>
  <c r="F25" i="1" l="1"/>
  <c r="B48" i="1"/>
  <c r="F24" i="1"/>
  <c r="D34" i="1"/>
  <c r="E34" i="1" s="1"/>
  <c r="I34" i="1" s="1"/>
  <c r="D31" i="1"/>
  <c r="E31" i="1" s="1"/>
  <c r="I31" i="1" s="1"/>
  <c r="D35" i="1"/>
  <c r="F35" i="1" s="1"/>
  <c r="G35" i="1" s="1"/>
  <c r="D32" i="1"/>
  <c r="E32" i="1" s="1"/>
  <c r="I32" i="1" s="1"/>
  <c r="D29" i="1"/>
  <c r="E29" i="1" s="1"/>
  <c r="D33" i="1"/>
  <c r="E33" i="1" s="1"/>
  <c r="I33" i="1" s="1"/>
  <c r="F30" i="1"/>
  <c r="G30" i="1" s="1"/>
  <c r="H30" i="1" s="1"/>
  <c r="E35" i="1" l="1"/>
  <c r="I35" i="1" s="1"/>
  <c r="F33" i="1"/>
  <c r="G33" i="1" s="1"/>
  <c r="H33" i="1" s="1"/>
  <c r="F32" i="1"/>
  <c r="G32" i="1" s="1"/>
  <c r="H32" i="1" s="1"/>
  <c r="F31" i="1"/>
  <c r="G31" i="1" s="1"/>
  <c r="H31" i="1" s="1"/>
  <c r="F34" i="1"/>
  <c r="G34" i="1" s="1"/>
  <c r="H34" i="1" s="1"/>
  <c r="F29" i="1"/>
  <c r="G29" i="1" s="1"/>
  <c r="H29" i="1" s="1"/>
  <c r="D36" i="1"/>
  <c r="I29" i="1"/>
  <c r="I36" i="1" l="1"/>
  <c r="E36" i="1"/>
  <c r="H35" i="1"/>
  <c r="H36" i="1" s="1"/>
</calcChain>
</file>

<file path=xl/sharedStrings.xml><?xml version="1.0" encoding="utf-8"?>
<sst xmlns="http://schemas.openxmlformats.org/spreadsheetml/2006/main" count="55" uniqueCount="40">
  <si>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</si>
  <si>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</si>
  <si>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</si>
  <si>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</si>
  <si>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</si>
  <si>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</si>
  <si>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</si>
  <si>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</si>
  <si>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</si>
  <si>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</si>
  <si>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</si>
  <si>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</si>
  <si>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</si>
  <si>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</si>
  <si>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</si>
  <si>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</si>
  <si>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</si>
  <si>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</si>
  <si>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</si>
  <si>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</si>
  <si>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</si>
  <si>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</si>
  <si>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</si>
  <si>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</si>
  <si>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</si>
  <si>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</si>
  <si>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</si>
  <si>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</si>
  <si>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</si>
  <si>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</si>
  <si>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</si>
  <si>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</si>
  <si>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Вариант 22</t>
  </si>
  <si>
    <t>Округление</t>
  </si>
  <si>
    <t>Кол-во интервалов</t>
  </si>
  <si>
    <t xml:space="preserve"> при x &lt;=</t>
  </si>
  <si>
    <t>при</t>
  </si>
  <si>
    <t>&lt; x &lt;=</t>
  </si>
  <si>
    <t xml:space="preserve">F*n(x) = </t>
  </si>
  <si>
    <t>при x&gt;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</si>
</sst>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9"/>
      <color theme="1"/>
      <name val="Verdana"/>
      <family val="2"/>
      <charset val="204"/>
    </font>
    <font>
      <sz val="14"/>
      <color theme="1"/>
      <name val="Verdana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4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ACFE"/>
        <bgColor indexed="64"/>
      </patternFill>
    </fill>
    <fill>
      <patternFill patternType="solid">
        <fgColor rgb="FFFEB0DB"/>
        <bgColor indexed="64"/>
      </patternFill>
    </fill>
    <fill>
      <patternFill patternType="solid">
        <fgColor rgb="FF43FF5E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0" fillId="0" borderId="0" xfId="0" applyFill="1"/>
    <xf numFmtId="0" fontId="1" fillId="4" borderId="1" xfId="0" applyFont="1" applyFill="1" applyBorder="1" applyAlignment="1">
      <alignment horizontal="right" vertical="center"/>
    </xf>
    <xf numFmtId="0" fontId="6" fillId="0" borderId="0" xfId="0" applyFont="1" applyAlignment="1"/>
    <xf numFmtId="0" fontId="0" fillId="0" borderId="0" xfId="0" applyBorder="1" applyAlignment="1"/>
    <xf numFmtId="0" fontId="0" fillId="0" borderId="1" xfId="0" applyBorder="1" applyAlignment="1"/>
    <xf numFmtId="0" fontId="1" fillId="5" borderId="1" xfId="0" applyFont="1" applyFill="1" applyBorder="1" applyAlignment="1"/>
    <xf numFmtId="165" fontId="1" fillId="5" borderId="1" xfId="0" applyNumberFormat="1" applyFont="1" applyFill="1" applyBorder="1" applyAlignment="1"/>
    <xf numFmtId="0" fontId="2" fillId="0" borderId="1" xfId="0" applyFont="1" applyBorder="1"/>
    <xf numFmtId="0" fontId="2" fillId="0" borderId="8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0" fillId="0" borderId="16" xfId="0" applyFont="1" applyBorder="1"/>
    <xf numFmtId="0" fontId="5" fillId="0" borderId="16" xfId="0" applyFont="1" applyBorder="1"/>
    <xf numFmtId="0" fontId="11" fillId="0" borderId="17" xfId="0" applyFont="1" applyBorder="1"/>
    <xf numFmtId="0" fontId="0" fillId="0" borderId="0" xfId="0" applyBorder="1"/>
    <xf numFmtId="11" fontId="2" fillId="6" borderId="12" xfId="0" applyNumberFormat="1" applyFont="1" applyFill="1" applyBorder="1"/>
    <xf numFmtId="0" fontId="2" fillId="6" borderId="13" xfId="0" applyFont="1" applyFill="1" applyBorder="1"/>
    <xf numFmtId="0" fontId="2" fillId="6" borderId="7" xfId="0" applyFont="1" applyFill="1" applyBorder="1"/>
    <xf numFmtId="0" fontId="2" fillId="6" borderId="1" xfId="0" applyFont="1" applyFill="1" applyBorder="1"/>
    <xf numFmtId="0" fontId="14" fillId="4" borderId="1" xfId="0" applyFont="1" applyFill="1" applyBorder="1"/>
    <xf numFmtId="0" fontId="1" fillId="7" borderId="1" xfId="0" applyFont="1" applyFill="1" applyBorder="1"/>
    <xf numFmtId="2" fontId="4" fillId="8" borderId="0" xfId="0" applyNumberFormat="1" applyFont="1" applyFill="1"/>
    <xf numFmtId="0" fontId="0" fillId="5" borderId="0" xfId="0" applyFill="1"/>
    <xf numFmtId="0" fontId="2" fillId="6" borderId="18" xfId="0" applyFont="1" applyFill="1" applyBorder="1"/>
    <xf numFmtId="11" fontId="2" fillId="6" borderId="3" xfId="0" applyNumberFormat="1" applyFont="1" applyFill="1" applyBorder="1"/>
    <xf numFmtId="0" fontId="2" fillId="6" borderId="3" xfId="0" applyFont="1" applyFill="1" applyBorder="1"/>
    <xf numFmtId="0" fontId="2" fillId="0" borderId="3" xfId="0" applyFont="1" applyBorder="1"/>
    <xf numFmtId="0" fontId="2" fillId="0" borderId="19" xfId="0" applyFont="1" applyBorder="1"/>
    <xf numFmtId="0" fontId="6" fillId="8" borderId="1" xfId="0" applyFont="1" applyFill="1" applyBorder="1"/>
    <xf numFmtId="0" fontId="0" fillId="8" borderId="1" xfId="0" applyFill="1" applyBorder="1"/>
    <xf numFmtId="0" fontId="7" fillId="8" borderId="1" xfId="0" applyFont="1" applyFill="1" applyBorder="1"/>
    <xf numFmtId="0" fontId="12" fillId="8" borderId="1" xfId="0" applyFont="1" applyFill="1" applyBorder="1"/>
    <xf numFmtId="0" fontId="8" fillId="8" borderId="1" xfId="0" applyFont="1" applyFill="1" applyBorder="1"/>
    <xf numFmtId="0" fontId="13" fillId="0" borderId="0" xfId="0" applyFont="1"/>
    <xf numFmtId="164" fontId="0" fillId="0" borderId="0" xfId="0" applyNumberFormat="1"/>
    <xf numFmtId="0" fontId="3" fillId="0" borderId="0" xfId="0" applyFont="1" applyAlignment="1"/>
    <xf numFmtId="0" fontId="15" fillId="0" borderId="2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" fillId="4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4" borderId="7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center"/>
    </xf>
    <xf numFmtId="0" fontId="1" fillId="4" borderId="10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0" fillId="0" borderId="0" xfId="0" applyFill="1" applyAlignment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43FF5E"/>
      <color rgb="FF00F223"/>
      <color rgb="FFFEB0DB"/>
      <color rgb="FFECACFE"/>
      <color rgb="FFED9FFF"/>
      <color rgb="FFE17BFD"/>
      <color rgb="FFFE7AC2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0.0</c:formatCode>
                <c:ptCount val="8"/>
                <c:pt idx="0">
                  <c:v>18.2</c:v>
                </c:pt>
                <c:pt idx="1">
                  <c:v>22.599999999999998</c:v>
                </c:pt>
                <c:pt idx="2">
                  <c:v>26.999999999999996</c:v>
                </c:pt>
                <c:pt idx="3">
                  <c:v>31.399999999999995</c:v>
                </c:pt>
                <c:pt idx="4">
                  <c:v>35.799999999999997</c:v>
                </c:pt>
                <c:pt idx="5">
                  <c:v>40.199999999999989</c:v>
                </c:pt>
                <c:pt idx="6">
                  <c:v>44.599999999999994</c:v>
                </c:pt>
                <c:pt idx="7">
                  <c:v>48.999999999999986</c:v>
                </c:pt>
              </c:numCache>
            </c:numRef>
          </c:cat>
          <c:val>
            <c:numRef>
              <c:f>Лист1!$F$17:$F$24</c:f>
              <c:numCache>
                <c:formatCode>0.000</c:formatCode>
                <c:ptCount val="8"/>
                <c:pt idx="0">
                  <c:v>1.5909090909090911E-2</c:v>
                </c:pt>
                <c:pt idx="1">
                  <c:v>3.8636363636363635E-2</c:v>
                </c:pt>
                <c:pt idx="2">
                  <c:v>5.6818181818181816E-2</c:v>
                </c:pt>
                <c:pt idx="3">
                  <c:v>3.6363636363636362E-2</c:v>
                </c:pt>
                <c:pt idx="4">
                  <c:v>2.9545454545454545E-2</c:v>
                </c:pt>
                <c:pt idx="5">
                  <c:v>2.9545454545454545E-2</c:v>
                </c:pt>
                <c:pt idx="6">
                  <c:v>1.1363636363636364E-2</c:v>
                </c:pt>
                <c:pt idx="7">
                  <c:v>9.0909090909090905E-3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9A-4D07-83E7-AF884361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A9-4F68-919A-1CA94CF243B4}"/>
                  </c:ext>
                </c:extLst>
              </c15:ser>
            </c15:filteredBarSeries>
          </c:ext>
        </c:extLst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17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262346</xdr:colOff>
      <xdr:row>35</xdr:row>
      <xdr:rowOff>66403</xdr:rowOff>
    </xdr:from>
    <xdr:to>
      <xdr:col>12</xdr:col>
      <xdr:colOff>2988975</xdr:colOff>
      <xdr:row>43</xdr:row>
      <xdr:rowOff>124581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821870" y="7613832"/>
              <a:ext cx="2726629" cy="153379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36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821870" y="7613832"/>
              <a:ext cx="2726629" cy="153379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</a:t>
              </a:r>
              <a:r>
                <a:rPr lang="ru-RU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</a:t>
              </a:r>
              <a:r>
                <a:rPr lang="ru-RU" sz="1100" b="0" i="0">
                  <a:latin typeface="Cambria Math" panose="02040503050406030204" pitchFamily="18" charset="0"/>
                </a:rPr>
                <a:t>36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zoomScale="63" zoomScaleNormal="100" workbookViewId="0">
      <selection activeCell="M71" sqref="M71"/>
    </sheetView>
  </sheetViews>
  <sheetFormatPr defaultRowHeight="14.4" x14ac:dyDescent="0.3"/>
  <cols>
    <col min="1" max="1" width="10" bestFit="1" customWidth="1"/>
    <col min="2" max="2" width="13.33203125" bestFit="1" customWidth="1"/>
    <col min="12" max="12" width="7.33203125" bestFit="1" customWidth="1"/>
    <col min="13" max="13" width="44.6640625" customWidth="1"/>
  </cols>
  <sheetData>
    <row r="1" spans="1:22" ht="18" thickBot="1" x14ac:dyDescent="0.35">
      <c r="A1" s="55" t="s">
        <v>32</v>
      </c>
      <c r="B1" s="55"/>
      <c r="C1" s="52"/>
      <c r="D1" s="56" t="s">
        <v>26</v>
      </c>
      <c r="E1" s="56"/>
      <c r="F1" s="56"/>
      <c r="G1" s="1"/>
      <c r="H1" s="1"/>
    </row>
    <row r="2" spans="1:22" ht="17.399999999999999" x14ac:dyDescent="0.3">
      <c r="A2" s="57">
        <v>28</v>
      </c>
      <c r="B2" s="58">
        <v>51</v>
      </c>
      <c r="C2" s="58">
        <v>32</v>
      </c>
      <c r="D2" s="58">
        <v>47</v>
      </c>
      <c r="E2" s="58">
        <v>25</v>
      </c>
      <c r="F2" s="58">
        <v>44</v>
      </c>
      <c r="G2" s="58">
        <v>38</v>
      </c>
      <c r="H2" s="58">
        <v>42</v>
      </c>
      <c r="I2" s="58">
        <v>17</v>
      </c>
      <c r="J2" s="59">
        <v>32</v>
      </c>
      <c r="P2" s="2"/>
    </row>
    <row r="3" spans="1:22" ht="18" x14ac:dyDescent="0.35">
      <c r="A3" s="60">
        <v>35</v>
      </c>
      <c r="B3" s="16">
        <v>26</v>
      </c>
      <c r="C3" s="16">
        <v>37</v>
      </c>
      <c r="D3" s="16">
        <v>21</v>
      </c>
      <c r="E3" s="16">
        <v>22</v>
      </c>
      <c r="F3" s="16">
        <v>28</v>
      </c>
      <c r="G3" s="16">
        <v>31</v>
      </c>
      <c r="H3" s="16">
        <v>21</v>
      </c>
      <c r="I3" s="16">
        <v>22</v>
      </c>
      <c r="J3" s="61">
        <v>21</v>
      </c>
      <c r="M3" s="7" t="s">
        <v>2</v>
      </c>
      <c r="N3" s="4">
        <v>100</v>
      </c>
    </row>
    <row r="4" spans="1:22" ht="18" x14ac:dyDescent="0.35">
      <c r="A4" s="60">
        <v>27</v>
      </c>
      <c r="B4" s="16">
        <v>40</v>
      </c>
      <c r="C4" s="16">
        <v>38</v>
      </c>
      <c r="D4" s="16">
        <v>43</v>
      </c>
      <c r="E4" s="16">
        <v>30</v>
      </c>
      <c r="F4" s="16">
        <v>30</v>
      </c>
      <c r="G4" s="16">
        <v>38</v>
      </c>
      <c r="H4" s="16">
        <v>24</v>
      </c>
      <c r="I4" s="16">
        <v>20</v>
      </c>
      <c r="J4" s="61">
        <v>23</v>
      </c>
      <c r="M4" s="8" t="s">
        <v>0</v>
      </c>
      <c r="N4" s="4">
        <f>1+LOG(N3,2)</f>
        <v>7.6438561897747253</v>
      </c>
    </row>
    <row r="5" spans="1:22" ht="18" x14ac:dyDescent="0.35">
      <c r="A5" s="60">
        <v>29</v>
      </c>
      <c r="B5" s="16">
        <v>40</v>
      </c>
      <c r="C5" s="16">
        <v>24</v>
      </c>
      <c r="D5" s="16">
        <v>16</v>
      </c>
      <c r="E5" s="16">
        <v>27</v>
      </c>
      <c r="F5" s="16">
        <v>38</v>
      </c>
      <c r="G5" s="16">
        <v>22</v>
      </c>
      <c r="H5" s="16">
        <v>35</v>
      </c>
      <c r="I5" s="16">
        <v>29</v>
      </c>
      <c r="J5" s="61">
        <v>31</v>
      </c>
      <c r="M5" s="7" t="s">
        <v>1</v>
      </c>
      <c r="N5" s="4">
        <f>ROUND(N4,0)</f>
        <v>8</v>
      </c>
    </row>
    <row r="6" spans="1:22" ht="18" x14ac:dyDescent="0.35">
      <c r="A6" s="60">
        <v>32</v>
      </c>
      <c r="B6" s="16">
        <v>27</v>
      </c>
      <c r="C6" s="16">
        <v>27</v>
      </c>
      <c r="D6" s="16">
        <v>35</v>
      </c>
      <c r="E6" s="16">
        <v>32</v>
      </c>
      <c r="F6" s="16">
        <v>29</v>
      </c>
      <c r="G6" s="16">
        <v>34</v>
      </c>
      <c r="H6" s="16">
        <v>28</v>
      </c>
      <c r="I6" s="16">
        <v>27</v>
      </c>
      <c r="J6" s="61">
        <v>34</v>
      </c>
      <c r="M6" s="7" t="s">
        <v>3</v>
      </c>
      <c r="N6" s="4">
        <f>D13-B13</f>
        <v>35</v>
      </c>
    </row>
    <row r="7" spans="1:22" ht="18" x14ac:dyDescent="0.35">
      <c r="A7" s="60">
        <v>24</v>
      </c>
      <c r="B7" s="16">
        <v>29</v>
      </c>
      <c r="C7" s="16">
        <v>31</v>
      </c>
      <c r="D7" s="16">
        <v>25</v>
      </c>
      <c r="E7" s="16">
        <v>36</v>
      </c>
      <c r="F7" s="16">
        <v>47</v>
      </c>
      <c r="G7" s="16">
        <v>27</v>
      </c>
      <c r="H7" s="16">
        <v>35</v>
      </c>
      <c r="I7" s="16">
        <v>21</v>
      </c>
      <c r="J7" s="61">
        <v>48</v>
      </c>
      <c r="M7" s="7" t="s">
        <v>6</v>
      </c>
      <c r="N7" s="4">
        <f>N6/N5</f>
        <v>4.375</v>
      </c>
    </row>
    <row r="8" spans="1:22" ht="18" x14ac:dyDescent="0.35">
      <c r="A8" s="60">
        <v>44</v>
      </c>
      <c r="B8" s="16">
        <v>36</v>
      </c>
      <c r="C8" s="16">
        <v>46</v>
      </c>
      <c r="D8" s="16">
        <v>39</v>
      </c>
      <c r="E8" s="16">
        <v>27</v>
      </c>
      <c r="F8" s="16">
        <v>27</v>
      </c>
      <c r="G8" s="16">
        <v>33</v>
      </c>
      <c r="H8" s="16">
        <v>22</v>
      </c>
      <c r="I8" s="16">
        <v>23</v>
      </c>
      <c r="J8" s="61">
        <v>40</v>
      </c>
      <c r="M8" s="7" t="s">
        <v>33</v>
      </c>
      <c r="N8" s="4">
        <f>_xlfn.CEILING.MATH(N7,0.1)</f>
        <v>4.4000000000000004</v>
      </c>
    </row>
    <row r="9" spans="1:22" ht="18" x14ac:dyDescent="0.35">
      <c r="A9" s="60">
        <v>23</v>
      </c>
      <c r="B9" s="16">
        <v>37</v>
      </c>
      <c r="C9" s="16">
        <v>42</v>
      </c>
      <c r="D9" s="16">
        <v>30</v>
      </c>
      <c r="E9" s="16">
        <v>30</v>
      </c>
      <c r="F9" s="16">
        <v>35</v>
      </c>
      <c r="G9" s="16">
        <v>24</v>
      </c>
      <c r="H9" s="16">
        <v>23</v>
      </c>
      <c r="I9" s="16">
        <v>29</v>
      </c>
      <c r="J9" s="61">
        <v>32</v>
      </c>
      <c r="N9" s="4"/>
    </row>
    <row r="10" spans="1:22" ht="18" x14ac:dyDescent="0.35">
      <c r="A10" s="60">
        <v>20</v>
      </c>
      <c r="B10" s="16">
        <v>40</v>
      </c>
      <c r="C10" s="16">
        <v>18</v>
      </c>
      <c r="D10" s="16">
        <v>26</v>
      </c>
      <c r="E10" s="16">
        <v>27</v>
      </c>
      <c r="F10" s="16">
        <v>34</v>
      </c>
      <c r="G10" s="16">
        <v>32</v>
      </c>
      <c r="H10" s="16">
        <v>25</v>
      </c>
      <c r="I10" s="16">
        <v>29</v>
      </c>
      <c r="J10" s="61">
        <v>23</v>
      </c>
      <c r="M10" s="6" t="s">
        <v>14</v>
      </c>
      <c r="N10" s="4"/>
    </row>
    <row r="11" spans="1:22" ht="18.600000000000001" thickBot="1" x14ac:dyDescent="0.4">
      <c r="A11" s="62">
        <v>44</v>
      </c>
      <c r="B11" s="63">
        <v>26</v>
      </c>
      <c r="C11" s="63">
        <v>39</v>
      </c>
      <c r="D11" s="63">
        <v>33</v>
      </c>
      <c r="E11" s="63">
        <v>18</v>
      </c>
      <c r="F11" s="63">
        <v>42</v>
      </c>
      <c r="G11" s="63">
        <v>25</v>
      </c>
      <c r="H11" s="63">
        <v>35</v>
      </c>
      <c r="I11" s="63">
        <v>30</v>
      </c>
      <c r="J11" s="64">
        <v>19</v>
      </c>
      <c r="M11" s="7" t="s">
        <v>15</v>
      </c>
      <c r="N11" s="38">
        <f>SUMPRODUCT(C17:C24,D17:D24)/100</f>
        <v>30.959999999999994</v>
      </c>
    </row>
    <row r="12" spans="1:22" ht="18" customHeight="1" x14ac:dyDescent="0.3">
      <c r="A12" s="66" t="s">
        <v>34</v>
      </c>
      <c r="B12" s="66"/>
      <c r="C12" s="66"/>
      <c r="D12" s="66"/>
      <c r="E12" s="66"/>
      <c r="F12" s="66"/>
      <c r="G12" s="66"/>
      <c r="H12" s="66"/>
      <c r="I12" s="66"/>
      <c r="J12" s="66"/>
      <c r="M12" s="17"/>
      <c r="N12" s="17"/>
      <c r="O12" s="18"/>
      <c r="S12" s="31"/>
      <c r="T12" s="31"/>
      <c r="U12" s="31"/>
      <c r="V12" s="18"/>
    </row>
    <row r="13" spans="1:22" ht="18" customHeight="1" x14ac:dyDescent="0.3">
      <c r="A13" s="67" t="s">
        <v>5</v>
      </c>
      <c r="B13" s="68">
        <f>MIN(A2:J11)</f>
        <v>16</v>
      </c>
      <c r="C13" s="67" t="s">
        <v>4</v>
      </c>
      <c r="D13" s="68">
        <f>MAX(A2:J11)</f>
        <v>51</v>
      </c>
      <c r="E13" s="68"/>
      <c r="F13" s="68"/>
      <c r="G13" s="68"/>
      <c r="H13" s="68"/>
      <c r="I13" s="68"/>
      <c r="J13" s="68"/>
      <c r="M13" s="17" t="s">
        <v>16</v>
      </c>
      <c r="N13" s="17"/>
      <c r="O13" s="18"/>
      <c r="P13" s="18"/>
      <c r="Q13" s="18"/>
      <c r="R13" s="18"/>
      <c r="S13" s="18"/>
      <c r="T13" s="18"/>
      <c r="U13" s="18"/>
      <c r="V13" s="18"/>
    </row>
    <row r="14" spans="1:22" ht="18" x14ac:dyDescent="0.35">
      <c r="M14" s="9" t="s">
        <v>17</v>
      </c>
      <c r="N14" s="5">
        <f>SUMPRODUCT(C17:C24,C17:C24,D17:D24)/100-N11*N11</f>
        <v>63.694400000000201</v>
      </c>
      <c r="O14" s="18"/>
      <c r="P14" s="18"/>
      <c r="Q14" s="18"/>
      <c r="R14" s="18"/>
      <c r="S14" s="18"/>
      <c r="T14" s="18"/>
      <c r="U14" s="18"/>
      <c r="V14" s="18"/>
    </row>
    <row r="15" spans="1:22" ht="18" x14ac:dyDescent="0.35">
      <c r="A15" s="53" t="s">
        <v>7</v>
      </c>
      <c r="B15" s="53"/>
      <c r="C15" s="53"/>
      <c r="D15" s="53"/>
      <c r="E15" s="53"/>
      <c r="F15" s="53"/>
      <c r="G15" s="52"/>
      <c r="H15" s="52"/>
      <c r="I15" s="52"/>
      <c r="M15" s="9" t="s">
        <v>18</v>
      </c>
      <c r="N15" s="5">
        <f>N14*100/99</f>
        <v>64.337777777777987</v>
      </c>
      <c r="S15" s="18"/>
      <c r="T15" s="18"/>
      <c r="U15" s="18"/>
    </row>
    <row r="16" spans="1:22" ht="18" x14ac:dyDescent="0.35">
      <c r="A16" s="36" t="s">
        <v>8</v>
      </c>
      <c r="B16" s="36" t="s">
        <v>9</v>
      </c>
      <c r="C16" s="36" t="s">
        <v>10</v>
      </c>
      <c r="D16" s="36" t="s">
        <v>11</v>
      </c>
      <c r="E16" s="36" t="s">
        <v>12</v>
      </c>
      <c r="F16" s="36" t="s">
        <v>13</v>
      </c>
      <c r="G16" s="13"/>
      <c r="M16" s="9" t="s">
        <v>19</v>
      </c>
      <c r="N16" s="38">
        <f>SQRT(N15)</f>
        <v>8.0210833294373636</v>
      </c>
    </row>
    <row r="17" spans="1:9" ht="15.6" x14ac:dyDescent="0.3">
      <c r="A17" s="37">
        <f>B13</f>
        <v>16</v>
      </c>
      <c r="B17" s="37">
        <f>A17+$N$8</f>
        <v>20.399999999999999</v>
      </c>
      <c r="C17" s="10">
        <f>(A17+B17)/2</f>
        <v>18.2</v>
      </c>
      <c r="D17" s="12">
        <f>COUNTIFS($A$2:$J$11,"&gt;="&amp;A17,$A$2:$J$11,"&lt;"&amp;B17)</f>
        <v>7</v>
      </c>
      <c r="E17" s="37">
        <f>D17/$N$3</f>
        <v>7.0000000000000007E-2</v>
      </c>
      <c r="F17" s="11">
        <f>E17/$N$8</f>
        <v>1.5909090909090911E-2</v>
      </c>
      <c r="G17" s="14"/>
    </row>
    <row r="18" spans="1:9" ht="15.6" x14ac:dyDescent="0.3">
      <c r="A18" s="37">
        <f>A17+$N$8</f>
        <v>20.399999999999999</v>
      </c>
      <c r="B18" s="37">
        <f>A18+$N$8</f>
        <v>24.799999999999997</v>
      </c>
      <c r="C18" s="10">
        <f t="shared" ref="C18:C22" si="0">(A18+B18)/2</f>
        <v>22.599999999999998</v>
      </c>
      <c r="D18" s="12">
        <f t="shared" ref="D18:D22" si="1">COUNTIFS($A$2:$J$11,"&gt;="&amp;A18,$A$2:$J$11,"&lt;"&amp;B18)</f>
        <v>17</v>
      </c>
      <c r="E18" s="37">
        <f>D18/$N$3</f>
        <v>0.17</v>
      </c>
      <c r="F18" s="11">
        <f t="shared" ref="F18:F24" si="2">E18/$N$8</f>
        <v>3.8636363636363635E-2</v>
      </c>
      <c r="G18" s="14"/>
    </row>
    <row r="19" spans="1:9" ht="15.6" x14ac:dyDescent="0.3">
      <c r="A19" s="37">
        <f>A18+$N$8</f>
        <v>24.799999999999997</v>
      </c>
      <c r="B19" s="37">
        <f>A19+$N$8</f>
        <v>29.199999999999996</v>
      </c>
      <c r="C19" s="10">
        <f t="shared" si="0"/>
        <v>26.999999999999996</v>
      </c>
      <c r="D19" s="12">
        <f t="shared" si="1"/>
        <v>25</v>
      </c>
      <c r="E19" s="37">
        <f t="shared" ref="E19:E24" si="3">D19/$N$3</f>
        <v>0.25</v>
      </c>
      <c r="F19" s="11">
        <f t="shared" si="2"/>
        <v>5.6818181818181816E-2</v>
      </c>
      <c r="G19" s="14"/>
    </row>
    <row r="20" spans="1:9" ht="15.6" x14ac:dyDescent="0.3">
      <c r="A20" s="37">
        <f t="shared" ref="A20:A22" si="4">A19+$N$8</f>
        <v>29.199999999999996</v>
      </c>
      <c r="B20" s="37">
        <f t="shared" ref="B20:B22" si="5">A20+$N$8</f>
        <v>33.599999999999994</v>
      </c>
      <c r="C20" s="10">
        <f t="shared" si="0"/>
        <v>31.399999999999995</v>
      </c>
      <c r="D20" s="12">
        <f t="shared" si="1"/>
        <v>16</v>
      </c>
      <c r="E20" s="37">
        <f t="shared" si="3"/>
        <v>0.16</v>
      </c>
      <c r="F20" s="11">
        <f t="shared" si="2"/>
        <v>3.6363636363636362E-2</v>
      </c>
      <c r="G20" s="14"/>
    </row>
    <row r="21" spans="1:9" ht="15.6" x14ac:dyDescent="0.3">
      <c r="A21" s="37">
        <f t="shared" si="4"/>
        <v>33.599999999999994</v>
      </c>
      <c r="B21" s="37">
        <f t="shared" si="5"/>
        <v>37.999999999999993</v>
      </c>
      <c r="C21" s="10">
        <f t="shared" si="0"/>
        <v>35.799999999999997</v>
      </c>
      <c r="D21" s="12">
        <f t="shared" si="1"/>
        <v>13</v>
      </c>
      <c r="E21" s="37">
        <f t="shared" si="3"/>
        <v>0.13</v>
      </c>
      <c r="F21" s="11">
        <f t="shared" si="2"/>
        <v>2.9545454545454545E-2</v>
      </c>
      <c r="G21" s="14"/>
    </row>
    <row r="22" spans="1:9" ht="15.6" x14ac:dyDescent="0.3">
      <c r="A22" s="37">
        <f t="shared" si="4"/>
        <v>37.999999999999993</v>
      </c>
      <c r="B22" s="37">
        <f t="shared" si="5"/>
        <v>42.399999999999991</v>
      </c>
      <c r="C22" s="10">
        <f t="shared" si="0"/>
        <v>40.199999999999989</v>
      </c>
      <c r="D22" s="12">
        <f t="shared" si="1"/>
        <v>13</v>
      </c>
      <c r="E22" s="37">
        <f t="shared" si="3"/>
        <v>0.13</v>
      </c>
      <c r="F22" s="11">
        <f t="shared" si="2"/>
        <v>2.9545454545454545E-2</v>
      </c>
      <c r="G22" s="14"/>
    </row>
    <row r="23" spans="1:9" ht="15.6" x14ac:dyDescent="0.3">
      <c r="A23" s="37">
        <f>A22+$N$8</f>
        <v>42.399999999999991</v>
      </c>
      <c r="B23" s="37">
        <f>A23+$N$8</f>
        <v>46.79999999999999</v>
      </c>
      <c r="C23" s="10">
        <f>(A23+B23)/2</f>
        <v>44.599999999999994</v>
      </c>
      <c r="D23" s="12">
        <f>COUNTIFS($A$2:$J$11,"&gt;="&amp;A23,$A$2:$J$11,"&lt;="&amp;B23)</f>
        <v>5</v>
      </c>
      <c r="E23" s="37">
        <f t="shared" si="3"/>
        <v>0.05</v>
      </c>
      <c r="F23" s="11">
        <f t="shared" si="2"/>
        <v>1.1363636363636364E-2</v>
      </c>
      <c r="G23" s="14"/>
    </row>
    <row r="24" spans="1:9" ht="15.6" x14ac:dyDescent="0.3">
      <c r="A24" s="37">
        <f>A23+$N$8</f>
        <v>46.79999999999999</v>
      </c>
      <c r="B24" s="37">
        <f>A24+$N$8</f>
        <v>51.199999999999989</v>
      </c>
      <c r="C24" s="10">
        <f>(A24+B24)/2</f>
        <v>48.999999999999986</v>
      </c>
      <c r="D24" s="12">
        <f>COUNTIFS($A$2:$J$11,"&gt;="&amp;A24,$A$2:$J$11,"&lt;="&amp;B24)</f>
        <v>4</v>
      </c>
      <c r="E24" s="37">
        <f t="shared" si="3"/>
        <v>0.04</v>
      </c>
      <c r="F24" s="11">
        <f t="shared" si="2"/>
        <v>9.0909090909090905E-3</v>
      </c>
      <c r="G24" s="15"/>
    </row>
    <row r="25" spans="1:9" ht="15.6" x14ac:dyDescent="0.3">
      <c r="A25" s="18"/>
      <c r="B25" s="18"/>
      <c r="C25" s="18"/>
      <c r="D25" s="19">
        <f>SUM(D17:D24)</f>
        <v>100</v>
      </c>
      <c r="E25" s="20">
        <f>SUM(E17:E24)</f>
        <v>1</v>
      </c>
      <c r="F25" s="21">
        <f>E25/$N$8</f>
        <v>0.22727272727272727</v>
      </c>
    </row>
    <row r="27" spans="1:9" ht="18" thickBot="1" x14ac:dyDescent="0.35">
      <c r="A27" s="54" t="s">
        <v>20</v>
      </c>
      <c r="B27" s="54"/>
      <c r="C27" s="54"/>
      <c r="D27" s="54"/>
      <c r="E27" s="54"/>
      <c r="F27" s="54"/>
      <c r="G27" s="54"/>
      <c r="H27" s="54"/>
      <c r="I27" s="54"/>
    </row>
    <row r="28" spans="1:9" ht="16.2" thickBot="1" x14ac:dyDescent="0.35">
      <c r="A28" s="26" t="s">
        <v>8</v>
      </c>
      <c r="B28" s="27" t="s">
        <v>9</v>
      </c>
      <c r="C28" s="27" t="s">
        <v>11</v>
      </c>
      <c r="D28" s="27" t="s">
        <v>21</v>
      </c>
      <c r="E28" s="27" t="s">
        <v>22</v>
      </c>
      <c r="F28" s="27" t="s">
        <v>28</v>
      </c>
      <c r="G28" s="28" t="s">
        <v>23</v>
      </c>
      <c r="H28" s="29" t="s">
        <v>25</v>
      </c>
      <c r="I28" s="30" t="s">
        <v>24</v>
      </c>
    </row>
    <row r="29" spans="1:9" ht="15.6" x14ac:dyDescent="0.3">
      <c r="A29" s="32">
        <f>-1E+37</f>
        <v>-9.9999999999999995E+36</v>
      </c>
      <c r="B29" s="33">
        <f>C78</f>
        <v>0</v>
      </c>
      <c r="C29" s="33">
        <f>E78</f>
        <v>0</v>
      </c>
      <c r="D29" s="24">
        <f>_xlfn.NORM.DIST(B29,$N$11,$N$16,TRUE)</f>
        <v>5.6733489786958367E-5</v>
      </c>
      <c r="E29" s="24">
        <f>$N$3*D29</f>
        <v>5.673348978695837E-3</v>
      </c>
      <c r="F29" s="24">
        <f>C29-$N$3*D29</f>
        <v>-5.673348978695837E-3</v>
      </c>
      <c r="G29" s="24">
        <f>POWER(F29,2)</f>
        <v>3.2186888634069093E-5</v>
      </c>
      <c r="H29" s="24">
        <f>G29/E29</f>
        <v>5.6733489786958361E-3</v>
      </c>
      <c r="I29" s="25">
        <f>(POWER(C29,2))/E29</f>
        <v>0</v>
      </c>
    </row>
    <row r="30" spans="1:9" ht="15.6" x14ac:dyDescent="0.3">
      <c r="A30" s="34">
        <f>B79</f>
        <v>0</v>
      </c>
      <c r="B30" s="35">
        <f>C79</f>
        <v>0</v>
      </c>
      <c r="C30" s="35">
        <f>E79</f>
        <v>0</v>
      </c>
      <c r="D30" s="22">
        <f>_xlfn.NORM.DIST(B30,$N$11,$N$16,TRUE)-_xlfn.NORM.DIST(A30,$N$11,$N$16,TRUE)</f>
        <v>0</v>
      </c>
      <c r="E30" s="22">
        <f t="shared" ref="E30:E35" si="6">$N$3*D30</f>
        <v>0</v>
      </c>
      <c r="F30" s="22">
        <f t="shared" ref="F30:F35" si="7">C30-$N$3*D30</f>
        <v>0</v>
      </c>
      <c r="G30" s="22">
        <f t="shared" ref="G30:G35" si="8">POWER(F30,2)</f>
        <v>0</v>
      </c>
      <c r="H30" s="22" t="e">
        <f t="shared" ref="H30:H35" si="9">G30/E30</f>
        <v>#DIV/0!</v>
      </c>
      <c r="I30" s="23" t="e">
        <f t="shared" ref="I30:I35" si="10">(POWER(C30,2))/E30</f>
        <v>#DIV/0!</v>
      </c>
    </row>
    <row r="31" spans="1:9" ht="15.6" x14ac:dyDescent="0.3">
      <c r="A31" s="34">
        <f>B80</f>
        <v>0</v>
      </c>
      <c r="B31" s="35">
        <f>C80</f>
        <v>0</v>
      </c>
      <c r="C31" s="35">
        <f>E80</f>
        <v>0</v>
      </c>
      <c r="D31" s="22">
        <f t="shared" ref="D31:D35" si="11">_xlfn.NORM.DIST(B31,$N$11,$N$16,TRUE)-_xlfn.NORM.DIST(A31,$N$11,$N$16,TRUE)</f>
        <v>0</v>
      </c>
      <c r="E31" s="22">
        <f t="shared" si="6"/>
        <v>0</v>
      </c>
      <c r="F31" s="22">
        <f t="shared" si="7"/>
        <v>0</v>
      </c>
      <c r="G31" s="22">
        <f t="shared" si="8"/>
        <v>0</v>
      </c>
      <c r="H31" s="22" t="e">
        <f>G31/E31</f>
        <v>#DIV/0!</v>
      </c>
      <c r="I31" s="23" t="e">
        <f t="shared" si="10"/>
        <v>#DIV/0!</v>
      </c>
    </row>
    <row r="32" spans="1:9" ht="15.6" x14ac:dyDescent="0.3">
      <c r="A32" s="34">
        <f>B81</f>
        <v>0</v>
      </c>
      <c r="B32" s="35">
        <f>C81</f>
        <v>0</v>
      </c>
      <c r="C32" s="35">
        <f>E81</f>
        <v>0</v>
      </c>
      <c r="D32" s="22">
        <f t="shared" si="11"/>
        <v>0</v>
      </c>
      <c r="E32" s="22">
        <f t="shared" si="6"/>
        <v>0</v>
      </c>
      <c r="F32" s="22">
        <f t="shared" si="7"/>
        <v>0</v>
      </c>
      <c r="G32" s="22">
        <f t="shared" si="8"/>
        <v>0</v>
      </c>
      <c r="H32" s="22" t="e">
        <f t="shared" si="9"/>
        <v>#DIV/0!</v>
      </c>
      <c r="I32" s="23" t="e">
        <f t="shared" si="10"/>
        <v>#DIV/0!</v>
      </c>
    </row>
    <row r="33" spans="1:10" ht="15.6" x14ac:dyDescent="0.3">
      <c r="A33" s="34">
        <f>B82</f>
        <v>0</v>
      </c>
      <c r="B33" s="35">
        <f>C82</f>
        <v>0</v>
      </c>
      <c r="C33" s="35">
        <f>E82</f>
        <v>0</v>
      </c>
      <c r="D33" s="22">
        <f t="shared" si="11"/>
        <v>0</v>
      </c>
      <c r="E33" s="22">
        <f t="shared" si="6"/>
        <v>0</v>
      </c>
      <c r="F33" s="22">
        <f t="shared" si="7"/>
        <v>0</v>
      </c>
      <c r="G33" s="22">
        <f t="shared" si="8"/>
        <v>0</v>
      </c>
      <c r="H33" s="22" t="e">
        <f t="shared" si="9"/>
        <v>#DIV/0!</v>
      </c>
      <c r="I33" s="23" t="e">
        <f t="shared" si="10"/>
        <v>#DIV/0!</v>
      </c>
    </row>
    <row r="34" spans="1:10" ht="15.6" x14ac:dyDescent="0.3">
      <c r="A34" s="34">
        <f>B83</f>
        <v>0</v>
      </c>
      <c r="B34" s="35">
        <f>C83</f>
        <v>0</v>
      </c>
      <c r="C34" s="35">
        <f>E83</f>
        <v>0</v>
      </c>
      <c r="D34" s="22">
        <f t="shared" si="11"/>
        <v>0</v>
      </c>
      <c r="E34" s="22">
        <f t="shared" si="6"/>
        <v>0</v>
      </c>
      <c r="F34" s="22">
        <f t="shared" si="7"/>
        <v>0</v>
      </c>
      <c r="G34" s="22">
        <f t="shared" si="8"/>
        <v>0</v>
      </c>
      <c r="H34" s="22" t="e">
        <f t="shared" si="9"/>
        <v>#DIV/0!</v>
      </c>
      <c r="I34" s="23" t="e">
        <f t="shared" si="10"/>
        <v>#DIV/0!</v>
      </c>
    </row>
    <row r="35" spans="1:10" ht="15.6" x14ac:dyDescent="0.3">
      <c r="A35" s="40">
        <f>B84</f>
        <v>0</v>
      </c>
      <c r="B35" s="41">
        <v>10000000000</v>
      </c>
      <c r="C35" s="42">
        <f>E84</f>
        <v>0</v>
      </c>
      <c r="D35" s="43">
        <f t="shared" si="11"/>
        <v>0.99994326651021304</v>
      </c>
      <c r="E35" s="43">
        <f t="shared" si="6"/>
        <v>99.994326651021311</v>
      </c>
      <c r="F35" s="43">
        <f t="shared" si="7"/>
        <v>-99.994326651021311</v>
      </c>
      <c r="G35" s="43">
        <f t="shared" si="8"/>
        <v>9998.8653623911505</v>
      </c>
      <c r="H35" s="43">
        <f t="shared" si="9"/>
        <v>99.994326651021311</v>
      </c>
      <c r="I35" s="44">
        <f t="shared" si="10"/>
        <v>0</v>
      </c>
    </row>
    <row r="36" spans="1:10" ht="16.2" x14ac:dyDescent="0.3">
      <c r="A36" s="45" t="s">
        <v>27</v>
      </c>
      <c r="B36" s="46"/>
      <c r="C36" s="47">
        <f>SUM(C29:C35)</f>
        <v>0</v>
      </c>
      <c r="D36" s="45">
        <f>SUM(D29:D35)</f>
        <v>1</v>
      </c>
      <c r="E36" s="45">
        <f>SUM(E29:E35)</f>
        <v>100</v>
      </c>
      <c r="F36" s="46"/>
      <c r="G36" s="48" t="s">
        <v>29</v>
      </c>
      <c r="H36" s="48" t="e">
        <f>SUM(H29:H35)</f>
        <v>#DIV/0!</v>
      </c>
      <c r="I36" s="46" t="e">
        <f>SUM(I29:I35)</f>
        <v>#DIV/0!</v>
      </c>
    </row>
    <row r="37" spans="1:10" x14ac:dyDescent="0.3">
      <c r="A37" s="65"/>
      <c r="B37" s="65"/>
      <c r="C37" s="65"/>
      <c r="D37" s="45" t="s">
        <v>31</v>
      </c>
      <c r="E37" s="45">
        <f>B85-2-1</f>
        <v>-3</v>
      </c>
      <c r="F37" s="46"/>
      <c r="G37" s="49" t="s">
        <v>30</v>
      </c>
      <c r="H37" s="49" t="e">
        <f>_xlfn.CHISQ.INV.RT(0.05,E37)</f>
        <v>#NUM!</v>
      </c>
      <c r="I37" s="15"/>
      <c r="J37" s="15"/>
    </row>
    <row r="38" spans="1:10" x14ac:dyDescent="0.3">
      <c r="A38" s="65"/>
      <c r="B38" s="65"/>
      <c r="C38" s="65"/>
      <c r="I38" s="15"/>
      <c r="J38" s="15"/>
    </row>
    <row r="40" spans="1:10" x14ac:dyDescent="0.3">
      <c r="B40">
        <v>0</v>
      </c>
      <c r="C40" t="s">
        <v>35</v>
      </c>
      <c r="D40" s="51">
        <f>C17</f>
        <v>18.2</v>
      </c>
    </row>
    <row r="41" spans="1:10" x14ac:dyDescent="0.3">
      <c r="B41">
        <f>E17</f>
        <v>7.0000000000000007E-2</v>
      </c>
      <c r="C41" t="s">
        <v>36</v>
      </c>
      <c r="D41" s="51">
        <f>C17</f>
        <v>18.2</v>
      </c>
      <c r="E41" t="s">
        <v>37</v>
      </c>
      <c r="F41">
        <f>D42</f>
        <v>22.599999999999998</v>
      </c>
    </row>
    <row r="42" spans="1:10" x14ac:dyDescent="0.3">
      <c r="B42">
        <f>E18+B41</f>
        <v>0.24000000000000002</v>
      </c>
      <c r="C42" t="s">
        <v>36</v>
      </c>
      <c r="D42" s="51">
        <f>C18</f>
        <v>22.599999999999998</v>
      </c>
      <c r="E42" t="s">
        <v>37</v>
      </c>
      <c r="F42">
        <f t="shared" ref="F42:F47" si="12">D43</f>
        <v>26.999999999999996</v>
      </c>
    </row>
    <row r="43" spans="1:10" x14ac:dyDescent="0.3">
      <c r="B43">
        <f>E19+B42</f>
        <v>0.49</v>
      </c>
      <c r="C43" t="s">
        <v>36</v>
      </c>
      <c r="D43" s="51">
        <f>C19</f>
        <v>26.999999999999996</v>
      </c>
      <c r="E43" t="s">
        <v>37</v>
      </c>
      <c r="F43">
        <f t="shared" si="12"/>
        <v>31.399999999999995</v>
      </c>
    </row>
    <row r="44" spans="1:10" x14ac:dyDescent="0.3">
      <c r="A44" s="50" t="s">
        <v>38</v>
      </c>
      <c r="B44">
        <f>E20+B43</f>
        <v>0.65</v>
      </c>
      <c r="C44" t="s">
        <v>36</v>
      </c>
      <c r="D44" s="51">
        <f>C20</f>
        <v>31.399999999999995</v>
      </c>
      <c r="E44" t="s">
        <v>37</v>
      </c>
      <c r="F44">
        <f t="shared" si="12"/>
        <v>35.799999999999997</v>
      </c>
    </row>
    <row r="45" spans="1:10" x14ac:dyDescent="0.3">
      <c r="B45">
        <f>E21+B44</f>
        <v>0.78</v>
      </c>
      <c r="C45" t="s">
        <v>36</v>
      </c>
      <c r="D45" s="51">
        <f>C21</f>
        <v>35.799999999999997</v>
      </c>
      <c r="E45" t="s">
        <v>37</v>
      </c>
      <c r="F45">
        <f t="shared" si="12"/>
        <v>40.199999999999989</v>
      </c>
    </row>
    <row r="46" spans="1:10" x14ac:dyDescent="0.3">
      <c r="B46">
        <f>E22+B45</f>
        <v>0.91</v>
      </c>
      <c r="C46" t="s">
        <v>36</v>
      </c>
      <c r="D46" s="51">
        <f>C22</f>
        <v>40.199999999999989</v>
      </c>
      <c r="E46" t="s">
        <v>37</v>
      </c>
      <c r="F46">
        <f t="shared" si="12"/>
        <v>44.599999999999994</v>
      </c>
    </row>
    <row r="47" spans="1:10" x14ac:dyDescent="0.3">
      <c r="B47">
        <f>E23+B46</f>
        <v>0.96000000000000008</v>
      </c>
      <c r="C47" t="s">
        <v>36</v>
      </c>
      <c r="D47" s="51">
        <f>C23</f>
        <v>44.599999999999994</v>
      </c>
      <c r="E47" t="s">
        <v>37</v>
      </c>
      <c r="F47">
        <f t="shared" si="12"/>
        <v>48.999999999999986</v>
      </c>
    </row>
    <row r="48" spans="1:10" x14ac:dyDescent="0.3">
      <c r="B48">
        <f>E24+B47</f>
        <v>1</v>
      </c>
      <c r="C48" t="s">
        <v>39</v>
      </c>
      <c r="D48" s="51">
        <f>C24</f>
        <v>48.999999999999986</v>
      </c>
    </row>
    <row r="69" spans="6:10" x14ac:dyDescent="0.3">
      <c r="J69" s="39"/>
    </row>
    <row r="77" spans="6:10" ht="15.6" x14ac:dyDescent="0.3">
      <c r="F77" s="13"/>
    </row>
    <row r="78" spans="6:10" ht="15.6" x14ac:dyDescent="0.3">
      <c r="F78" s="13"/>
    </row>
    <row r="79" spans="6:10" ht="15.6" x14ac:dyDescent="0.3">
      <c r="F79" s="13"/>
    </row>
    <row r="80" spans="6:10" ht="15.6" x14ac:dyDescent="0.3">
      <c r="F80" s="13"/>
    </row>
    <row r="81" spans="6:6" ht="15.6" x14ac:dyDescent="0.3">
      <c r="F81" s="13"/>
    </row>
    <row r="82" spans="6:6" ht="15.6" x14ac:dyDescent="0.3">
      <c r="F82" s="13"/>
    </row>
    <row r="83" spans="6:6" ht="15.6" x14ac:dyDescent="0.3">
      <c r="F83" s="13"/>
    </row>
    <row r="84" spans="6:6" ht="15.6" x14ac:dyDescent="0.3">
      <c r="F84" s="13"/>
    </row>
    <row r="85" spans="6:6" ht="15.6" x14ac:dyDescent="0.3">
      <c r="F85" s="3"/>
    </row>
  </sheetData>
  <mergeCells count="4">
    <mergeCell ref="A15:F15"/>
    <mergeCell ref="A1:B1"/>
    <mergeCell ref="A27:I27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2024-12-23T12:34:36Z</dcterms:modified>
</cp:coreProperties>
</file>