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A7D341E-F8A2-4662-8BE7-40E1E615D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D8" i="1"/>
  <c r="A14" i="1"/>
  <c r="A7" i="1" l="1"/>
  <c r="A8" i="1"/>
  <c r="A9" i="1"/>
  <c r="A10" i="1"/>
  <c r="A11" i="1"/>
  <c r="A12" i="1"/>
  <c r="A13" i="1"/>
  <c r="B13" i="1" l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49" i="1"/>
  <c r="E48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8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A30" i="1"/>
  <c r="A31" i="1"/>
  <c r="A32" i="1"/>
  <c r="A33" i="1"/>
  <c r="A34" i="1"/>
  <c r="A35" i="1"/>
  <c r="A36" i="1"/>
  <c r="A29" i="1"/>
  <c r="B30" i="1"/>
  <c r="B31" i="1"/>
  <c r="B32" i="1"/>
  <c r="B33" i="1"/>
  <c r="B34" i="1"/>
  <c r="B35" i="1"/>
  <c r="B36" i="1"/>
  <c r="B29" i="1"/>
  <c r="C54" i="1" l="1"/>
  <c r="B54" i="1"/>
  <c r="C53" i="1"/>
  <c r="F48" i="1"/>
  <c r="E53" i="1" s="1"/>
  <c r="C48" i="1"/>
  <c r="D48" i="1"/>
  <c r="A52" i="1" s="1"/>
  <c r="G48" i="1"/>
  <c r="E52" i="1" s="1"/>
  <c r="B48" i="1"/>
  <c r="E7" i="1"/>
  <c r="E8" i="1"/>
  <c r="E9" i="1"/>
  <c r="E10" i="1"/>
  <c r="E11" i="1"/>
  <c r="E12" i="1"/>
  <c r="E13" i="1"/>
  <c r="E6" i="1"/>
  <c r="D7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5" i="1"/>
  <c r="B14" i="1"/>
  <c r="D19" i="1" s="1"/>
  <c r="C14" i="1" l="1"/>
  <c r="D20" i="1" s="1"/>
  <c r="E14" i="1"/>
  <c r="D14" i="1"/>
  <c r="B20" i="1" s="1"/>
  <c r="D16" i="1"/>
  <c r="B53" i="1"/>
  <c r="A54" i="1"/>
  <c r="C52" i="1"/>
  <c r="B52" i="1"/>
  <c r="A53" i="1"/>
  <c r="B19" i="1"/>
  <c r="A20" i="1"/>
  <c r="F16" i="1"/>
  <c r="A19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sharedStrings.xml><?xml version="1.0" encoding="utf-8"?>
<sst xmlns="http://schemas.openxmlformats.org/spreadsheetml/2006/main" count="38" uniqueCount="36">
  <si>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</si>
  <si>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</si>
  <si>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</si>
  <si>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</si>
  <si>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</si>
  <si>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</si>
  <si>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</si>
  <si>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</si>
  <si>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</si>
  <si>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</si>
  <si>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</si>
  <si>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</si>
  <si>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</si>
  <si>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</si>
  <si>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</si>
  <si>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</si>
  <si>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</si>
  <si>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</si>
  <si>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</si>
  <si>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</si>
  <si>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</si>
  <si>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</si>
  <si>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</si>
  <si>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</si>
  <si>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</si>
  <si>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</si>
  <si>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Вариант 22 Исходные данные</t>
  </si>
  <si>
    <t>Т,град С</t>
  </si>
  <si>
    <t>Ж, %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</si>
  <si>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</si>
  <si>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</si>
  <si>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</si>
  <si>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</si>
  <si>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</si>
  <si>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r>
      <rPr>
        <sz val="11"/>
        <color theme="1"/>
        <rFont val="Times New Roman"/>
        <family val="1"/>
        <charset val="204"/>
      </rPr>
      <t>y = 0.0002x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- 0.0172x + 0.5115</t>
    </r>
  </si>
  <si>
    <t>Выборочное квадратичное уравнение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</si>
</sst>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D4F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8F29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4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64" fontId="4" fillId="6" borderId="1" xfId="0" applyNumberFormat="1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8F29C"/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318862193321114E-2"/>
          <c:y val="2.9689619755960225E-2"/>
          <c:w val="0.7599628539125618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192779651507947"/>
                  <c:y val="-0.426220153654882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590701224484472"/>
                  <c:y val="-0.165786817133688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363870423405037"/>
                  <c:y val="-0.2356755607978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 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</a:t>
                </a:r>
                <a:r>
                  <a:rPr lang="ru-RU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42971136239363"/>
          <c:y val="0.56064548224957966"/>
          <c:w val="0.16635867395358864"/>
          <c:h val="0.28199229078440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aseline="0"/>
              <a:t>Гиперболическая зависимость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y = b0 + b1/x</a:t>
            </a:r>
            <a:r>
              <a:rPr lang="ru-RU" sz="1200" baseline="0"/>
              <a:t> после замены на линейную</a:t>
            </a:r>
            <a:endParaRPr lang="ru-RU" sz="1200"/>
          </a:p>
        </c:rich>
      </c:tx>
      <c:layout>
        <c:manualLayout>
          <c:xMode val="edge"/>
          <c:yMode val="edge"/>
          <c:x val="0.16427581427581425"/>
          <c:y val="5.05050505050505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018410900300664"/>
          <c:y val="0.18944881889763782"/>
          <c:w val="0.82753259013101532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411129481995557E-2"/>
                  <c:y val="0.208007544366970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20013123359586"/>
                  <c:y val="0.22430541770513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69924</xdr:colOff>
      <xdr:row>4</xdr:row>
      <xdr:rowOff>42358</xdr:rowOff>
    </xdr:from>
    <xdr:to>
      <xdr:col>26</xdr:col>
      <xdr:colOff>224117</xdr:colOff>
      <xdr:row>28</xdr:row>
      <xdr:rowOff>172122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29</xdr:row>
      <xdr:rowOff>106680</xdr:rowOff>
    </xdr:from>
    <xdr:to>
      <xdr:col>13</xdr:col>
      <xdr:colOff>525780</xdr:colOff>
      <xdr:row>44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</xdr:colOff>
      <xdr:row>29</xdr:row>
      <xdr:rowOff>87630</xdr:rowOff>
    </xdr:from>
    <xdr:to>
      <xdr:col>21</xdr:col>
      <xdr:colOff>396240</xdr:colOff>
      <xdr:row>44</xdr:row>
      <xdr:rowOff>64770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384138</xdr:colOff>
      <xdr:row>20</xdr:row>
      <xdr:rowOff>185569</xdr:rowOff>
    </xdr:from>
    <xdr:to>
      <xdr:col>7</xdr:col>
      <xdr:colOff>569422</xdr:colOff>
      <xdr:row>26</xdr:row>
      <xdr:rowOff>175258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8FFE6F-B4F0-414C-91EC-DEFDB3D02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7267" y="4004534"/>
          <a:ext cx="2023049" cy="106545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58</xdr:row>
      <xdr:rowOff>167640</xdr:rowOff>
    </xdr:from>
    <xdr:to>
      <xdr:col>4</xdr:col>
      <xdr:colOff>59548</xdr:colOff>
      <xdr:row>70</xdr:row>
      <xdr:rowOff>21240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72CAD-ED94-4CA7-8528-7A2885944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1056620"/>
          <a:ext cx="3534268" cy="2048161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16</xdr:row>
      <xdr:rowOff>160020</xdr:rowOff>
    </xdr:from>
    <xdr:to>
      <xdr:col>7</xdr:col>
      <xdr:colOff>458322</xdr:colOff>
      <xdr:row>19</xdr:row>
      <xdr:rowOff>146124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68015B-21EE-4F69-B7CA-579FA5066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35680" y="3268980"/>
          <a:ext cx="2271882" cy="53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104" zoomScaleNormal="85" workbookViewId="0">
      <selection activeCell="R47" sqref="R47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9" x14ac:dyDescent="0.3">
      <c r="A1" s="27" t="s">
        <v>26</v>
      </c>
      <c r="B1" s="28"/>
      <c r="C1" s="28"/>
    </row>
    <row r="2" spans="1:9" ht="15.6" x14ac:dyDescent="0.3">
      <c r="A2" s="16" t="s">
        <v>27</v>
      </c>
      <c r="B2" s="17">
        <v>10</v>
      </c>
      <c r="C2" s="17">
        <v>18</v>
      </c>
      <c r="D2" s="17">
        <v>20</v>
      </c>
      <c r="E2" s="17">
        <v>30</v>
      </c>
      <c r="F2" s="17">
        <v>36</v>
      </c>
      <c r="G2" s="17">
        <v>40</v>
      </c>
      <c r="H2" s="17">
        <v>50</v>
      </c>
      <c r="I2" s="17">
        <v>60</v>
      </c>
    </row>
    <row r="3" spans="1:9" ht="15.6" x14ac:dyDescent="0.3">
      <c r="A3" s="16" t="s">
        <v>28</v>
      </c>
      <c r="B3" s="17">
        <v>0.35</v>
      </c>
      <c r="C3" s="17">
        <v>0.3</v>
      </c>
      <c r="D3" s="17">
        <v>0.25</v>
      </c>
      <c r="E3" s="17">
        <v>0.18</v>
      </c>
      <c r="F3" s="17">
        <v>0.15</v>
      </c>
      <c r="G3" s="17">
        <v>0.18</v>
      </c>
      <c r="H3" s="17">
        <v>0.2</v>
      </c>
      <c r="I3" s="17">
        <v>0.25</v>
      </c>
    </row>
    <row r="5" spans="1:9" ht="15.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9" ht="15.6" x14ac:dyDescent="0.3">
      <c r="A6" s="17">
        <f>B2</f>
        <v>10</v>
      </c>
      <c r="B6" s="17">
        <f>B3</f>
        <v>0.35</v>
      </c>
      <c r="C6" s="1">
        <f>A6*B6</f>
        <v>3.5</v>
      </c>
      <c r="D6" s="1">
        <f>POWER(A6,2)</f>
        <v>100</v>
      </c>
      <c r="E6" s="1">
        <f>POWER(B6,2)</f>
        <v>0.12249999999999998</v>
      </c>
    </row>
    <row r="7" spans="1:9" ht="15.6" x14ac:dyDescent="0.3">
      <c r="A7" s="17">
        <f>C2</f>
        <v>18</v>
      </c>
      <c r="B7" s="17">
        <f>C3</f>
        <v>0.3</v>
      </c>
      <c r="C7" s="1">
        <f t="shared" ref="C7:C13" si="0">A7*B7</f>
        <v>5.3999999999999995</v>
      </c>
      <c r="D7" s="1">
        <f t="shared" ref="D7:D13" si="1">POWER(A7,2)</f>
        <v>324</v>
      </c>
      <c r="E7" s="1">
        <f t="shared" ref="E7:E13" si="2">POWER(B7,2)</f>
        <v>0.09</v>
      </c>
    </row>
    <row r="8" spans="1:9" ht="15.6" x14ac:dyDescent="0.3">
      <c r="A8" s="17">
        <f>D2</f>
        <v>20</v>
      </c>
      <c r="B8" s="17">
        <f>D3</f>
        <v>0.25</v>
      </c>
      <c r="C8" s="1">
        <f t="shared" si="0"/>
        <v>5</v>
      </c>
      <c r="D8" s="1">
        <f>POWER(A8,2)</f>
        <v>400</v>
      </c>
      <c r="E8" s="1">
        <f t="shared" si="2"/>
        <v>6.25E-2</v>
      </c>
    </row>
    <row r="9" spans="1:9" ht="15.6" x14ac:dyDescent="0.3">
      <c r="A9" s="17">
        <f>E2</f>
        <v>30</v>
      </c>
      <c r="B9" s="17">
        <f>E3</f>
        <v>0.18</v>
      </c>
      <c r="C9" s="1">
        <f t="shared" si="0"/>
        <v>5.3999999999999995</v>
      </c>
      <c r="D9" s="1">
        <f t="shared" si="1"/>
        <v>900</v>
      </c>
      <c r="E9" s="1">
        <f t="shared" si="2"/>
        <v>3.2399999999999998E-2</v>
      </c>
    </row>
    <row r="10" spans="1:9" ht="15.6" x14ac:dyDescent="0.3">
      <c r="A10" s="17">
        <f>F2</f>
        <v>36</v>
      </c>
      <c r="B10" s="17">
        <f>F3</f>
        <v>0.15</v>
      </c>
      <c r="C10" s="1">
        <f t="shared" si="0"/>
        <v>5.3999999999999995</v>
      </c>
      <c r="D10" s="1">
        <f t="shared" si="1"/>
        <v>1296</v>
      </c>
      <c r="E10" s="1">
        <f t="shared" si="2"/>
        <v>2.2499999999999999E-2</v>
      </c>
    </row>
    <row r="11" spans="1:9" ht="15.6" x14ac:dyDescent="0.3">
      <c r="A11" s="17">
        <f>G2</f>
        <v>40</v>
      </c>
      <c r="B11" s="17">
        <f>G3</f>
        <v>0.18</v>
      </c>
      <c r="C11" s="1">
        <f t="shared" si="0"/>
        <v>7.1999999999999993</v>
      </c>
      <c r="D11" s="1">
        <f t="shared" si="1"/>
        <v>1600</v>
      </c>
      <c r="E11" s="1">
        <f t="shared" si="2"/>
        <v>3.2399999999999998E-2</v>
      </c>
    </row>
    <row r="12" spans="1:9" ht="15.6" x14ac:dyDescent="0.3">
      <c r="A12" s="17">
        <f>H2</f>
        <v>50</v>
      </c>
      <c r="B12" s="17">
        <f>H3</f>
        <v>0.2</v>
      </c>
      <c r="C12" s="1">
        <f t="shared" si="0"/>
        <v>10</v>
      </c>
      <c r="D12" s="1">
        <f t="shared" si="1"/>
        <v>2500</v>
      </c>
      <c r="E12" s="1">
        <f t="shared" si="2"/>
        <v>4.0000000000000008E-2</v>
      </c>
    </row>
    <row r="13" spans="1:9" ht="15.6" x14ac:dyDescent="0.3">
      <c r="A13" s="17">
        <f>I2</f>
        <v>60</v>
      </c>
      <c r="B13" s="17">
        <f>I3</f>
        <v>0.25</v>
      </c>
      <c r="C13" s="1">
        <f t="shared" si="0"/>
        <v>15</v>
      </c>
      <c r="D13" s="1">
        <f t="shared" si="1"/>
        <v>3600</v>
      </c>
      <c r="E13" s="1">
        <f t="shared" si="2"/>
        <v>6.25E-2</v>
      </c>
    </row>
    <row r="14" spans="1:9" ht="15.6" x14ac:dyDescent="0.3">
      <c r="A14" s="18">
        <f>SUM(A6:A13)</f>
        <v>264</v>
      </c>
      <c r="B14" s="18">
        <f>SUM(B6:B13)</f>
        <v>1.8599999999999997</v>
      </c>
      <c r="C14" s="18">
        <f>SUM(C6:C13)</f>
        <v>56.899999999999991</v>
      </c>
      <c r="D14" s="18">
        <f>SUM(D6:D13)</f>
        <v>10720</v>
      </c>
      <c r="E14" s="18">
        <f>SUM(E6:E13)</f>
        <v>0.46479999999999999</v>
      </c>
    </row>
    <row r="15" spans="1:9" x14ac:dyDescent="0.3">
      <c r="A15" s="4" t="s">
        <v>5</v>
      </c>
      <c r="B15" s="4">
        <f>COUNT(A6:A13)</f>
        <v>8</v>
      </c>
    </row>
    <row r="16" spans="1:9" x14ac:dyDescent="0.3">
      <c r="A16" s="3" t="s">
        <v>6</v>
      </c>
      <c r="B16" s="6">
        <f>CORREL(A6:A13,B6:B13)</f>
        <v>-0.55585180114658017</v>
      </c>
      <c r="C16" s="3" t="s">
        <v>7</v>
      </c>
      <c r="D16" s="5">
        <f>ABS(B16)*SQRT((B15-2)/(1-B16^2))</f>
        <v>1.6378969580891594</v>
      </c>
      <c r="E16" s="3" t="s">
        <v>8</v>
      </c>
      <c r="F16" s="5">
        <f>_xlfn.T.INV.2T(0.05,B15-2)</f>
        <v>2.4469118511449697</v>
      </c>
    </row>
    <row r="18" spans="1:6" x14ac:dyDescent="0.3">
      <c r="A18" s="23" t="s">
        <v>9</v>
      </c>
      <c r="B18" s="29"/>
      <c r="C18" s="29"/>
    </row>
    <row r="19" spans="1:6" x14ac:dyDescent="0.3">
      <c r="A19" s="20">
        <f>B15</f>
        <v>8</v>
      </c>
      <c r="B19" s="20">
        <f>A14</f>
        <v>264</v>
      </c>
      <c r="C19" s="7"/>
      <c r="D19" s="20">
        <f>B14</f>
        <v>1.8599999999999997</v>
      </c>
    </row>
    <row r="20" spans="1:6" x14ac:dyDescent="0.3">
      <c r="A20" s="20">
        <f>A14</f>
        <v>264</v>
      </c>
      <c r="B20" s="20">
        <f>D14</f>
        <v>10720</v>
      </c>
      <c r="C20" s="7"/>
      <c r="D20" s="20">
        <f>C14</f>
        <v>56.899999999999991</v>
      </c>
    </row>
    <row r="21" spans="1:6" x14ac:dyDescent="0.3">
      <c r="A21" s="25" t="s">
        <v>33</v>
      </c>
      <c r="B21" s="25"/>
      <c r="C21" s="30" t="s">
        <v>31</v>
      </c>
      <c r="D21" s="30"/>
      <c r="E21" s="30"/>
      <c r="F21" s="30"/>
    </row>
    <row r="22" spans="1:6" x14ac:dyDescent="0.3">
      <c r="A22" s="21">
        <f t="array" ref="A22:B23">MINVERSE(A19:B20)</f>
        <v>0.66733067729083639</v>
      </c>
      <c r="B22" s="21">
        <v>-1.6434262948207164E-2</v>
      </c>
      <c r="C22" s="8" t="s">
        <v>10</v>
      </c>
      <c r="D22" s="22">
        <f t="array" ref="D22:D23">MMULT(A22:B23,D19:D20)</f>
        <v>0.30612549800796796</v>
      </c>
    </row>
    <row r="23" spans="1:6" x14ac:dyDescent="0.3">
      <c r="A23" s="21">
        <v>-1.6434262948207164E-2</v>
      </c>
      <c r="B23" s="21">
        <v>4.9800796812748981E-4</v>
      </c>
      <c r="C23" s="8" t="s">
        <v>11</v>
      </c>
      <c r="D23" s="22">
        <v>-2.2310756972111524E-3</v>
      </c>
    </row>
    <row r="26" spans="1:6" x14ac:dyDescent="0.3">
      <c r="A26" s="23" t="s">
        <v>32</v>
      </c>
      <c r="B26" s="23"/>
      <c r="C26" s="23"/>
      <c r="D26" s="23"/>
      <c r="E26" s="23"/>
    </row>
    <row r="28" spans="1:6" x14ac:dyDescent="0.3">
      <c r="A28" s="7" t="s">
        <v>14</v>
      </c>
      <c r="B28" s="7" t="s">
        <v>13</v>
      </c>
      <c r="C28" s="7"/>
      <c r="D28" s="7" t="s">
        <v>12</v>
      </c>
      <c r="E28" s="7" t="s">
        <v>15</v>
      </c>
    </row>
    <row r="29" spans="1:6" x14ac:dyDescent="0.3">
      <c r="A29" s="7">
        <f t="shared" ref="A29:A36" si="3">1/A6</f>
        <v>0.1</v>
      </c>
      <c r="B29" s="7">
        <f t="shared" ref="B29:B36" si="4">B6</f>
        <v>0.35</v>
      </c>
      <c r="C29" s="7"/>
      <c r="D29" s="7">
        <f t="shared" ref="D29:D36" si="5">A6</f>
        <v>10</v>
      </c>
      <c r="E29" s="7">
        <f t="shared" ref="E29:E36" si="6">1/B6</f>
        <v>2.8571428571428572</v>
      </c>
    </row>
    <row r="30" spans="1:6" x14ac:dyDescent="0.3">
      <c r="A30" s="7">
        <f t="shared" si="3"/>
        <v>5.5555555555555552E-2</v>
      </c>
      <c r="B30" s="7">
        <f t="shared" si="4"/>
        <v>0.3</v>
      </c>
      <c r="C30" s="7"/>
      <c r="D30" s="7">
        <f t="shared" si="5"/>
        <v>18</v>
      </c>
      <c r="E30" s="7">
        <f t="shared" si="6"/>
        <v>3.3333333333333335</v>
      </c>
    </row>
    <row r="31" spans="1:6" x14ac:dyDescent="0.3">
      <c r="A31" s="7">
        <f t="shared" si="3"/>
        <v>0.05</v>
      </c>
      <c r="B31" s="7">
        <f t="shared" si="4"/>
        <v>0.25</v>
      </c>
      <c r="C31" s="7"/>
      <c r="D31" s="7">
        <f t="shared" si="5"/>
        <v>20</v>
      </c>
      <c r="E31" s="7">
        <f t="shared" si="6"/>
        <v>4</v>
      </c>
    </row>
    <row r="32" spans="1:6" x14ac:dyDescent="0.3">
      <c r="A32" s="7">
        <f t="shared" si="3"/>
        <v>3.3333333333333333E-2</v>
      </c>
      <c r="B32" s="7">
        <f t="shared" si="4"/>
        <v>0.18</v>
      </c>
      <c r="C32" s="7"/>
      <c r="D32" s="7">
        <f t="shared" si="5"/>
        <v>30</v>
      </c>
      <c r="E32" s="7">
        <f t="shared" si="6"/>
        <v>5.5555555555555554</v>
      </c>
    </row>
    <row r="33" spans="1:8" x14ac:dyDescent="0.3">
      <c r="A33" s="7">
        <f t="shared" si="3"/>
        <v>2.7777777777777776E-2</v>
      </c>
      <c r="B33" s="7">
        <f t="shared" si="4"/>
        <v>0.15</v>
      </c>
      <c r="C33" s="7"/>
      <c r="D33" s="7">
        <f t="shared" si="5"/>
        <v>36</v>
      </c>
      <c r="E33" s="7">
        <f t="shared" si="6"/>
        <v>6.666666666666667</v>
      </c>
    </row>
    <row r="34" spans="1:8" x14ac:dyDescent="0.3">
      <c r="A34" s="7">
        <f t="shared" si="3"/>
        <v>2.5000000000000001E-2</v>
      </c>
      <c r="B34" s="7">
        <f t="shared" si="4"/>
        <v>0.18</v>
      </c>
      <c r="C34" s="7"/>
      <c r="D34" s="7">
        <f t="shared" si="5"/>
        <v>40</v>
      </c>
      <c r="E34" s="7">
        <f t="shared" si="6"/>
        <v>5.5555555555555554</v>
      </c>
    </row>
    <row r="35" spans="1:8" x14ac:dyDescent="0.3">
      <c r="A35" s="7">
        <f t="shared" si="3"/>
        <v>0.02</v>
      </c>
      <c r="B35" s="7">
        <f t="shared" si="4"/>
        <v>0.2</v>
      </c>
      <c r="C35" s="7"/>
      <c r="D35" s="7">
        <f t="shared" si="5"/>
        <v>50</v>
      </c>
      <c r="E35" s="7">
        <f t="shared" si="6"/>
        <v>5</v>
      </c>
    </row>
    <row r="36" spans="1:8" x14ac:dyDescent="0.3">
      <c r="A36" s="7">
        <f t="shared" si="3"/>
        <v>1.6666666666666666E-2</v>
      </c>
      <c r="B36" s="7">
        <f t="shared" si="4"/>
        <v>0.25</v>
      </c>
      <c r="C36" s="7"/>
      <c r="D36" s="7">
        <f t="shared" si="5"/>
        <v>60</v>
      </c>
      <c r="E36" s="7">
        <f t="shared" si="6"/>
        <v>4</v>
      </c>
    </row>
    <row r="39" spans="1:8" x14ac:dyDescent="0.3">
      <c r="A39" s="9" t="s">
        <v>16</v>
      </c>
      <c r="B39" s="9" t="s">
        <v>18</v>
      </c>
      <c r="C39" s="9" t="s">
        <v>19</v>
      </c>
      <c r="D39" s="9" t="s">
        <v>20</v>
      </c>
      <c r="E39" s="9" t="s">
        <v>21</v>
      </c>
      <c r="F39" s="9" t="s">
        <v>17</v>
      </c>
      <c r="G39" s="9" t="s">
        <v>22</v>
      </c>
      <c r="H39" s="7"/>
    </row>
    <row r="40" spans="1:8" x14ac:dyDescent="0.3">
      <c r="A40" s="10">
        <f t="shared" ref="A40:A47" si="7">A6</f>
        <v>10</v>
      </c>
      <c r="B40" s="11">
        <f>A40^2</f>
        <v>100</v>
      </c>
      <c r="C40" s="11">
        <f>A40^3</f>
        <v>1000</v>
      </c>
      <c r="D40" s="11">
        <f>A40^4</f>
        <v>10000</v>
      </c>
      <c r="E40" s="10">
        <f t="shared" ref="E40:E47" si="8">B6</f>
        <v>0.35</v>
      </c>
      <c r="F40" s="11">
        <f>A40*E40</f>
        <v>3.5</v>
      </c>
      <c r="G40" s="11">
        <f>B40*E40</f>
        <v>35</v>
      </c>
      <c r="H40" s="7"/>
    </row>
    <row r="41" spans="1:8" x14ac:dyDescent="0.3">
      <c r="A41" s="10">
        <f t="shared" si="7"/>
        <v>18</v>
      </c>
      <c r="B41" s="11">
        <f t="shared" ref="B41:B47" si="9">A41^2</f>
        <v>324</v>
      </c>
      <c r="C41" s="11">
        <f t="shared" ref="C41:C47" si="10">A41^3</f>
        <v>5832</v>
      </c>
      <c r="D41" s="11">
        <f t="shared" ref="D41:D47" si="11">A41^4</f>
        <v>104976</v>
      </c>
      <c r="E41" s="10">
        <f t="shared" si="8"/>
        <v>0.3</v>
      </c>
      <c r="F41" s="11">
        <f t="shared" ref="F41:F47" si="12">A41*E41</f>
        <v>5.3999999999999995</v>
      </c>
      <c r="G41" s="11">
        <f t="shared" ref="G41:G47" si="13">B41*E41</f>
        <v>97.2</v>
      </c>
      <c r="H41" s="7"/>
    </row>
    <row r="42" spans="1:8" x14ac:dyDescent="0.3">
      <c r="A42" s="10">
        <f t="shared" si="7"/>
        <v>20</v>
      </c>
      <c r="B42" s="11">
        <f t="shared" si="9"/>
        <v>400</v>
      </c>
      <c r="C42" s="11">
        <f t="shared" si="10"/>
        <v>8000</v>
      </c>
      <c r="D42" s="11">
        <f t="shared" si="11"/>
        <v>160000</v>
      </c>
      <c r="E42" s="10">
        <f t="shared" si="8"/>
        <v>0.25</v>
      </c>
      <c r="F42" s="11">
        <f t="shared" si="12"/>
        <v>5</v>
      </c>
      <c r="G42" s="11">
        <f t="shared" si="13"/>
        <v>100</v>
      </c>
      <c r="H42" s="7"/>
    </row>
    <row r="43" spans="1:8" x14ac:dyDescent="0.3">
      <c r="A43" s="10">
        <f t="shared" si="7"/>
        <v>30</v>
      </c>
      <c r="B43" s="11">
        <f t="shared" si="9"/>
        <v>900</v>
      </c>
      <c r="C43" s="11">
        <f t="shared" si="10"/>
        <v>27000</v>
      </c>
      <c r="D43" s="11">
        <f t="shared" si="11"/>
        <v>810000</v>
      </c>
      <c r="E43" s="10">
        <f t="shared" si="8"/>
        <v>0.18</v>
      </c>
      <c r="F43" s="11">
        <f t="shared" si="12"/>
        <v>5.3999999999999995</v>
      </c>
      <c r="G43" s="11">
        <f t="shared" si="13"/>
        <v>162</v>
      </c>
      <c r="H43" s="7"/>
    </row>
    <row r="44" spans="1:8" x14ac:dyDescent="0.3">
      <c r="A44" s="10">
        <f t="shared" si="7"/>
        <v>36</v>
      </c>
      <c r="B44" s="11">
        <f t="shared" si="9"/>
        <v>1296</v>
      </c>
      <c r="C44" s="11">
        <f t="shared" si="10"/>
        <v>46656</v>
      </c>
      <c r="D44" s="11">
        <f t="shared" si="11"/>
        <v>1679616</v>
      </c>
      <c r="E44" s="10">
        <f t="shared" si="8"/>
        <v>0.15</v>
      </c>
      <c r="F44" s="11">
        <f t="shared" si="12"/>
        <v>5.3999999999999995</v>
      </c>
      <c r="G44" s="11">
        <f t="shared" si="13"/>
        <v>194.4</v>
      </c>
      <c r="H44" s="7"/>
    </row>
    <row r="45" spans="1:8" x14ac:dyDescent="0.3">
      <c r="A45" s="10">
        <f t="shared" si="7"/>
        <v>40</v>
      </c>
      <c r="B45" s="11">
        <f t="shared" si="9"/>
        <v>1600</v>
      </c>
      <c r="C45" s="11">
        <f t="shared" si="10"/>
        <v>64000</v>
      </c>
      <c r="D45" s="11">
        <f t="shared" si="11"/>
        <v>2560000</v>
      </c>
      <c r="E45" s="10">
        <f t="shared" si="8"/>
        <v>0.18</v>
      </c>
      <c r="F45" s="11">
        <f t="shared" si="12"/>
        <v>7.1999999999999993</v>
      </c>
      <c r="G45" s="11">
        <f t="shared" si="13"/>
        <v>288</v>
      </c>
      <c r="H45" s="7"/>
    </row>
    <row r="46" spans="1:8" x14ac:dyDescent="0.3">
      <c r="A46" s="10">
        <f t="shared" si="7"/>
        <v>50</v>
      </c>
      <c r="B46" s="11">
        <f t="shared" si="9"/>
        <v>2500</v>
      </c>
      <c r="C46" s="11">
        <f t="shared" si="10"/>
        <v>125000</v>
      </c>
      <c r="D46" s="11">
        <f t="shared" si="11"/>
        <v>6250000</v>
      </c>
      <c r="E46" s="10">
        <f t="shared" si="8"/>
        <v>0.2</v>
      </c>
      <c r="F46" s="11">
        <f t="shared" si="12"/>
        <v>10</v>
      </c>
      <c r="G46" s="11">
        <f t="shared" si="13"/>
        <v>500</v>
      </c>
      <c r="H46" s="7"/>
    </row>
    <row r="47" spans="1:8" x14ac:dyDescent="0.3">
      <c r="A47" s="10">
        <f t="shared" si="7"/>
        <v>60</v>
      </c>
      <c r="B47" s="11">
        <f t="shared" si="9"/>
        <v>3600</v>
      </c>
      <c r="C47" s="11">
        <f t="shared" si="10"/>
        <v>216000</v>
      </c>
      <c r="D47" s="11">
        <f t="shared" si="11"/>
        <v>12960000</v>
      </c>
      <c r="E47" s="10">
        <f t="shared" si="8"/>
        <v>0.25</v>
      </c>
      <c r="F47" s="11">
        <f t="shared" si="12"/>
        <v>15</v>
      </c>
      <c r="G47" s="11">
        <f t="shared" si="13"/>
        <v>900</v>
      </c>
      <c r="H47" s="7"/>
    </row>
    <row r="48" spans="1:8" x14ac:dyDescent="0.3">
      <c r="A48" s="11">
        <f t="shared" ref="A48:G48" si="14">SUM(A40:A47)</f>
        <v>264</v>
      </c>
      <c r="B48" s="12">
        <f t="shared" si="14"/>
        <v>10720</v>
      </c>
      <c r="C48" s="12">
        <f t="shared" si="14"/>
        <v>493488</v>
      </c>
      <c r="D48" s="12">
        <f t="shared" si="14"/>
        <v>24534592</v>
      </c>
      <c r="E48" s="12">
        <f t="shared" si="14"/>
        <v>1.8599999999999997</v>
      </c>
      <c r="F48" s="11">
        <f t="shared" si="14"/>
        <v>56.899999999999991</v>
      </c>
      <c r="G48" s="11">
        <f t="shared" si="14"/>
        <v>2276.6</v>
      </c>
      <c r="H48" s="7"/>
    </row>
    <row r="49" spans="1:14" x14ac:dyDescent="0.3">
      <c r="A49" s="4" t="s">
        <v>5</v>
      </c>
      <c r="B49" s="4">
        <f>COUNT(A40:A47)</f>
        <v>8</v>
      </c>
      <c r="C49" s="7"/>
      <c r="D49" s="7"/>
      <c r="E49" s="7"/>
      <c r="F49" s="7"/>
      <c r="G49" s="7"/>
      <c r="H49" s="7"/>
    </row>
    <row r="50" spans="1:14" x14ac:dyDescent="0.3">
      <c r="A50" s="7"/>
      <c r="B50" s="7"/>
      <c r="C50" s="7"/>
      <c r="D50" s="7"/>
      <c r="E50" s="7"/>
      <c r="F50" s="7"/>
      <c r="G50" s="7"/>
      <c r="H50" s="7"/>
    </row>
    <row r="51" spans="1:14" x14ac:dyDescent="0.3">
      <c r="A51" s="25" t="s">
        <v>9</v>
      </c>
      <c r="B51" s="25"/>
      <c r="C51" s="25"/>
      <c r="D51" s="7"/>
      <c r="E51" s="7"/>
      <c r="F51" s="7"/>
      <c r="G51" s="7"/>
      <c r="H51" s="7"/>
      <c r="I51" s="23" t="s">
        <v>35</v>
      </c>
      <c r="J51" s="23"/>
      <c r="K51" s="23"/>
      <c r="L51" s="23"/>
      <c r="M51" s="23"/>
      <c r="N51" s="23"/>
    </row>
    <row r="52" spans="1:14" ht="17.399999999999999" x14ac:dyDescent="0.3">
      <c r="A52" s="19">
        <f>D48</f>
        <v>24534592</v>
      </c>
      <c r="B52" s="19">
        <f>C48</f>
        <v>493488</v>
      </c>
      <c r="C52" s="19">
        <f>B48</f>
        <v>10720</v>
      </c>
      <c r="D52" s="13"/>
      <c r="E52" s="20">
        <f>G48</f>
        <v>2276.6</v>
      </c>
      <c r="F52" s="7"/>
      <c r="G52" s="7"/>
      <c r="H52" s="7"/>
      <c r="I52" s="24" t="s">
        <v>34</v>
      </c>
      <c r="J52" s="24"/>
      <c r="K52" s="24"/>
      <c r="L52" s="24"/>
      <c r="M52" s="24"/>
      <c r="N52" s="24"/>
    </row>
    <row r="53" spans="1:14" x14ac:dyDescent="0.3">
      <c r="A53" s="19">
        <f>C48</f>
        <v>493488</v>
      </c>
      <c r="B53" s="19">
        <f>B48</f>
        <v>10720</v>
      </c>
      <c r="C53" s="20">
        <f>A48</f>
        <v>264</v>
      </c>
      <c r="D53" s="13"/>
      <c r="E53" s="20">
        <f>F48</f>
        <v>56.899999999999991</v>
      </c>
      <c r="F53" s="7"/>
      <c r="G53" s="7"/>
      <c r="H53" s="7"/>
    </row>
    <row r="54" spans="1:14" x14ac:dyDescent="0.3">
      <c r="A54" s="19">
        <f>B48</f>
        <v>10720</v>
      </c>
      <c r="B54" s="20">
        <f>A48</f>
        <v>264</v>
      </c>
      <c r="C54" s="20">
        <f>B49</f>
        <v>8</v>
      </c>
      <c r="D54" s="7"/>
      <c r="E54" s="19">
        <f>E48</f>
        <v>1.8599999999999997</v>
      </c>
      <c r="F54" s="7"/>
      <c r="G54" s="7"/>
      <c r="H54" s="7"/>
    </row>
    <row r="55" spans="1:14" x14ac:dyDescent="0.3">
      <c r="A55" s="25" t="s">
        <v>29</v>
      </c>
      <c r="B55" s="25"/>
      <c r="C55" s="7"/>
      <c r="D55" s="26" t="s">
        <v>30</v>
      </c>
      <c r="E55" s="26"/>
      <c r="F55" s="26"/>
      <c r="G55" s="26"/>
      <c r="H55" s="26"/>
    </row>
    <row r="56" spans="1:14" x14ac:dyDescent="0.3">
      <c r="A56" s="21">
        <f t="array" ref="A56:C58">MINVERSE(A52:C54)</f>
        <v>2.2385022675403792E-6</v>
      </c>
      <c r="B56" s="21">
        <v>-1.5576765181219226E-4</v>
      </c>
      <c r="C56" s="21">
        <v>2.1407394712982366E-3</v>
      </c>
      <c r="D56" s="14" t="s">
        <v>23</v>
      </c>
      <c r="E56" s="22">
        <f t="array" ref="E56:E58">MMULT(A56:C58,E52:E54)</f>
        <v>2.1477029078340818E-4</v>
      </c>
      <c r="F56" s="13"/>
      <c r="G56" s="7"/>
      <c r="H56" s="7"/>
    </row>
    <row r="57" spans="1:14" x14ac:dyDescent="0.3">
      <c r="A57" s="21">
        <v>-1.5576765181219229E-4</v>
      </c>
      <c r="B57" s="21">
        <v>1.1337202416540838E-2</v>
      </c>
      <c r="C57" s="21">
        <v>-0.16539902631751</v>
      </c>
      <c r="D57" s="15" t="s">
        <v>24</v>
      </c>
      <c r="E57" s="22">
        <v>-1.7176007565031903E-2</v>
      </c>
      <c r="F57" s="7"/>
      <c r="G57" s="7"/>
      <c r="H57" s="7"/>
    </row>
    <row r="58" spans="1:14" x14ac:dyDescent="0.3">
      <c r="A58" s="21">
        <v>2.1407394712982374E-3</v>
      </c>
      <c r="B58" s="21">
        <v>-0.16539902631751002</v>
      </c>
      <c r="C58" s="21">
        <v>2.7145769769381927</v>
      </c>
      <c r="D58" s="15" t="s">
        <v>25</v>
      </c>
      <c r="E58" s="22">
        <v>0.51151605999628469</v>
      </c>
      <c r="F58" s="7"/>
      <c r="G58" s="7"/>
      <c r="H58" s="7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2024-12-19T15:32:27Z</dcterms:modified>
</cp:coreProperties>
</file>