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91914\Documents\Imarticsu Learning\IMARTICUS LEARNING STUDY MATERIALS\5. Machine Learning\Linear Regression\Simple Linear Regression using slr dataset very basic and very important\"/>
    </mc:Choice>
  </mc:AlternateContent>
  <xr:revisionPtr revIDLastSave="0" documentId="13_ncr:1_{CAB758F7-36BA-4797-90C3-566E19992DB9}" xr6:coauthVersionLast="47" xr6:coauthVersionMax="47" xr10:uidLastSave="{00000000-0000-0000-0000-000000000000}"/>
  <bookViews>
    <workbookView xWindow="-108" yWindow="-108" windowWidth="23256" windowHeight="12456" xr2:uid="{00000000-000D-0000-FFFF-FFFF00000000}"/>
  </bookViews>
  <sheets>
    <sheet name="slr" sheetId="1" r:id="rId1"/>
    <sheet name="Simple Linear Regression by Je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7" i="2" l="1"/>
  <c r="F63" i="2"/>
  <c r="I94" i="2" l="1"/>
  <c r="H3" i="2"/>
  <c r="H4" i="2"/>
  <c r="C15" i="2"/>
  <c r="H5" i="2" s="1"/>
  <c r="B15" i="2"/>
  <c r="C14" i="2"/>
  <c r="B14" i="2"/>
  <c r="E3" i="2"/>
  <c r="E4" i="2"/>
  <c r="E5" i="2"/>
  <c r="E6" i="2"/>
  <c r="E7" i="2"/>
  <c r="E8" i="2"/>
  <c r="E9" i="2"/>
  <c r="E10" i="2"/>
  <c r="E11" i="2"/>
  <c r="E12" i="2"/>
  <c r="E13" i="2"/>
  <c r="E2" i="2"/>
  <c r="E14" i="2" s="1"/>
  <c r="C25" i="2" s="1"/>
  <c r="D3" i="2"/>
  <c r="D15" i="2" s="1"/>
  <c r="D4" i="2"/>
  <c r="D5" i="2"/>
  <c r="D6" i="2"/>
  <c r="D7" i="2"/>
  <c r="D8" i="2"/>
  <c r="D9" i="2"/>
  <c r="D10" i="2"/>
  <c r="D11" i="2"/>
  <c r="D12" i="2"/>
  <c r="D13" i="2"/>
  <c r="D2" i="2"/>
  <c r="E15" i="2" l="1"/>
  <c r="H2" i="2"/>
  <c r="H13" i="2"/>
  <c r="H12" i="2"/>
  <c r="H11" i="2"/>
  <c r="H7" i="2"/>
  <c r="H10" i="2"/>
  <c r="H9" i="2"/>
  <c r="H8" i="2"/>
  <c r="H6" i="2"/>
  <c r="D14" i="2"/>
  <c r="I25" i="2" s="1"/>
  <c r="C37" i="2" s="1"/>
  <c r="H37" i="2" l="1"/>
  <c r="D72" i="2" s="1"/>
  <c r="H14" i="2"/>
  <c r="F10" i="2"/>
  <c r="F4" i="2"/>
  <c r="F5" i="2"/>
  <c r="F6" i="2"/>
  <c r="F11" i="2"/>
  <c r="F12" i="2"/>
  <c r="F7" i="2"/>
  <c r="F9" i="2"/>
  <c r="F13" i="2"/>
  <c r="F2" i="2"/>
  <c r="F3" i="2"/>
  <c r="F8" i="2"/>
  <c r="G7" i="2" l="1"/>
  <c r="I7" i="2"/>
  <c r="J7" i="2"/>
  <c r="G8" i="2"/>
  <c r="J8" i="2"/>
  <c r="I8" i="2"/>
  <c r="G6" i="2"/>
  <c r="I6" i="2"/>
  <c r="J6" i="2"/>
  <c r="G10" i="2"/>
  <c r="I10" i="2"/>
  <c r="J10" i="2"/>
  <c r="G3" i="2"/>
  <c r="I3" i="2"/>
  <c r="J3" i="2"/>
  <c r="G13" i="2"/>
  <c r="J13" i="2"/>
  <c r="I13" i="2"/>
  <c r="G12" i="2"/>
  <c r="I12" i="2"/>
  <c r="J12" i="2"/>
  <c r="G5" i="2"/>
  <c r="I5" i="2"/>
  <c r="J5" i="2"/>
  <c r="G4" i="2"/>
  <c r="I4" i="2"/>
  <c r="J4" i="2"/>
  <c r="I2" i="2"/>
  <c r="J2" i="2"/>
  <c r="F15" i="2"/>
  <c r="G9" i="2"/>
  <c r="I9" i="2"/>
  <c r="J9" i="2"/>
  <c r="G11" i="2"/>
  <c r="I11" i="2"/>
  <c r="J11" i="2"/>
  <c r="G2" i="2"/>
  <c r="F14" i="2"/>
  <c r="I14" i="2" l="1"/>
  <c r="D179" i="2" s="1"/>
  <c r="J14" i="2"/>
  <c r="D189" i="2" l="1"/>
  <c r="D150" i="2" l="1"/>
  <c r="D85" i="2"/>
  <c r="D108" i="2"/>
</calcChain>
</file>

<file path=xl/sharedStrings.xml><?xml version="1.0" encoding="utf-8"?>
<sst xmlns="http://schemas.openxmlformats.org/spreadsheetml/2006/main" count="116" uniqueCount="112">
  <si>
    <t>Observation no</t>
  </si>
  <si>
    <t>Advt</t>
  </si>
  <si>
    <t>Sales</t>
  </si>
  <si>
    <t>X^2(xx)</t>
  </si>
  <si>
    <t>xy</t>
  </si>
  <si>
    <t>sum =</t>
  </si>
  <si>
    <t>SSxx  =</t>
  </si>
  <si>
    <t>Advt  (x)</t>
  </si>
  <si>
    <t>Sales  (y)</t>
  </si>
  <si>
    <t>Now., Will find coefficient &amp; Intercept</t>
  </si>
  <si>
    <t>Regression Coefficient (b1)</t>
  </si>
  <si>
    <t>Sum of Squared on independent and dependent features</t>
  </si>
  <si>
    <t>Sum of Squared on dependent features</t>
  </si>
  <si>
    <t>b1 =</t>
  </si>
  <si>
    <t>SSxy =</t>
  </si>
  <si>
    <t>Intercept</t>
  </si>
  <si>
    <t xml:space="preserve">bo = </t>
  </si>
  <si>
    <t>Regression Equation</t>
  </si>
  <si>
    <t>y = a + bx</t>
  </si>
  <si>
    <t>y = bo + b1x1</t>
  </si>
  <si>
    <t>y = mx + c</t>
  </si>
  <si>
    <t>Note :- y = Dependent variable, m = Slope, x = Independent Variable, c  = Intercept</t>
  </si>
  <si>
    <t>Note :- y = Dependent variable,a = Intercept, b = Slope, x = Independent Variable</t>
  </si>
  <si>
    <t>Note :- y = Dependent variable, bo = Intercept, b1 = Slope, x = Independent Variable</t>
  </si>
  <si>
    <t>Now will Try to implement Regression Equation in our problem statement</t>
  </si>
  <si>
    <t>Sales (ypred)  = Intercept + coefficient * advertisement</t>
  </si>
  <si>
    <t xml:space="preserve"> </t>
  </si>
  <si>
    <t>Average =</t>
  </si>
  <si>
    <t>SSR                                   (y_pred - y_mean)^2</t>
  </si>
  <si>
    <t xml:space="preserve">               SST                  (Actual - y_mean)^2</t>
  </si>
  <si>
    <t xml:space="preserve">                SSE                 (y_actual - y_pred)^2 </t>
  </si>
  <si>
    <t xml:space="preserve">   y pred        (a+bx)</t>
  </si>
  <si>
    <t xml:space="preserve">          Residuals              [Actual - Predicted]</t>
  </si>
  <si>
    <t>Once you find the Sum of Squared Error You are good to go with Standard Error Residuals [SER]</t>
  </si>
  <si>
    <t>SER      =</t>
  </si>
  <si>
    <t xml:space="preserve">Note :- </t>
  </si>
  <si>
    <t>Note :-  n = No of Observation, k = No of independent variable</t>
  </si>
  <si>
    <t>What is the Practical use of Standard Error Residuals (37.107) ?</t>
  </si>
  <si>
    <t xml:space="preserve">Say, you want to predict sales for a given advertisement budget of 95. </t>
  </si>
  <si>
    <t>Sales @95     =</t>
  </si>
  <si>
    <t>bo + b1 x1</t>
  </si>
  <si>
    <t>sales @95 = -852.08 + 19.07 * 95</t>
  </si>
  <si>
    <t>Sales @95  =</t>
  </si>
  <si>
    <t>It is Never Good idea to express prediction in point Estimate., Rather we should present confidence intervals as shown in below.</t>
  </si>
  <si>
    <t xml:space="preserve">Upper Limit(Sales)  = </t>
  </si>
  <si>
    <t>ypred + critical value of Z at 95% of confidence Level * SEresiduals</t>
  </si>
  <si>
    <t>Upper Limit(Sales)  =</t>
  </si>
  <si>
    <t>Now will try to understand how to find critical value of Z at 95% of confidence Level</t>
  </si>
  <si>
    <t>Entire distribution of Bell curve = 1</t>
  </si>
  <si>
    <t>Now will take half of the curve because the bell curve is symmetric, So we will be having 0.5 on left and 0.5 on right</t>
  </si>
  <si>
    <t>1 - 0.5</t>
  </si>
  <si>
    <t>0.5 - 0.025</t>
  </si>
  <si>
    <t>By using Z table for 0.475 we got Z value = 1.96</t>
  </si>
  <si>
    <t>Upper Limit (sales) = 959 + 1.96 * 37.1</t>
  </si>
  <si>
    <t xml:space="preserve">Lower Limit(Sales)  = </t>
  </si>
  <si>
    <t>ypred -Critical value of z at 95% of confidence Level * Seresiduals</t>
  </si>
  <si>
    <t>Lower Limit (Sales) = 959 - 1.96 * 37.1</t>
  </si>
  <si>
    <t>Lower Limit (Sales)  =</t>
  </si>
  <si>
    <t>So, You will say that you are 95% confident that the sales corresponds to 95 budget of Advertisement will lie between 886.87 to 1032.3</t>
  </si>
  <si>
    <t>SUMMARY OUTPUT</t>
  </si>
  <si>
    <t>Regression Statistics</t>
  </si>
  <si>
    <t>Multiple R</t>
  </si>
  <si>
    <t>R Square</t>
  </si>
  <si>
    <t>Adjusted R Square</t>
  </si>
  <si>
    <t>Standard Error</t>
  </si>
  <si>
    <t>Observations</t>
  </si>
  <si>
    <t>ANOVA</t>
  </si>
  <si>
    <t>Regression</t>
  </si>
  <si>
    <t>Residual</t>
  </si>
  <si>
    <t>Total</t>
  </si>
  <si>
    <t>df</t>
  </si>
  <si>
    <t>SS</t>
  </si>
  <si>
    <t>MS</t>
  </si>
  <si>
    <t>F</t>
  </si>
  <si>
    <t>Significance F</t>
  </si>
  <si>
    <t>Coefficients</t>
  </si>
  <si>
    <t>t Stat</t>
  </si>
  <si>
    <t>P-value</t>
  </si>
  <si>
    <t>Lower 95%</t>
  </si>
  <si>
    <t>Upper 95%</t>
  </si>
  <si>
    <t>Lower 95.0%</t>
  </si>
  <si>
    <t>Upper 95.0%</t>
  </si>
  <si>
    <t>Now Let’s Understand t-test for Slope</t>
  </si>
  <si>
    <t>If you see the Summary report you will find 3 useful information</t>
  </si>
  <si>
    <t>1. t-statistics (9.535)</t>
  </si>
  <si>
    <t>2. std error of regression coefficient (2.00)</t>
  </si>
  <si>
    <t>3. probability of commiting type 1 error (2.45 e-06)</t>
  </si>
  <si>
    <t>Now let we define Hypothesis over here</t>
  </si>
  <si>
    <t>Ho = Null Hypothesis &amp; Ha = Alternative Hypothesis</t>
  </si>
  <si>
    <t>Ho/Null Hypothesis = The Slope of Advertisement with sales is not significant</t>
  </si>
  <si>
    <t>H1/Alternative Hypothesis = The slope of Advertisement with sales is significant</t>
  </si>
  <si>
    <t>In Mathematical Terms</t>
  </si>
  <si>
    <t>Null Hypothesis / Ho  = There is No Linear Relationship</t>
  </si>
  <si>
    <t>Alternative Hypothesis / Ha = There is Linear Relationship</t>
  </si>
  <si>
    <t>The line where the point cuts the y - axis is Intercept</t>
  </si>
  <si>
    <t>when the value of x = 0 what is the value of y that is intercept</t>
  </si>
  <si>
    <t>For one unit change in my x-axis what is the change in my y-axis</t>
  </si>
  <si>
    <t>Now will Interpret coefficient</t>
  </si>
  <si>
    <t xml:space="preserve">One unit change in Advertisement will result in 19.07 time change in sales. </t>
  </si>
  <si>
    <t>So, First will calculate the test statistics</t>
  </si>
  <si>
    <t>Standard Error of Regression Coefficient(Sb) =</t>
  </si>
  <si>
    <t>Test Statistics (t)       =</t>
  </si>
  <si>
    <t>Now Let’s Discuss about Probability value</t>
  </si>
  <si>
    <t>If, P-value is &lt;= 0.05 (for 5% of Level of Significance)   we Reject Null Hypothesis (Ho)</t>
  </si>
  <si>
    <t>If, P-value is &gt; 0.05 (for 5% of Level of Significance)   we fail to reject Null Hypothesis (Ho)</t>
  </si>
  <si>
    <t>The P-value is 0.00 which is less than 0.05, (level of Signifincance), So we Reject the Null Hypothesis (Ho) and Accept Alternative Hypothesis (Ha), And Finaly we conclude that slope is signifincant, And Finaly we can conclude that the advt and sales are having a linear relationship</t>
  </si>
  <si>
    <t xml:space="preserve">Now will Understand about R-Squared </t>
  </si>
  <si>
    <t xml:space="preserve">We can see R-Squared is 0.901 in summary report </t>
  </si>
  <si>
    <t>It Means 90% of the variance in sales can be explained by Advertisement Remaining 10% are unexplained variance due to factors outside the Model</t>
  </si>
  <si>
    <t>R-Squared         =</t>
  </si>
  <si>
    <t xml:space="preserve">Now will Understand about Adj-R-Squared </t>
  </si>
  <si>
    <t xml:space="preserve">Adj R Squared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</si>
</sst>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2"/>
      <color theme="1"/>
      <name val="Times New Roman"/>
      <family val="1"/>
    </font>
    <font>
      <sz val="14"/>
      <color theme="1"/>
      <name val="Times New Roman"/>
      <family val="1"/>
    </font>
    <font>
      <b/>
      <sz val="11"/>
      <color theme="1"/>
      <name val="Times New Roman"/>
      <family val="1"/>
    </font>
    <font>
      <b/>
      <sz val="12"/>
      <color theme="1"/>
      <name val="Times New Roman"/>
      <family val="1"/>
    </font>
    <font>
      <sz val="13"/>
      <color theme="1"/>
      <name val="Times New Roman"/>
      <family val="1"/>
    </font>
    <font>
      <b/>
      <sz val="13"/>
      <color theme="1"/>
      <name val="Times New Roman"/>
      <family val="1"/>
    </font>
    <font>
      <b/>
      <sz val="14"/>
      <color theme="1"/>
      <name val="Times New Roman"/>
      <family val="1"/>
    </font>
    <font>
      <sz val="12"/>
      <color theme="1"/>
      <name val="Calibri"/>
      <family val="2"/>
      <scheme val="minor"/>
    </font>
    <font>
      <i/>
      <sz val="11"/>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18" fillId="0" borderId="0" xfId="0" applyFont="1"/>
    <xf numFmtId="0" fontId="16" fillId="35" borderId="10" xfId="0" applyFont="1" applyFill="1" applyBorder="1"/>
    <xf numFmtId="0" fontId="16" fillId="35" borderId="12" xfId="0" applyFont="1" applyFill="1" applyBorder="1"/>
    <xf numFmtId="0" fontId="0" fillId="35" borderId="0" xfId="0" applyFill="1"/>
    <xf numFmtId="0" fontId="0" fillId="0" borderId="21" xfId="0" applyBorder="1"/>
    <xf numFmtId="0" fontId="16" fillId="0" borderId="21" xfId="0" applyFont="1" applyBorder="1"/>
    <xf numFmtId="0" fontId="16" fillId="0" borderId="21" xfId="0" applyFont="1" applyBorder="1" applyAlignment="1">
      <alignment wrapText="1"/>
    </xf>
    <xf numFmtId="0" fontId="16" fillId="0" borderId="21" xfId="0" applyFont="1" applyBorder="1" applyAlignment="1">
      <alignment horizontal="center" wrapText="1"/>
    </xf>
    <xf numFmtId="0" fontId="0" fillId="35" borderId="22" xfId="0" applyFill="1" applyBorder="1"/>
    <xf numFmtId="0" fontId="19" fillId="39" borderId="0" xfId="0" applyFont="1" applyFill="1"/>
    <xf numFmtId="0" fontId="26" fillId="0" borderId="0" xfId="0" applyFont="1"/>
    <xf numFmtId="0" fontId="19" fillId="0" borderId="0" xfId="0" applyFont="1"/>
    <xf numFmtId="0" fontId="19" fillId="34" borderId="0" xfId="0" applyFont="1" applyFill="1"/>
    <xf numFmtId="0" fontId="22" fillId="35" borderId="0" xfId="0" applyFont="1" applyFill="1"/>
    <xf numFmtId="0" fontId="0" fillId="0" borderId="19" xfId="0" applyBorder="1"/>
    <xf numFmtId="0" fontId="27" fillId="0" borderId="23" xfId="0" applyFont="1" applyBorder="1" applyAlignment="1">
      <alignment horizontal="center"/>
    </xf>
    <xf numFmtId="0" fontId="27" fillId="0" borderId="23" xfId="0" applyFont="1" applyBorder="1" applyAlignment="1">
      <alignment horizontal="centerContinuous"/>
    </xf>
    <xf numFmtId="0" fontId="0" fillId="35" borderId="21" xfId="0" applyFill="1" applyBorder="1"/>
    <xf numFmtId="0" fontId="0" fillId="40" borderId="0" xfId="0" applyFill="1"/>
    <xf numFmtId="0" fontId="20" fillId="40" borderId="0" xfId="0" applyFont="1" applyFill="1"/>
    <xf numFmtId="0" fontId="0" fillId="36" borderId="21" xfId="0" applyFill="1" applyBorder="1"/>
    <xf numFmtId="0" fontId="20" fillId="33" borderId="13" xfId="0" applyFont="1" applyFill="1" applyBorder="1" applyAlignment="1">
      <alignment horizontal="center" vertical="center" wrapText="1"/>
    </xf>
    <xf numFmtId="0" fontId="20" fillId="33" borderId="14" xfId="0" applyFont="1" applyFill="1" applyBorder="1" applyAlignment="1">
      <alignment horizontal="center" vertical="center" wrapText="1"/>
    </xf>
    <xf numFmtId="0" fontId="20" fillId="33" borderId="15" xfId="0" applyFont="1" applyFill="1" applyBorder="1" applyAlignment="1">
      <alignment horizontal="center" vertical="center" wrapText="1"/>
    </xf>
    <xf numFmtId="0" fontId="20" fillId="33" borderId="16" xfId="0" applyFont="1" applyFill="1" applyBorder="1" applyAlignment="1">
      <alignment horizontal="center" vertical="center" wrapText="1"/>
    </xf>
    <xf numFmtId="0" fontId="20" fillId="33" borderId="0" xfId="0" applyFont="1" applyFill="1" applyAlignment="1">
      <alignment horizontal="center" vertical="center" wrapText="1"/>
    </xf>
    <xf numFmtId="0" fontId="20" fillId="33" borderId="17" xfId="0" applyFont="1" applyFill="1" applyBorder="1" applyAlignment="1">
      <alignment horizontal="center" vertical="center" wrapText="1"/>
    </xf>
    <xf numFmtId="0" fontId="20" fillId="33" borderId="18" xfId="0" applyFont="1" applyFill="1" applyBorder="1" applyAlignment="1">
      <alignment horizontal="center" vertical="center" wrapText="1"/>
    </xf>
    <xf numFmtId="0" fontId="20" fillId="33" borderId="19" xfId="0" applyFont="1" applyFill="1" applyBorder="1" applyAlignment="1">
      <alignment horizontal="center" vertical="center" wrapText="1"/>
    </xf>
    <xf numFmtId="0" fontId="20" fillId="33" borderId="20" xfId="0" applyFont="1" applyFill="1" applyBorder="1" applyAlignment="1">
      <alignment horizontal="center" vertical="center" wrapText="1"/>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0" xfId="0" applyFont="1" applyFill="1" applyAlignment="1">
      <alignment horizontal="center" vertical="center"/>
    </xf>
    <xf numFmtId="0" fontId="20" fillId="33" borderId="17" xfId="0" applyFont="1" applyFill="1" applyBorder="1" applyAlignment="1">
      <alignment horizontal="center" vertical="center"/>
    </xf>
    <xf numFmtId="0" fontId="20" fillId="33" borderId="18" xfId="0" applyFont="1" applyFill="1" applyBorder="1" applyAlignment="1">
      <alignment horizontal="center" vertical="center"/>
    </xf>
    <xf numFmtId="0" fontId="20" fillId="33" borderId="19" xfId="0" applyFont="1" applyFill="1" applyBorder="1" applyAlignment="1">
      <alignment horizontal="center" vertical="center"/>
    </xf>
    <xf numFmtId="0" fontId="20" fillId="33" borderId="20" xfId="0" applyFont="1" applyFill="1" applyBorder="1" applyAlignment="1">
      <alignment horizontal="center" vertical="center"/>
    </xf>
    <xf numFmtId="0" fontId="19"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22" fillId="33" borderId="10" xfId="0" applyFont="1" applyFill="1" applyBorder="1" applyAlignment="1">
      <alignment horizontal="center"/>
    </xf>
    <xf numFmtId="0" fontId="22" fillId="33" borderId="11" xfId="0" applyFont="1" applyFill="1" applyBorder="1" applyAlignment="1">
      <alignment horizontal="center"/>
    </xf>
    <xf numFmtId="0" fontId="22" fillId="33" borderId="12" xfId="0" applyFont="1" applyFill="1" applyBorder="1" applyAlignment="1">
      <alignment horizontal="center"/>
    </xf>
    <xf numFmtId="0" fontId="19" fillId="34" borderId="0" xfId="0" applyFont="1" applyFill="1" applyAlignment="1">
      <alignment horizontal="center" vertical="center"/>
    </xf>
    <xf numFmtId="0" fontId="24" fillId="33" borderId="0" xfId="0" applyFont="1" applyFill="1" applyAlignment="1">
      <alignment horizontal="center" vertical="center"/>
    </xf>
    <xf numFmtId="0" fontId="23" fillId="33" borderId="0" xfId="0" applyFont="1" applyFill="1" applyAlignment="1">
      <alignment horizontal="center" vertical="center"/>
    </xf>
    <xf numFmtId="0" fontId="20" fillId="0" borderId="0" xfId="0" applyFont="1" applyAlignment="1">
      <alignment horizontal="center"/>
    </xf>
    <xf numFmtId="0" fontId="25" fillId="36" borderId="0" xfId="0" applyFont="1" applyFill="1" applyAlignment="1">
      <alignment horizontal="center" vertical="center"/>
    </xf>
    <xf numFmtId="0" fontId="21" fillId="0" borderId="0" xfId="0" applyFont="1" applyAlignment="1">
      <alignment horizontal="center" wrapText="1"/>
    </xf>
    <xf numFmtId="0" fontId="20" fillId="37" borderId="0" xfId="0" applyFont="1" applyFill="1" applyAlignment="1">
      <alignment horizontal="center" vertical="center"/>
    </xf>
    <xf numFmtId="0" fontId="20" fillId="38" borderId="0" xfId="0" applyFont="1" applyFill="1" applyAlignment="1">
      <alignment horizontal="center" vertical="center"/>
    </xf>
    <xf numFmtId="0" fontId="20" fillId="34" borderId="0" xfId="0" applyFont="1" applyFill="1" applyAlignment="1">
      <alignment horizontal="center" vertical="center"/>
    </xf>
    <xf numFmtId="0" fontId="0" fillId="0" borderId="0" xfId="0" applyAlignment="1">
      <alignment horizontal="center"/>
    </xf>
    <xf numFmtId="0" fontId="19" fillId="41" borderId="0" xfId="0" applyFont="1" applyFill="1" applyAlignment="1">
      <alignment horizontal="center" vertical="center"/>
    </xf>
    <xf numFmtId="0" fontId="20" fillId="35" borderId="0" xfId="0" applyFont="1" applyFill="1" applyAlignment="1">
      <alignment horizontal="center" wrapText="1"/>
    </xf>
    <xf numFmtId="0" fontId="18" fillId="42" borderId="0" xfId="0" applyFont="1" applyFill="1" applyAlignment="1">
      <alignment horizontal="center"/>
    </xf>
    <xf numFmtId="0" fontId="19" fillId="40" borderId="0" xfId="0" applyFont="1" applyFill="1" applyAlignment="1">
      <alignment horizontal="center" vertical="center"/>
    </xf>
    <xf numFmtId="0" fontId="22" fillId="34" borderId="0" xfId="0" applyFont="1" applyFill="1" applyAlignment="1">
      <alignment horizontal="center" vertical="center"/>
    </xf>
    <xf numFmtId="0" fontId="20" fillId="41"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latin typeface="Times New Roman" panose="02020603050405020304" pitchFamily="18" charset="0"/>
                <a:cs typeface="Times New Roman" panose="02020603050405020304" pitchFamily="18" charset="0"/>
              </a:rPr>
              <a:t>Scatter Plot </a:t>
            </a:r>
            <a:endParaRPr lang="en-US" sz="1400">
              <a:effectLst/>
              <a:latin typeface="Times New Roman" panose="02020603050405020304" pitchFamily="18" charset="0"/>
              <a:cs typeface="Times New Roman" panose="02020603050405020304" pitchFamily="18" charset="0"/>
            </a:endParaRPr>
          </a:p>
          <a:p>
            <a:pPr>
              <a:defRPr/>
            </a:pPr>
            <a:r>
              <a:rPr lang="en-US" sz="1400" b="0" i="0" baseline="0">
                <a:effectLst/>
                <a:latin typeface="Times New Roman" panose="02020603050405020304" pitchFamily="18" charset="0"/>
                <a:cs typeface="Times New Roman" panose="02020603050405020304" pitchFamily="18" charset="0"/>
              </a:rPr>
              <a:t>Advt vs Sales</a:t>
            </a:r>
            <a:endParaRPr lang="en-US" sz="1400">
              <a:effectLst/>
              <a:latin typeface="Times New Roman" panose="02020603050405020304" pitchFamily="18" charset="0"/>
              <a:cs typeface="Times New Roman" panose="02020603050405020304" pitchFamily="18" charset="0"/>
            </a:endParaRPr>
          </a:p>
        </c:rich>
      </c:tx>
      <c:layout>
        <c:manualLayout>
          <c:xMode val="edge"/>
          <c:yMode val="edge"/>
          <c:x val="0.3911596675415572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81714785651792"/>
          <c:y val="0.20000000000000004"/>
          <c:w val="0.79962729658792653"/>
          <c:h val="0.59500729075532222"/>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'Simple Linear Regression by Jee'!$B$2:$B$13</c:f>
              <c:numCache>
                <c:formatCode>General</c:formatCode>
                <c:ptCount val="12"/>
                <c:pt idx="0">
                  <c:v>92</c:v>
                </c:pt>
                <c:pt idx="1">
                  <c:v>94</c:v>
                </c:pt>
                <c:pt idx="2">
                  <c:v>97</c:v>
                </c:pt>
                <c:pt idx="3">
                  <c:v>98</c:v>
                </c:pt>
                <c:pt idx="4">
                  <c:v>100</c:v>
                </c:pt>
                <c:pt idx="5">
                  <c:v>102</c:v>
                </c:pt>
                <c:pt idx="6">
                  <c:v>104</c:v>
                </c:pt>
                <c:pt idx="7">
                  <c:v>105</c:v>
                </c:pt>
                <c:pt idx="8">
                  <c:v>105</c:v>
                </c:pt>
                <c:pt idx="9">
                  <c:v>107</c:v>
                </c:pt>
                <c:pt idx="10">
                  <c:v>107</c:v>
                </c:pt>
                <c:pt idx="11">
                  <c:v>110</c:v>
                </c:pt>
              </c:numCache>
            </c:numRef>
          </c:xVal>
          <c:yVal>
            <c:numRef>
              <c:f>'Simple Linear Regression by Jee'!$C$2:$C$13</c:f>
              <c:numCache>
                <c:formatCode>General</c:formatCode>
                <c:ptCount val="12"/>
                <c:pt idx="0">
                  <c:v>930</c:v>
                </c:pt>
                <c:pt idx="1">
                  <c:v>900</c:v>
                </c:pt>
                <c:pt idx="2">
                  <c:v>1020</c:v>
                </c:pt>
                <c:pt idx="3">
                  <c:v>990</c:v>
                </c:pt>
                <c:pt idx="4">
                  <c:v>1100</c:v>
                </c:pt>
                <c:pt idx="5">
                  <c:v>1050</c:v>
                </c:pt>
                <c:pt idx="6">
                  <c:v>1150</c:v>
                </c:pt>
                <c:pt idx="7">
                  <c:v>1120</c:v>
                </c:pt>
                <c:pt idx="8">
                  <c:v>1130</c:v>
                </c:pt>
                <c:pt idx="9">
                  <c:v>1200</c:v>
                </c:pt>
                <c:pt idx="10">
                  <c:v>1250</c:v>
                </c:pt>
                <c:pt idx="11">
                  <c:v>1220</c:v>
                </c:pt>
              </c:numCache>
            </c:numRef>
          </c:yVal>
          <c:smooth val="0"/>
          <c:extLst>
            <c:ext xmlns:c16="http://schemas.microsoft.com/office/drawing/2014/chart" uri="{C3380CC4-5D6E-409C-BE32-E72D297353CC}">
              <c16:uniqueId val="{00000004-2C80-415E-8899-5BCE2467F32B}"/>
            </c:ext>
          </c:extLst>
        </c:ser>
        <c:dLbls>
          <c:showLegendKey val="0"/>
          <c:showVal val="0"/>
          <c:showCatName val="0"/>
          <c:showSerName val="0"/>
          <c:showPercent val="0"/>
          <c:showBubbleSize val="0"/>
        </c:dLbls>
        <c:axId val="822716592"/>
        <c:axId val="822721584"/>
      </c:scatterChart>
      <c:valAx>
        <c:axId val="822716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Advt</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721584"/>
        <c:crosses val="autoZero"/>
        <c:crossBetween val="midCat"/>
      </c:valAx>
      <c:valAx>
        <c:axId val="822721584"/>
        <c:scaling>
          <c:orientation val="minMax"/>
          <c:min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200" b="1" i="0" u="none" strike="noStrike" kern="120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Sales</a:t>
                </a:r>
              </a:p>
            </c:rich>
          </c:tx>
          <c:overlay val="0"/>
          <c:spPr>
            <a:noFill/>
            <a:ln>
              <a:noFill/>
            </a:ln>
            <a:effectLst/>
          </c:spPr>
          <c:txPr>
            <a:bodyPr rot="-540000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716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4.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411480</xdr:colOff>
      <xdr:row>20</xdr:row>
      <xdr:rowOff>22860</xdr:rowOff>
    </xdr:from>
    <xdr:to>
      <xdr:col>2</xdr:col>
      <xdr:colOff>1033552</xdr:colOff>
      <xdr:row>23</xdr:row>
      <xdr:rowOff>7666</xdr:rowOff>
    </xdr:to>
    <xdr:pic>
      <xdr:nvPicPr>
        <xdr:cNvPr id="2" name="Picture 1">
          <a:extLst>
            <a:ext uri="{FF2B5EF4-FFF2-40B4-BE49-F238E27FC236}">
              <a16:creationId xmlns:a16="http://schemas.microsoft.com/office/drawing/2014/main" id="{33A509A4-0277-E32B-E0A6-B74F6A89E2C0}"/>
            </a:ext>
          </a:extLst>
        </xdr:cNvPr>
        <xdr:cNvPicPr>
          <a:picLocks noChangeAspect="1"/>
        </xdr:cNvPicPr>
      </xdr:nvPicPr>
      <xdr:blipFill>
        <a:blip xmlns:r="http://schemas.openxmlformats.org/officeDocument/2006/relationships" r:embed="rId1"/>
        <a:stretch>
          <a:fillRect/>
        </a:stretch>
      </xdr:blipFill>
      <xdr:spPr>
        <a:xfrm>
          <a:off x="411480" y="2948940"/>
          <a:ext cx="2217612" cy="533446"/>
        </a:xfrm>
        <a:prstGeom prst="rect">
          <a:avLst/>
        </a:prstGeom>
      </xdr:spPr>
    </xdr:pic>
    <xdr:clientData/>
  </xdr:twoCellAnchor>
  <xdr:twoCellAnchor editAs="oneCell">
    <xdr:from>
      <xdr:col>6</xdr:col>
      <xdr:colOff>411481</xdr:colOff>
      <xdr:row>20</xdr:row>
      <xdr:rowOff>22862</xdr:rowOff>
    </xdr:from>
    <xdr:to>
      <xdr:col>7</xdr:col>
      <xdr:colOff>816267</xdr:colOff>
      <xdr:row>23</xdr:row>
      <xdr:rowOff>7620</xdr:rowOff>
    </xdr:to>
    <xdr:pic>
      <xdr:nvPicPr>
        <xdr:cNvPr id="3" name="Picture 2">
          <a:extLst>
            <a:ext uri="{FF2B5EF4-FFF2-40B4-BE49-F238E27FC236}">
              <a16:creationId xmlns:a16="http://schemas.microsoft.com/office/drawing/2014/main" id="{3C0566C3-0887-D263-5D90-E13BE520567F}"/>
            </a:ext>
          </a:extLst>
        </xdr:cNvPr>
        <xdr:cNvPicPr>
          <a:picLocks noChangeAspect="1"/>
        </xdr:cNvPicPr>
      </xdr:nvPicPr>
      <xdr:blipFill>
        <a:blip xmlns:r="http://schemas.openxmlformats.org/officeDocument/2006/relationships" r:embed="rId2"/>
        <a:stretch>
          <a:fillRect/>
        </a:stretch>
      </xdr:blipFill>
      <xdr:spPr>
        <a:xfrm>
          <a:off x="3459481" y="2948942"/>
          <a:ext cx="1639226" cy="533398"/>
        </a:xfrm>
        <a:prstGeom prst="rect">
          <a:avLst/>
        </a:prstGeom>
      </xdr:spPr>
    </xdr:pic>
    <xdr:clientData/>
  </xdr:twoCellAnchor>
  <xdr:twoCellAnchor editAs="oneCell">
    <xdr:from>
      <xdr:col>0</xdr:col>
      <xdr:colOff>312420</xdr:colOff>
      <xdr:row>30</xdr:row>
      <xdr:rowOff>152400</xdr:rowOff>
    </xdr:from>
    <xdr:to>
      <xdr:col>1</xdr:col>
      <xdr:colOff>449580</xdr:colOff>
      <xdr:row>34</xdr:row>
      <xdr:rowOff>175431</xdr:rowOff>
    </xdr:to>
    <xdr:pic>
      <xdr:nvPicPr>
        <xdr:cNvPr id="4" name="Picture 3">
          <a:extLst>
            <a:ext uri="{FF2B5EF4-FFF2-40B4-BE49-F238E27FC236}">
              <a16:creationId xmlns:a16="http://schemas.microsoft.com/office/drawing/2014/main" id="{D56A4AE5-D13C-947C-F054-84F576E2ADF9}"/>
            </a:ext>
          </a:extLst>
        </xdr:cNvPr>
        <xdr:cNvPicPr>
          <a:picLocks noChangeAspect="1"/>
        </xdr:cNvPicPr>
      </xdr:nvPicPr>
      <xdr:blipFill>
        <a:blip xmlns:r="http://schemas.openxmlformats.org/officeDocument/2006/relationships" r:embed="rId3"/>
        <a:stretch>
          <a:fillRect/>
        </a:stretch>
      </xdr:blipFill>
      <xdr:spPr>
        <a:xfrm>
          <a:off x="312420" y="5364480"/>
          <a:ext cx="1120140" cy="768097"/>
        </a:xfrm>
        <a:prstGeom prst="rect">
          <a:avLst/>
        </a:prstGeom>
      </xdr:spPr>
    </xdr:pic>
    <xdr:clientData/>
  </xdr:twoCellAnchor>
  <xdr:twoCellAnchor editAs="oneCell">
    <xdr:from>
      <xdr:col>5</xdr:col>
      <xdr:colOff>289560</xdr:colOff>
      <xdr:row>31</xdr:row>
      <xdr:rowOff>91440</xdr:rowOff>
    </xdr:from>
    <xdr:to>
      <xdr:col>7</xdr:col>
      <xdr:colOff>244171</xdr:colOff>
      <xdr:row>35</xdr:row>
      <xdr:rowOff>22706</xdr:rowOff>
    </xdr:to>
    <xdr:pic>
      <xdr:nvPicPr>
        <xdr:cNvPr id="5" name="Picture 4">
          <a:extLst>
            <a:ext uri="{FF2B5EF4-FFF2-40B4-BE49-F238E27FC236}">
              <a16:creationId xmlns:a16="http://schemas.microsoft.com/office/drawing/2014/main" id="{FB14CE1D-6E2A-A789-0186-D6E96B8D5F0E}"/>
            </a:ext>
          </a:extLst>
        </xdr:cNvPr>
        <xdr:cNvPicPr>
          <a:picLocks noChangeAspect="1"/>
        </xdr:cNvPicPr>
      </xdr:nvPicPr>
      <xdr:blipFill>
        <a:blip xmlns:r="http://schemas.openxmlformats.org/officeDocument/2006/relationships" r:embed="rId4"/>
        <a:stretch>
          <a:fillRect/>
        </a:stretch>
      </xdr:blipFill>
      <xdr:spPr>
        <a:xfrm>
          <a:off x="3337560" y="5486400"/>
          <a:ext cx="1798651" cy="678180"/>
        </a:xfrm>
        <a:prstGeom prst="rect">
          <a:avLst/>
        </a:prstGeom>
      </xdr:spPr>
    </xdr:pic>
    <xdr:clientData/>
  </xdr:twoCellAnchor>
  <xdr:twoCellAnchor editAs="oneCell">
    <xdr:from>
      <xdr:col>13</xdr:col>
      <xdr:colOff>178130</xdr:colOff>
      <xdr:row>7</xdr:row>
      <xdr:rowOff>168234</xdr:rowOff>
    </xdr:from>
    <xdr:to>
      <xdr:col>22</xdr:col>
      <xdr:colOff>310634</xdr:colOff>
      <xdr:row>28</xdr:row>
      <xdr:rowOff>44358</xdr:rowOff>
    </xdr:to>
    <xdr:pic>
      <xdr:nvPicPr>
        <xdr:cNvPr id="6" name="Picture 5">
          <a:extLst>
            <a:ext uri="{FF2B5EF4-FFF2-40B4-BE49-F238E27FC236}">
              <a16:creationId xmlns:a16="http://schemas.microsoft.com/office/drawing/2014/main" id="{74FB07A2-648F-5BBE-F232-C9D79C5F8D65}"/>
            </a:ext>
          </a:extLst>
        </xdr:cNvPr>
        <xdr:cNvPicPr>
          <a:picLocks noChangeAspect="1"/>
        </xdr:cNvPicPr>
      </xdr:nvPicPr>
      <xdr:blipFill>
        <a:blip xmlns:r="http://schemas.openxmlformats.org/officeDocument/2006/relationships" r:embed="rId5"/>
        <a:stretch>
          <a:fillRect/>
        </a:stretch>
      </xdr:blipFill>
      <xdr:spPr>
        <a:xfrm>
          <a:off x="11439896" y="1810987"/>
          <a:ext cx="5654530" cy="3696020"/>
        </a:xfrm>
        <a:prstGeom prst="rect">
          <a:avLst/>
        </a:prstGeom>
      </xdr:spPr>
    </xdr:pic>
    <xdr:clientData/>
  </xdr:twoCellAnchor>
  <xdr:twoCellAnchor>
    <xdr:from>
      <xdr:col>7</xdr:col>
      <xdr:colOff>1039091</xdr:colOff>
      <xdr:row>15</xdr:row>
      <xdr:rowOff>118753</xdr:rowOff>
    </xdr:from>
    <xdr:to>
      <xdr:col>14</xdr:col>
      <xdr:colOff>29688</xdr:colOff>
      <xdr:row>15</xdr:row>
      <xdr:rowOff>148442</xdr:rowOff>
    </xdr:to>
    <xdr:cxnSp macro="">
      <xdr:nvCxnSpPr>
        <xdr:cNvPr id="14" name="Straight Arrow Connector 13">
          <a:extLst>
            <a:ext uri="{FF2B5EF4-FFF2-40B4-BE49-F238E27FC236}">
              <a16:creationId xmlns:a16="http://schemas.microsoft.com/office/drawing/2014/main" id="{AC53CC94-DDE2-4D1D-EEFC-1480FA2793EB}"/>
            </a:ext>
          </a:extLst>
        </xdr:cNvPr>
        <xdr:cNvCxnSpPr/>
      </xdr:nvCxnSpPr>
      <xdr:spPr>
        <a:xfrm>
          <a:off x="6323610" y="3186545"/>
          <a:ext cx="5581403" cy="2968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979715</xdr:colOff>
      <xdr:row>14</xdr:row>
      <xdr:rowOff>59377</xdr:rowOff>
    </xdr:from>
    <xdr:to>
      <xdr:col>7</xdr:col>
      <xdr:colOff>1058884</xdr:colOff>
      <xdr:row>15</xdr:row>
      <xdr:rowOff>118753</xdr:rowOff>
    </xdr:to>
    <xdr:cxnSp macro="">
      <xdr:nvCxnSpPr>
        <xdr:cNvPr id="17" name="Straight Connector 16">
          <a:extLst>
            <a:ext uri="{FF2B5EF4-FFF2-40B4-BE49-F238E27FC236}">
              <a16:creationId xmlns:a16="http://schemas.microsoft.com/office/drawing/2014/main" id="{6C5E16A5-9260-1F65-EF08-D5ABE999342B}"/>
            </a:ext>
          </a:extLst>
        </xdr:cNvPr>
        <xdr:cNvCxnSpPr/>
      </xdr:nvCxnSpPr>
      <xdr:spPr>
        <a:xfrm flipH="1" flipV="1">
          <a:off x="6264234" y="2949039"/>
          <a:ext cx="79169" cy="237506"/>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930233</xdr:colOff>
      <xdr:row>13</xdr:row>
      <xdr:rowOff>168234</xdr:rowOff>
    </xdr:from>
    <xdr:to>
      <xdr:col>10</xdr:col>
      <xdr:colOff>356259</xdr:colOff>
      <xdr:row>14</xdr:row>
      <xdr:rowOff>148442</xdr:rowOff>
    </xdr:to>
    <xdr:cxnSp macro="">
      <xdr:nvCxnSpPr>
        <xdr:cNvPr id="21" name="Straight Connector 20">
          <a:extLst>
            <a:ext uri="{FF2B5EF4-FFF2-40B4-BE49-F238E27FC236}">
              <a16:creationId xmlns:a16="http://schemas.microsoft.com/office/drawing/2014/main" id="{A5CEBF70-44C8-B0B6-358E-50C0F89716FA}"/>
            </a:ext>
          </a:extLst>
        </xdr:cNvPr>
        <xdr:cNvCxnSpPr/>
      </xdr:nvCxnSpPr>
      <xdr:spPr>
        <a:xfrm>
          <a:off x="8995558" y="2879766"/>
          <a:ext cx="781792" cy="15833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356260</xdr:colOff>
      <xdr:row>14</xdr:row>
      <xdr:rowOff>138546</xdr:rowOff>
    </xdr:from>
    <xdr:to>
      <xdr:col>12</xdr:col>
      <xdr:colOff>573975</xdr:colOff>
      <xdr:row>14</xdr:row>
      <xdr:rowOff>148442</xdr:rowOff>
    </xdr:to>
    <xdr:cxnSp macro="">
      <xdr:nvCxnSpPr>
        <xdr:cNvPr id="22" name="Straight Connector 21">
          <a:extLst>
            <a:ext uri="{FF2B5EF4-FFF2-40B4-BE49-F238E27FC236}">
              <a16:creationId xmlns:a16="http://schemas.microsoft.com/office/drawing/2014/main" id="{1C3EBE9F-C9D9-44C6-9A95-99D21E5CBCC2}"/>
            </a:ext>
          </a:extLst>
        </xdr:cNvPr>
        <xdr:cNvCxnSpPr/>
      </xdr:nvCxnSpPr>
      <xdr:spPr>
        <a:xfrm flipV="1">
          <a:off x="9777351" y="3028208"/>
          <a:ext cx="1444832" cy="989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12</xdr:col>
      <xdr:colOff>564078</xdr:colOff>
      <xdr:row>5</xdr:row>
      <xdr:rowOff>118753</xdr:rowOff>
    </xdr:from>
    <xdr:to>
      <xdr:col>12</xdr:col>
      <xdr:colOff>564078</xdr:colOff>
      <xdr:row>14</xdr:row>
      <xdr:rowOff>128650</xdr:rowOff>
    </xdr:to>
    <xdr:cxnSp macro="">
      <xdr:nvCxnSpPr>
        <xdr:cNvPr id="25" name="Straight Connector 24">
          <a:extLst>
            <a:ext uri="{FF2B5EF4-FFF2-40B4-BE49-F238E27FC236}">
              <a16:creationId xmlns:a16="http://schemas.microsoft.com/office/drawing/2014/main" id="{632A702D-8F44-17B7-D227-9073FD57D8AE}"/>
            </a:ext>
          </a:extLst>
        </xdr:cNvPr>
        <xdr:cNvCxnSpPr/>
      </xdr:nvCxnSpPr>
      <xdr:spPr>
        <a:xfrm flipV="1">
          <a:off x="11212286" y="1405247"/>
          <a:ext cx="0" cy="161306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12</xdr:col>
      <xdr:colOff>573974</xdr:colOff>
      <xdr:row>5</xdr:row>
      <xdr:rowOff>138545</xdr:rowOff>
    </xdr:from>
    <xdr:to>
      <xdr:col>18</xdr:col>
      <xdr:colOff>257299</xdr:colOff>
      <xdr:row>5</xdr:row>
      <xdr:rowOff>138545</xdr:rowOff>
    </xdr:to>
    <xdr:cxnSp macro="">
      <xdr:nvCxnSpPr>
        <xdr:cNvPr id="26" name="Straight Connector 25">
          <a:extLst>
            <a:ext uri="{FF2B5EF4-FFF2-40B4-BE49-F238E27FC236}">
              <a16:creationId xmlns:a16="http://schemas.microsoft.com/office/drawing/2014/main" id="{95B7D440-BD0D-4434-B2AB-B97E303C3370}"/>
            </a:ext>
          </a:extLst>
        </xdr:cNvPr>
        <xdr:cNvCxnSpPr/>
      </xdr:nvCxnSpPr>
      <xdr:spPr>
        <a:xfrm>
          <a:off x="11222182" y="1425039"/>
          <a:ext cx="3364675" cy="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18</xdr:col>
      <xdr:colOff>237507</xdr:colOff>
      <xdr:row>5</xdr:row>
      <xdr:rowOff>148441</xdr:rowOff>
    </xdr:from>
    <xdr:to>
      <xdr:col>18</xdr:col>
      <xdr:colOff>257299</xdr:colOff>
      <xdr:row>11</xdr:row>
      <xdr:rowOff>69272</xdr:rowOff>
    </xdr:to>
    <xdr:cxnSp macro="">
      <xdr:nvCxnSpPr>
        <xdr:cNvPr id="32" name="Straight Arrow Connector 31">
          <a:extLst>
            <a:ext uri="{FF2B5EF4-FFF2-40B4-BE49-F238E27FC236}">
              <a16:creationId xmlns:a16="http://schemas.microsoft.com/office/drawing/2014/main" id="{C26EA528-DD02-5FD2-E342-CDDF9BF5AECB}"/>
            </a:ext>
          </a:extLst>
        </xdr:cNvPr>
        <xdr:cNvCxnSpPr/>
      </xdr:nvCxnSpPr>
      <xdr:spPr>
        <a:xfrm>
          <a:off x="14567065" y="1434935"/>
          <a:ext cx="19792" cy="98961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1078676</xdr:colOff>
      <xdr:row>14</xdr:row>
      <xdr:rowOff>29689</xdr:rowOff>
    </xdr:from>
    <xdr:to>
      <xdr:col>12</xdr:col>
      <xdr:colOff>564078</xdr:colOff>
      <xdr:row>30</xdr:row>
      <xdr:rowOff>79168</xdr:rowOff>
    </xdr:to>
    <xdr:cxnSp macro="">
      <xdr:nvCxnSpPr>
        <xdr:cNvPr id="35" name="Straight Connector 34">
          <a:extLst>
            <a:ext uri="{FF2B5EF4-FFF2-40B4-BE49-F238E27FC236}">
              <a16:creationId xmlns:a16="http://schemas.microsoft.com/office/drawing/2014/main" id="{4707D9CE-D17F-33FE-4856-720DB7465824}"/>
            </a:ext>
          </a:extLst>
        </xdr:cNvPr>
        <xdr:cNvCxnSpPr/>
      </xdr:nvCxnSpPr>
      <xdr:spPr>
        <a:xfrm>
          <a:off x="7679377" y="2919351"/>
          <a:ext cx="3532909" cy="30183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524493</xdr:colOff>
      <xdr:row>20</xdr:row>
      <xdr:rowOff>0</xdr:rowOff>
    </xdr:from>
    <xdr:to>
      <xdr:col>18</xdr:col>
      <xdr:colOff>0</xdr:colOff>
      <xdr:row>30</xdr:row>
      <xdr:rowOff>69272</xdr:rowOff>
    </xdr:to>
    <xdr:cxnSp macro="">
      <xdr:nvCxnSpPr>
        <xdr:cNvPr id="37" name="Straight Arrow Connector 36">
          <a:extLst>
            <a:ext uri="{FF2B5EF4-FFF2-40B4-BE49-F238E27FC236}">
              <a16:creationId xmlns:a16="http://schemas.microsoft.com/office/drawing/2014/main" id="{67D557BB-0E7F-9929-C9B3-F16C998B07A4}"/>
            </a:ext>
          </a:extLst>
        </xdr:cNvPr>
        <xdr:cNvCxnSpPr/>
      </xdr:nvCxnSpPr>
      <xdr:spPr>
        <a:xfrm flipV="1">
          <a:off x="11172701" y="3978234"/>
          <a:ext cx="3156857" cy="1949532"/>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355107</xdr:colOff>
      <xdr:row>56</xdr:row>
      <xdr:rowOff>81379</xdr:rowOff>
    </xdr:from>
    <xdr:to>
      <xdr:col>6</xdr:col>
      <xdr:colOff>555000</xdr:colOff>
      <xdr:row>60</xdr:row>
      <xdr:rowOff>172225</xdr:rowOff>
    </xdr:to>
    <xdr:pic>
      <xdr:nvPicPr>
        <xdr:cNvPr id="40" name="Picture 39">
          <a:extLst>
            <a:ext uri="{FF2B5EF4-FFF2-40B4-BE49-F238E27FC236}">
              <a16:creationId xmlns:a16="http://schemas.microsoft.com/office/drawing/2014/main" id="{359722D3-A030-DCD4-D9ED-DD24B9651849}"/>
            </a:ext>
          </a:extLst>
        </xdr:cNvPr>
        <xdr:cNvPicPr>
          <a:picLocks noChangeAspect="1"/>
        </xdr:cNvPicPr>
      </xdr:nvPicPr>
      <xdr:blipFill>
        <a:blip xmlns:r="http://schemas.openxmlformats.org/officeDocument/2006/relationships" r:embed="rId6"/>
        <a:stretch>
          <a:fillRect/>
        </a:stretch>
      </xdr:blipFill>
      <xdr:spPr>
        <a:xfrm>
          <a:off x="2552330" y="11060097"/>
          <a:ext cx="2537680" cy="830652"/>
        </a:xfrm>
        <a:prstGeom prst="rect">
          <a:avLst/>
        </a:prstGeom>
      </xdr:spPr>
    </xdr:pic>
    <xdr:clientData/>
  </xdr:twoCellAnchor>
  <xdr:twoCellAnchor editAs="oneCell">
    <xdr:from>
      <xdr:col>2</xdr:col>
      <xdr:colOff>0</xdr:colOff>
      <xdr:row>77</xdr:row>
      <xdr:rowOff>0</xdr:rowOff>
    </xdr:from>
    <xdr:to>
      <xdr:col>4</xdr:col>
      <xdr:colOff>475577</xdr:colOff>
      <xdr:row>78</xdr:row>
      <xdr:rowOff>112254</xdr:rowOff>
    </xdr:to>
    <xdr:pic>
      <xdr:nvPicPr>
        <xdr:cNvPr id="41" name="Picture 40">
          <a:extLst>
            <a:ext uri="{FF2B5EF4-FFF2-40B4-BE49-F238E27FC236}">
              <a16:creationId xmlns:a16="http://schemas.microsoft.com/office/drawing/2014/main" id="{01705015-8AB9-6DB5-E5EB-A57EE6519929}"/>
            </a:ext>
          </a:extLst>
        </xdr:cNvPr>
        <xdr:cNvPicPr>
          <a:picLocks noChangeAspect="1"/>
        </xdr:cNvPicPr>
      </xdr:nvPicPr>
      <xdr:blipFill>
        <a:blip xmlns:r="http://schemas.openxmlformats.org/officeDocument/2006/relationships" r:embed="rId7"/>
        <a:stretch>
          <a:fillRect/>
        </a:stretch>
      </xdr:blipFill>
      <xdr:spPr>
        <a:xfrm>
          <a:off x="1590583" y="14892291"/>
          <a:ext cx="4465707" cy="297206"/>
        </a:xfrm>
        <a:prstGeom prst="rect">
          <a:avLst/>
        </a:prstGeom>
      </xdr:spPr>
    </xdr:pic>
    <xdr:clientData/>
  </xdr:twoCellAnchor>
  <xdr:twoCellAnchor editAs="oneCell">
    <xdr:from>
      <xdr:col>2</xdr:col>
      <xdr:colOff>8007</xdr:colOff>
      <xdr:row>87</xdr:row>
      <xdr:rowOff>32988</xdr:rowOff>
    </xdr:from>
    <xdr:to>
      <xdr:col>3</xdr:col>
      <xdr:colOff>1006131</xdr:colOff>
      <xdr:row>98</xdr:row>
      <xdr:rowOff>46014</xdr:rowOff>
    </xdr:to>
    <xdr:pic>
      <xdr:nvPicPr>
        <xdr:cNvPr id="42" name="Picture 41" descr="Two-tailed test regions for significance level (a ¼ 0:05) | Download  Scientific Diagram">
          <a:extLst>
            <a:ext uri="{FF2B5EF4-FFF2-40B4-BE49-F238E27FC236}">
              <a16:creationId xmlns:a16="http://schemas.microsoft.com/office/drawing/2014/main" id="{D4402D67-CA41-8232-DEBE-E5EA9B48681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03725" y="16348753"/>
          <a:ext cx="3864746" cy="19852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332912</xdr:colOff>
      <xdr:row>87</xdr:row>
      <xdr:rowOff>118369</xdr:rowOff>
    </xdr:from>
    <xdr:to>
      <xdr:col>6</xdr:col>
      <xdr:colOff>1087514</xdr:colOff>
      <xdr:row>87</xdr:row>
      <xdr:rowOff>155359</xdr:rowOff>
    </xdr:to>
    <xdr:cxnSp macro="">
      <xdr:nvCxnSpPr>
        <xdr:cNvPr id="44" name="Straight Arrow Connector 43">
          <a:extLst>
            <a:ext uri="{FF2B5EF4-FFF2-40B4-BE49-F238E27FC236}">
              <a16:creationId xmlns:a16="http://schemas.microsoft.com/office/drawing/2014/main" id="{6EBEE0B4-8CDF-C9D2-C0D9-8422374ECB8B}"/>
            </a:ext>
          </a:extLst>
        </xdr:cNvPr>
        <xdr:cNvCxnSpPr/>
      </xdr:nvCxnSpPr>
      <xdr:spPr>
        <a:xfrm flipV="1">
          <a:off x="5481961" y="16860175"/>
          <a:ext cx="754602" cy="3699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10</xdr:col>
      <xdr:colOff>0</xdr:colOff>
      <xdr:row>91</xdr:row>
      <xdr:rowOff>0</xdr:rowOff>
    </xdr:from>
    <xdr:to>
      <xdr:col>19</xdr:col>
      <xdr:colOff>187142</xdr:colOff>
      <xdr:row>113</xdr:row>
      <xdr:rowOff>83885</xdr:rowOff>
    </xdr:to>
    <xdr:pic>
      <xdr:nvPicPr>
        <xdr:cNvPr id="45" name="Picture 44">
          <a:extLst>
            <a:ext uri="{FF2B5EF4-FFF2-40B4-BE49-F238E27FC236}">
              <a16:creationId xmlns:a16="http://schemas.microsoft.com/office/drawing/2014/main" id="{6FF16F76-D8ED-B483-4325-73C402754DF0}"/>
            </a:ext>
          </a:extLst>
        </xdr:cNvPr>
        <xdr:cNvPicPr>
          <a:picLocks noChangeAspect="1"/>
        </xdr:cNvPicPr>
      </xdr:nvPicPr>
      <xdr:blipFill>
        <a:blip xmlns:r="http://schemas.openxmlformats.org/officeDocument/2006/relationships" r:embed="rId9"/>
        <a:stretch>
          <a:fillRect/>
        </a:stretch>
      </xdr:blipFill>
      <xdr:spPr>
        <a:xfrm>
          <a:off x="10520039" y="17481612"/>
          <a:ext cx="5646909" cy="4206605"/>
        </a:xfrm>
        <a:prstGeom prst="rect">
          <a:avLst/>
        </a:prstGeom>
      </xdr:spPr>
    </xdr:pic>
    <xdr:clientData/>
  </xdr:twoCellAnchor>
  <xdr:twoCellAnchor editAs="oneCell">
    <xdr:from>
      <xdr:col>10</xdr:col>
      <xdr:colOff>0</xdr:colOff>
      <xdr:row>114</xdr:row>
      <xdr:rowOff>0</xdr:rowOff>
    </xdr:from>
    <xdr:to>
      <xdr:col>19</xdr:col>
      <xdr:colOff>190992</xdr:colOff>
      <xdr:row>142</xdr:row>
      <xdr:rowOff>88751</xdr:rowOff>
    </xdr:to>
    <xdr:pic>
      <xdr:nvPicPr>
        <xdr:cNvPr id="46" name="Picture 45">
          <a:extLst>
            <a:ext uri="{FF2B5EF4-FFF2-40B4-BE49-F238E27FC236}">
              <a16:creationId xmlns:a16="http://schemas.microsoft.com/office/drawing/2014/main" id="{C76E29D2-F9A8-2BD3-1318-A5E42279B3FB}"/>
            </a:ext>
          </a:extLst>
        </xdr:cNvPr>
        <xdr:cNvPicPr>
          <a:picLocks noChangeAspect="1"/>
        </xdr:cNvPicPr>
      </xdr:nvPicPr>
      <xdr:blipFill>
        <a:blip xmlns:r="http://schemas.openxmlformats.org/officeDocument/2006/relationships" r:embed="rId10"/>
        <a:stretch>
          <a:fillRect/>
        </a:stretch>
      </xdr:blipFill>
      <xdr:spPr>
        <a:xfrm>
          <a:off x="10533529" y="21156706"/>
          <a:ext cx="5677392" cy="5334462"/>
        </a:xfrm>
        <a:prstGeom prst="rect">
          <a:avLst/>
        </a:prstGeom>
      </xdr:spPr>
    </xdr:pic>
    <xdr:clientData/>
  </xdr:twoCellAnchor>
  <xdr:twoCellAnchor>
    <xdr:from>
      <xdr:col>10</xdr:col>
      <xdr:colOff>0</xdr:colOff>
      <xdr:row>116</xdr:row>
      <xdr:rowOff>71718</xdr:rowOff>
    </xdr:from>
    <xdr:to>
      <xdr:col>16</xdr:col>
      <xdr:colOff>286871</xdr:colOff>
      <xdr:row>117</xdr:row>
      <xdr:rowOff>152400</xdr:rowOff>
    </xdr:to>
    <xdr:sp macro="" textlink="">
      <xdr:nvSpPr>
        <xdr:cNvPr id="47" name="Rectangle 46">
          <a:extLst>
            <a:ext uri="{FF2B5EF4-FFF2-40B4-BE49-F238E27FC236}">
              <a16:creationId xmlns:a16="http://schemas.microsoft.com/office/drawing/2014/main" id="{95A67129-3AB5-8031-1C24-AEC8943D8DEE}"/>
            </a:ext>
          </a:extLst>
        </xdr:cNvPr>
        <xdr:cNvSpPr/>
      </xdr:nvSpPr>
      <xdr:spPr>
        <a:xfrm>
          <a:off x="10533529" y="21587012"/>
          <a:ext cx="3944471" cy="259976"/>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US" sz="1100"/>
        </a:p>
      </xdr:txBody>
    </xdr:sp>
    <xdr:clientData/>
  </xdr:twoCellAnchor>
  <xdr:twoCellAnchor>
    <xdr:from>
      <xdr:col>15</xdr:col>
      <xdr:colOff>448236</xdr:colOff>
      <xdr:row>91</xdr:row>
      <xdr:rowOff>44824</xdr:rowOff>
    </xdr:from>
    <xdr:to>
      <xdr:col>16</xdr:col>
      <xdr:colOff>286871</xdr:colOff>
      <xdr:row>117</xdr:row>
      <xdr:rowOff>143436</xdr:rowOff>
    </xdr:to>
    <xdr:sp macro="" textlink="">
      <xdr:nvSpPr>
        <xdr:cNvPr id="48" name="Rectangle 47">
          <a:extLst>
            <a:ext uri="{FF2B5EF4-FFF2-40B4-BE49-F238E27FC236}">
              <a16:creationId xmlns:a16="http://schemas.microsoft.com/office/drawing/2014/main" id="{EDBA62AA-4EC9-E5EB-5B11-7B66929830C8}"/>
            </a:ext>
          </a:extLst>
        </xdr:cNvPr>
        <xdr:cNvSpPr/>
      </xdr:nvSpPr>
      <xdr:spPr>
        <a:xfrm>
          <a:off x="14029765" y="17077765"/>
          <a:ext cx="448235" cy="4760259"/>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US" sz="1100"/>
        </a:p>
      </xdr:txBody>
    </xdr:sp>
    <xdr:clientData/>
  </xdr:twoCellAnchor>
  <xdr:twoCellAnchor>
    <xdr:from>
      <xdr:col>15</xdr:col>
      <xdr:colOff>457200</xdr:colOff>
      <xdr:row>116</xdr:row>
      <xdr:rowOff>80682</xdr:rowOff>
    </xdr:from>
    <xdr:to>
      <xdr:col>16</xdr:col>
      <xdr:colOff>286871</xdr:colOff>
      <xdr:row>117</xdr:row>
      <xdr:rowOff>152400</xdr:rowOff>
    </xdr:to>
    <xdr:sp macro="" textlink="">
      <xdr:nvSpPr>
        <xdr:cNvPr id="49" name="Oval 48">
          <a:extLst>
            <a:ext uri="{FF2B5EF4-FFF2-40B4-BE49-F238E27FC236}">
              <a16:creationId xmlns:a16="http://schemas.microsoft.com/office/drawing/2014/main" id="{DA2E15DC-0E15-A12A-97F6-2690F8823493}"/>
            </a:ext>
          </a:extLst>
        </xdr:cNvPr>
        <xdr:cNvSpPr/>
      </xdr:nvSpPr>
      <xdr:spPr>
        <a:xfrm>
          <a:off x="14038729" y="21595976"/>
          <a:ext cx="439271" cy="251012"/>
        </a:xfrm>
        <a:prstGeom prst="ellipse">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17930</xdr:colOff>
      <xdr:row>100</xdr:row>
      <xdr:rowOff>80682</xdr:rowOff>
    </xdr:from>
    <xdr:to>
      <xdr:col>4</xdr:col>
      <xdr:colOff>377331</xdr:colOff>
      <xdr:row>102</xdr:row>
      <xdr:rowOff>65023</xdr:rowOff>
    </xdr:to>
    <xdr:pic>
      <xdr:nvPicPr>
        <xdr:cNvPr id="50" name="Picture 49">
          <a:extLst>
            <a:ext uri="{FF2B5EF4-FFF2-40B4-BE49-F238E27FC236}">
              <a16:creationId xmlns:a16="http://schemas.microsoft.com/office/drawing/2014/main" id="{EB6F2F8D-A622-B840-4C6B-D1AB66C154CD}"/>
            </a:ext>
          </a:extLst>
        </xdr:cNvPr>
        <xdr:cNvPicPr>
          <a:picLocks noChangeAspect="1"/>
        </xdr:cNvPicPr>
      </xdr:nvPicPr>
      <xdr:blipFill>
        <a:blip xmlns:r="http://schemas.openxmlformats.org/officeDocument/2006/relationships" r:embed="rId11"/>
        <a:stretch>
          <a:fillRect/>
        </a:stretch>
      </xdr:blipFill>
      <xdr:spPr>
        <a:xfrm>
          <a:off x="1613648" y="18763129"/>
          <a:ext cx="4359018" cy="342930"/>
        </a:xfrm>
        <a:prstGeom prst="rect">
          <a:avLst/>
        </a:prstGeom>
      </xdr:spPr>
    </xdr:pic>
    <xdr:clientData/>
  </xdr:twoCellAnchor>
  <xdr:twoCellAnchor>
    <xdr:from>
      <xdr:col>23</xdr:col>
      <xdr:colOff>200121</xdr:colOff>
      <xdr:row>7</xdr:row>
      <xdr:rowOff>140855</xdr:rowOff>
    </xdr:from>
    <xdr:to>
      <xdr:col>31</xdr:col>
      <xdr:colOff>338666</xdr:colOff>
      <xdr:row>22</xdr:row>
      <xdr:rowOff>97752</xdr:rowOff>
    </xdr:to>
    <xdr:graphicFrame macro="">
      <xdr:nvGraphicFramePr>
        <xdr:cNvPr id="51" name="Chart 50">
          <a:extLst>
            <a:ext uri="{FF2B5EF4-FFF2-40B4-BE49-F238E27FC236}">
              <a16:creationId xmlns:a16="http://schemas.microsoft.com/office/drawing/2014/main" id="{71A21DE1-39B2-3F4C-649B-FA14C1D49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15394</xdr:colOff>
      <xdr:row>137</xdr:row>
      <xdr:rowOff>23091</xdr:rowOff>
    </xdr:from>
    <xdr:to>
      <xdr:col>3</xdr:col>
      <xdr:colOff>710970</xdr:colOff>
      <xdr:row>145</xdr:row>
      <xdr:rowOff>818</xdr:rowOff>
    </xdr:to>
    <xdr:pic>
      <xdr:nvPicPr>
        <xdr:cNvPr id="52" name="Picture 51">
          <a:extLst>
            <a:ext uri="{FF2B5EF4-FFF2-40B4-BE49-F238E27FC236}">
              <a16:creationId xmlns:a16="http://schemas.microsoft.com/office/drawing/2014/main" id="{93589D6B-370D-03F2-A6B0-B46AF617DF86}"/>
            </a:ext>
          </a:extLst>
        </xdr:cNvPr>
        <xdr:cNvPicPr>
          <a:picLocks noChangeAspect="1"/>
        </xdr:cNvPicPr>
      </xdr:nvPicPr>
      <xdr:blipFill>
        <a:blip xmlns:r="http://schemas.openxmlformats.org/officeDocument/2006/relationships" r:embed="rId13"/>
        <a:stretch>
          <a:fillRect/>
        </a:stretch>
      </xdr:blipFill>
      <xdr:spPr>
        <a:xfrm>
          <a:off x="1611653" y="26161005"/>
          <a:ext cx="3559645" cy="1449175"/>
        </a:xfrm>
        <a:prstGeom prst="rect">
          <a:avLst/>
        </a:prstGeom>
      </xdr:spPr>
    </xdr:pic>
    <xdr:clientData/>
  </xdr:twoCellAnchor>
  <xdr:twoCellAnchor editAs="oneCell">
    <xdr:from>
      <xdr:col>2</xdr:col>
      <xdr:colOff>1806469</xdr:colOff>
      <xdr:row>172</xdr:row>
      <xdr:rowOff>38485</xdr:rowOff>
    </xdr:from>
    <xdr:to>
      <xdr:col>3</xdr:col>
      <xdr:colOff>226920</xdr:colOff>
      <xdr:row>176</xdr:row>
      <xdr:rowOff>138544</xdr:rowOff>
    </xdr:to>
    <xdr:pic>
      <xdr:nvPicPr>
        <xdr:cNvPr id="53" name="Picture 52">
          <a:extLst>
            <a:ext uri="{FF2B5EF4-FFF2-40B4-BE49-F238E27FC236}">
              <a16:creationId xmlns:a16="http://schemas.microsoft.com/office/drawing/2014/main" id="{7C36DCFD-15B4-C205-A8D1-E8F9F5DBD4C6}"/>
            </a:ext>
          </a:extLst>
        </xdr:cNvPr>
        <xdr:cNvPicPr>
          <a:picLocks noChangeAspect="1"/>
        </xdr:cNvPicPr>
      </xdr:nvPicPr>
      <xdr:blipFill>
        <a:blip xmlns:r="http://schemas.openxmlformats.org/officeDocument/2006/relationships" r:embed="rId14"/>
        <a:stretch>
          <a:fillRect/>
        </a:stretch>
      </xdr:blipFill>
      <xdr:spPr>
        <a:xfrm>
          <a:off x="3399742" y="32896849"/>
          <a:ext cx="1283723" cy="838969"/>
        </a:xfrm>
        <a:prstGeom prst="rect">
          <a:avLst/>
        </a:prstGeom>
      </xdr:spPr>
    </xdr:pic>
    <xdr:clientData/>
  </xdr:twoCellAnchor>
  <xdr:twoCellAnchor editAs="oneCell">
    <xdr:from>
      <xdr:col>2</xdr:col>
      <xdr:colOff>0</xdr:colOff>
      <xdr:row>183</xdr:row>
      <xdr:rowOff>0</xdr:rowOff>
    </xdr:from>
    <xdr:to>
      <xdr:col>3</xdr:col>
      <xdr:colOff>604128</xdr:colOff>
      <xdr:row>186</xdr:row>
      <xdr:rowOff>139298</xdr:rowOff>
    </xdr:to>
    <xdr:pic>
      <xdr:nvPicPr>
        <xdr:cNvPr id="54" name="Picture 53">
          <a:extLst>
            <a:ext uri="{FF2B5EF4-FFF2-40B4-BE49-F238E27FC236}">
              <a16:creationId xmlns:a16="http://schemas.microsoft.com/office/drawing/2014/main" id="{FF8DF8CB-4205-B477-71C9-1A5E5832751D}"/>
            </a:ext>
          </a:extLst>
        </xdr:cNvPr>
        <xdr:cNvPicPr>
          <a:picLocks noChangeAspect="1"/>
        </xdr:cNvPicPr>
      </xdr:nvPicPr>
      <xdr:blipFill>
        <a:blip xmlns:r="http://schemas.openxmlformats.org/officeDocument/2006/relationships" r:embed="rId15"/>
        <a:stretch>
          <a:fillRect/>
        </a:stretch>
      </xdr:blipFill>
      <xdr:spPr>
        <a:xfrm>
          <a:off x="1593273" y="34982727"/>
          <a:ext cx="3467400" cy="693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tabSelected="1" workbookViewId="0">
      <selection activeCell="N15" sqref="N15"/>
    </sheetView>
  </sheetViews>
  <sheetFormatPr defaultRowHeight="14.4" x14ac:dyDescent="0.3"/>
  <sheetData>
    <row r="1" spans="1:3" x14ac:dyDescent="0.3">
      <c r="A1" t="s">
        <v>0</v>
      </c>
      <c r="B1" t="s">
        <v>1</v>
      </c>
      <c r="C1" t="s">
        <v>2</v>
      </c>
    </row>
    <row r="2" spans="1:3" x14ac:dyDescent="0.3">
      <c r="A2">
        <v>1</v>
      </c>
      <c r="B2">
        <v>92</v>
      </c>
      <c r="C2">
        <v>930</v>
      </c>
    </row>
    <row r="3" spans="1:3" x14ac:dyDescent="0.3">
      <c r="A3">
        <v>2</v>
      </c>
      <c r="B3">
        <v>94</v>
      </c>
      <c r="C3">
        <v>900</v>
      </c>
    </row>
    <row r="4" spans="1:3" x14ac:dyDescent="0.3">
      <c r="A4">
        <v>3</v>
      </c>
      <c r="B4">
        <v>97</v>
      </c>
      <c r="C4">
        <v>1020</v>
      </c>
    </row>
    <row r="5" spans="1:3" x14ac:dyDescent="0.3">
      <c r="A5">
        <v>4</v>
      </c>
      <c r="B5">
        <v>98</v>
      </c>
      <c r="C5">
        <v>990</v>
      </c>
    </row>
    <row r="6" spans="1:3" x14ac:dyDescent="0.3">
      <c r="A6">
        <v>5</v>
      </c>
      <c r="B6">
        <v>100</v>
      </c>
      <c r="C6">
        <v>1100</v>
      </c>
    </row>
    <row r="7" spans="1:3" x14ac:dyDescent="0.3">
      <c r="A7">
        <v>6</v>
      </c>
      <c r="B7">
        <v>102</v>
      </c>
      <c r="C7">
        <v>1050</v>
      </c>
    </row>
    <row r="8" spans="1:3" x14ac:dyDescent="0.3">
      <c r="A8">
        <v>7</v>
      </c>
      <c r="B8">
        <v>104</v>
      </c>
      <c r="C8">
        <v>1150</v>
      </c>
    </row>
    <row r="9" spans="1:3" x14ac:dyDescent="0.3">
      <c r="A9">
        <v>8</v>
      </c>
      <c r="B9">
        <v>105</v>
      </c>
      <c r="C9">
        <v>1120</v>
      </c>
    </row>
    <row r="10" spans="1:3" x14ac:dyDescent="0.3">
      <c r="A10">
        <v>9</v>
      </c>
      <c r="B10">
        <v>105</v>
      </c>
      <c r="C10">
        <v>1130</v>
      </c>
    </row>
    <row r="11" spans="1:3" x14ac:dyDescent="0.3">
      <c r="A11">
        <v>10</v>
      </c>
      <c r="B11">
        <v>107</v>
      </c>
      <c r="C11">
        <v>1200</v>
      </c>
    </row>
    <row r="12" spans="1:3" x14ac:dyDescent="0.3">
      <c r="A12">
        <v>11</v>
      </c>
      <c r="B12">
        <v>107</v>
      </c>
      <c r="C12">
        <v>1250</v>
      </c>
    </row>
    <row r="13" spans="1:3" x14ac:dyDescent="0.3">
      <c r="A13">
        <v>12</v>
      </c>
      <c r="B13">
        <v>110</v>
      </c>
      <c r="C13">
        <v>1220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89"/>
  <sheetViews>
    <sheetView topLeftCell="K6" zoomScale="116" zoomScaleNormal="99" workbookViewId="0">
      <selection activeCell="M22" sqref="M22"/>
    </sheetView>
  </sheetViews>
  <sheetFormatPr defaultRowHeight="14.4" x14ac:dyDescent="0.3"/>
  <cols>
    <col min="1" max="1" width="14.33203125" customWidth="1"/>
    <col min="3" max="3" width="41.77734375" customWidth="1"/>
    <col min="4" max="4" width="16.44140625" customWidth="1"/>
    <col min="7" max="7" width="18" customWidth="1"/>
    <col min="8" max="8" width="19.21875" customWidth="1"/>
    <col min="9" max="9" width="21.33203125" customWidth="1"/>
    <col min="10" max="10" width="19.77734375" customWidth="1"/>
    <col min="25" max="25" width="16.109375" customWidth="1"/>
    <col min="26" max="26" width="18.77734375" customWidth="1"/>
    <col min="27" max="27" width="15.5546875" customWidth="1"/>
    <col min="28" max="28" width="9.77734375" customWidth="1"/>
    <col min="30" max="30" width="15.109375" customWidth="1"/>
    <col min="31" max="31" width="12.33203125" customWidth="1"/>
    <col min="32" max="32" width="13.5546875" customWidth="1"/>
    <col min="33" max="33" width="11.88671875" customWidth="1"/>
  </cols>
  <sheetData>
    <row r="1" spans="1:10" ht="45" customHeight="1" x14ac:dyDescent="0.3">
      <c r="A1" s="5" t="s">
        <v>0</v>
      </c>
      <c r="B1" s="5" t="s">
        <v>7</v>
      </c>
      <c r="C1" s="6" t="s">
        <v>8</v>
      </c>
      <c r="D1" s="6" t="s">
        <v>3</v>
      </c>
      <c r="E1" s="6" t="s">
        <v>4</v>
      </c>
      <c r="F1" s="7" t="s">
        <v>31</v>
      </c>
      <c r="G1" s="7" t="s">
        <v>32</v>
      </c>
      <c r="H1" s="7" t="s">
        <v>29</v>
      </c>
      <c r="I1" s="8" t="s">
        <v>28</v>
      </c>
      <c r="J1" s="7" t="s">
        <v>30</v>
      </c>
    </row>
    <row r="2" spans="1:10" x14ac:dyDescent="0.3">
      <c r="A2" s="5">
        <v>1</v>
      </c>
      <c r="B2" s="5">
        <v>92</v>
      </c>
      <c r="C2" s="5">
        <v>930</v>
      </c>
      <c r="D2" s="5">
        <f>B2*B2</f>
        <v>8464</v>
      </c>
      <c r="E2" s="5">
        <f>B2*C2</f>
        <v>85560</v>
      </c>
      <c r="F2" s="5">
        <f>$H$37+$C$37*B2</f>
        <v>902.39651416121978</v>
      </c>
      <c r="G2" s="5">
        <f>C2-F2</f>
        <v>27.603485838780216</v>
      </c>
      <c r="H2" s="5">
        <f>(C2-$C$15)^2</f>
        <v>25069.44444444442</v>
      </c>
      <c r="I2" s="5">
        <f>(F2-$C$15)^2</f>
        <v>34572.500723843223</v>
      </c>
      <c r="J2" s="5">
        <f>(C2-F2)^2</f>
        <v>761.95243045173993</v>
      </c>
    </row>
    <row r="3" spans="1:10" x14ac:dyDescent="0.3">
      <c r="A3" s="5">
        <v>2</v>
      </c>
      <c r="B3" s="5">
        <v>94</v>
      </c>
      <c r="C3" s="5">
        <v>900</v>
      </c>
      <c r="D3" s="5">
        <f t="shared" ref="D3:D13" si="0">B3*B3</f>
        <v>8836</v>
      </c>
      <c r="E3" s="5">
        <f t="shared" ref="E3:E13" si="1">B3*C3</f>
        <v>84600</v>
      </c>
      <c r="F3" s="5">
        <f t="shared" ref="F3:F13" si="2">$H$37+$C$37*B3</f>
        <v>940.53740014524305</v>
      </c>
      <c r="G3" s="5">
        <f t="shared" ref="G3:G13" si="3">C3-F3</f>
        <v>-40.537400145243055</v>
      </c>
      <c r="H3" s="5">
        <f t="shared" ref="H3:H13" si="4">(C3-$C$15)^2</f>
        <v>35469.444444444416</v>
      </c>
      <c r="I3" s="5">
        <f t="shared" ref="I3:I13" si="5">(F3-$C$15)^2</f>
        <v>21843.637866938425</v>
      </c>
      <c r="J3" s="5">
        <f t="shared" ref="J3:J13" si="6">(C3-F3)^2</f>
        <v>1643.2808105355516</v>
      </c>
    </row>
    <row r="4" spans="1:10" x14ac:dyDescent="0.3">
      <c r="A4" s="5">
        <v>3</v>
      </c>
      <c r="B4" s="5">
        <v>97</v>
      </c>
      <c r="C4" s="5">
        <v>1020</v>
      </c>
      <c r="D4" s="5">
        <f t="shared" si="0"/>
        <v>9409</v>
      </c>
      <c r="E4" s="5">
        <f t="shared" si="1"/>
        <v>98940</v>
      </c>
      <c r="F4" s="5">
        <f t="shared" si="2"/>
        <v>997.74872912127785</v>
      </c>
      <c r="G4" s="5">
        <f t="shared" si="3"/>
        <v>22.251270878722153</v>
      </c>
      <c r="H4" s="5">
        <f t="shared" si="4"/>
        <v>4669.4444444444343</v>
      </c>
      <c r="I4" s="5">
        <f t="shared" si="5"/>
        <v>8205.5705202547269</v>
      </c>
      <c r="J4" s="5">
        <f t="shared" si="6"/>
        <v>495.1190557182685</v>
      </c>
    </row>
    <row r="5" spans="1:10" x14ac:dyDescent="0.3">
      <c r="A5" s="5">
        <v>4</v>
      </c>
      <c r="B5" s="5">
        <v>98</v>
      </c>
      <c r="C5" s="5">
        <v>990</v>
      </c>
      <c r="D5" s="5">
        <f t="shared" si="0"/>
        <v>9604</v>
      </c>
      <c r="E5" s="5">
        <f t="shared" si="1"/>
        <v>97020</v>
      </c>
      <c r="F5" s="5">
        <f t="shared" si="2"/>
        <v>1016.8191721132896</v>
      </c>
      <c r="G5" s="5">
        <f t="shared" si="3"/>
        <v>-26.819172113289596</v>
      </c>
      <c r="H5" s="5">
        <f t="shared" si="4"/>
        <v>9669.4444444444289</v>
      </c>
      <c r="I5" s="5">
        <f t="shared" si="5"/>
        <v>5114.2752550063969</v>
      </c>
      <c r="J5" s="5">
        <f t="shared" si="6"/>
        <v>719.26799284225035</v>
      </c>
    </row>
    <row r="6" spans="1:10" x14ac:dyDescent="0.3">
      <c r="A6" s="5">
        <v>5</v>
      </c>
      <c r="B6" s="5">
        <v>100</v>
      </c>
      <c r="C6" s="5">
        <v>1100</v>
      </c>
      <c r="D6" s="5">
        <f t="shared" si="0"/>
        <v>10000</v>
      </c>
      <c r="E6" s="5">
        <f t="shared" si="1"/>
        <v>110000</v>
      </c>
      <c r="F6" s="5">
        <f t="shared" si="2"/>
        <v>1054.9600580973129</v>
      </c>
      <c r="G6" s="5">
        <f t="shared" si="3"/>
        <v>45.039941902687133</v>
      </c>
      <c r="H6" s="5">
        <f t="shared" si="4"/>
        <v>136.11111111111288</v>
      </c>
      <c r="I6" s="5">
        <f t="shared" si="5"/>
        <v>1113.7754999791719</v>
      </c>
      <c r="J6" s="5">
        <f t="shared" si="6"/>
        <v>2028.5963665974323</v>
      </c>
    </row>
    <row r="7" spans="1:10" x14ac:dyDescent="0.3">
      <c r="A7" s="5">
        <v>6</v>
      </c>
      <c r="B7" s="5">
        <v>102</v>
      </c>
      <c r="C7" s="5">
        <v>1050</v>
      </c>
      <c r="D7" s="5">
        <f t="shared" si="0"/>
        <v>10404</v>
      </c>
      <c r="E7" s="5">
        <f t="shared" si="1"/>
        <v>107100</v>
      </c>
      <c r="F7" s="5">
        <f t="shared" si="2"/>
        <v>1093.1009440813361</v>
      </c>
      <c r="G7" s="5">
        <f t="shared" si="3"/>
        <v>-43.100944081336138</v>
      </c>
      <c r="H7" s="5">
        <f t="shared" si="4"/>
        <v>1469.4444444444387</v>
      </c>
      <c r="I7" s="5">
        <f t="shared" si="5"/>
        <v>22.730112244472586</v>
      </c>
      <c r="J7" s="5">
        <f t="shared" si="6"/>
        <v>1857.6913807024646</v>
      </c>
    </row>
    <row r="8" spans="1:10" x14ac:dyDescent="0.3">
      <c r="A8" s="5">
        <v>7</v>
      </c>
      <c r="B8" s="5">
        <v>104</v>
      </c>
      <c r="C8" s="5">
        <v>1150</v>
      </c>
      <c r="D8" s="5">
        <f t="shared" si="0"/>
        <v>10816</v>
      </c>
      <c r="E8" s="5">
        <f t="shared" si="1"/>
        <v>119600</v>
      </c>
      <c r="F8" s="5">
        <f t="shared" si="2"/>
        <v>1131.2418300653594</v>
      </c>
      <c r="G8" s="5">
        <f>C8-F8</f>
        <v>18.758169934640591</v>
      </c>
      <c r="H8" s="5">
        <f t="shared" si="4"/>
        <v>3802.7777777777869</v>
      </c>
      <c r="I8" s="5">
        <f t="shared" si="5"/>
        <v>1841.1390918022989</v>
      </c>
      <c r="J8" s="5">
        <f t="shared" si="6"/>
        <v>351.86893929685419</v>
      </c>
    </row>
    <row r="9" spans="1:10" x14ac:dyDescent="0.3">
      <c r="A9" s="5">
        <v>8</v>
      </c>
      <c r="B9" s="5">
        <v>105</v>
      </c>
      <c r="C9" s="5">
        <v>1120</v>
      </c>
      <c r="D9" s="5">
        <f t="shared" si="0"/>
        <v>11025</v>
      </c>
      <c r="E9" s="5">
        <f t="shared" si="1"/>
        <v>117600</v>
      </c>
      <c r="F9" s="5">
        <f t="shared" si="2"/>
        <v>1150.3122730573709</v>
      </c>
      <c r="G9" s="5">
        <f t="shared" si="3"/>
        <v>-30.31227305737093</v>
      </c>
      <c r="H9" s="5">
        <f t="shared" si="4"/>
        <v>1002.7777777777826</v>
      </c>
      <c r="I9" s="5">
        <f t="shared" si="5"/>
        <v>3841.3889693158949</v>
      </c>
      <c r="J9" s="5">
        <f t="shared" si="6"/>
        <v>918.83389790461558</v>
      </c>
    </row>
    <row r="10" spans="1:10" x14ac:dyDescent="0.3">
      <c r="A10" s="5">
        <v>9</v>
      </c>
      <c r="B10" s="5">
        <v>105</v>
      </c>
      <c r="C10" s="5">
        <v>1130</v>
      </c>
      <c r="D10" s="5">
        <f t="shared" si="0"/>
        <v>11025</v>
      </c>
      <c r="E10" s="5">
        <f t="shared" si="1"/>
        <v>118650</v>
      </c>
      <c r="F10" s="5">
        <f t="shared" si="2"/>
        <v>1150.3122730573709</v>
      </c>
      <c r="G10" s="5">
        <f t="shared" si="3"/>
        <v>-20.31227305737093</v>
      </c>
      <c r="H10" s="5">
        <f t="shared" si="4"/>
        <v>1736.1111111111175</v>
      </c>
      <c r="I10" s="5">
        <f t="shared" si="5"/>
        <v>3841.3889693158949</v>
      </c>
      <c r="J10" s="5">
        <f t="shared" si="6"/>
        <v>412.58843675719703</v>
      </c>
    </row>
    <row r="11" spans="1:10" x14ac:dyDescent="0.3">
      <c r="A11" s="5">
        <v>10</v>
      </c>
      <c r="B11" s="5">
        <v>107</v>
      </c>
      <c r="C11" s="5">
        <v>1200</v>
      </c>
      <c r="D11" s="5">
        <f t="shared" si="0"/>
        <v>11449</v>
      </c>
      <c r="E11" s="5">
        <f t="shared" si="1"/>
        <v>128400</v>
      </c>
      <c r="F11" s="5">
        <f t="shared" si="2"/>
        <v>1188.4531590413942</v>
      </c>
      <c r="G11" s="5">
        <f t="shared" si="3"/>
        <v>11.546840958605799</v>
      </c>
      <c r="H11" s="5">
        <f t="shared" si="4"/>
        <v>12469.444444444462</v>
      </c>
      <c r="I11" s="5">
        <f t="shared" si="5"/>
        <v>10023.979499812502</v>
      </c>
      <c r="J11" s="5">
        <f t="shared" si="6"/>
        <v>133.32953612333648</v>
      </c>
    </row>
    <row r="12" spans="1:10" x14ac:dyDescent="0.3">
      <c r="A12" s="5">
        <v>11</v>
      </c>
      <c r="B12" s="5">
        <v>107</v>
      </c>
      <c r="C12" s="5">
        <v>1250</v>
      </c>
      <c r="D12" s="5">
        <f t="shared" si="0"/>
        <v>11449</v>
      </c>
      <c r="E12" s="5">
        <f t="shared" si="1"/>
        <v>133750</v>
      </c>
      <c r="F12" s="5">
        <f t="shared" si="2"/>
        <v>1188.4531590413942</v>
      </c>
      <c r="G12" s="5">
        <f t="shared" si="3"/>
        <v>61.546840958605799</v>
      </c>
      <c r="H12" s="5">
        <f t="shared" si="4"/>
        <v>26136.111111111135</v>
      </c>
      <c r="I12" s="5">
        <f t="shared" si="5"/>
        <v>10023.979499812502</v>
      </c>
      <c r="J12" s="5">
        <f t="shared" si="6"/>
        <v>3788.0136319839162</v>
      </c>
    </row>
    <row r="13" spans="1:10" x14ac:dyDescent="0.3">
      <c r="A13" s="5">
        <v>12</v>
      </c>
      <c r="B13" s="5">
        <v>110</v>
      </c>
      <c r="C13" s="5">
        <v>1220</v>
      </c>
      <c r="D13" s="5">
        <f t="shared" si="0"/>
        <v>12100</v>
      </c>
      <c r="E13" s="5">
        <f t="shared" si="1"/>
        <v>134200</v>
      </c>
      <c r="F13" s="5">
        <f t="shared" si="2"/>
        <v>1245.664488017429</v>
      </c>
      <c r="G13" s="5">
        <f t="shared" si="3"/>
        <v>-25.664488017428994</v>
      </c>
      <c r="H13" s="5">
        <f t="shared" si="4"/>
        <v>17336.111111111131</v>
      </c>
      <c r="I13" s="5">
        <f t="shared" si="5"/>
        <v>24753.092234230859</v>
      </c>
      <c r="J13" s="5">
        <f t="shared" si="6"/>
        <v>658.66594519675641</v>
      </c>
    </row>
    <row r="14" spans="1:10" x14ac:dyDescent="0.3">
      <c r="A14" s="5" t="s">
        <v>5</v>
      </c>
      <c r="B14" s="5">
        <f>SUM(B2:B13)</f>
        <v>1221</v>
      </c>
      <c r="C14" s="5">
        <f t="shared" ref="C14:E14" si="7">SUM(C2:C13)</f>
        <v>13060</v>
      </c>
      <c r="D14" s="5">
        <f t="shared" si="7"/>
        <v>124581</v>
      </c>
      <c r="E14" s="5">
        <f t="shared" si="7"/>
        <v>1335420</v>
      </c>
      <c r="F14" s="5">
        <f>SUM(F2:F13)</f>
        <v>13059.999999999996</v>
      </c>
      <c r="H14" s="9">
        <f>SUM(H2:H13)</f>
        <v>138966.66666666666</v>
      </c>
      <c r="I14" s="9">
        <f>SUM(I2:I13)</f>
        <v>125197.45824255637</v>
      </c>
      <c r="J14" s="9">
        <f>SUM(J2:J13)</f>
        <v>13769.208424110384</v>
      </c>
    </row>
    <row r="15" spans="1:10" x14ac:dyDescent="0.3">
      <c r="A15" s="5" t="s">
        <v>27</v>
      </c>
      <c r="B15" s="5">
        <f>AVERAGE(B2:B13)</f>
        <v>101.75</v>
      </c>
      <c r="C15" s="5">
        <f t="shared" ref="C15:F15" si="8">AVERAGE(C2:C13)</f>
        <v>1088.3333333333333</v>
      </c>
      <c r="D15" s="5">
        <f t="shared" si="8"/>
        <v>10381.75</v>
      </c>
      <c r="E15" s="5">
        <f t="shared" si="8"/>
        <v>111285</v>
      </c>
      <c r="F15" s="5">
        <f t="shared" si="8"/>
        <v>1088.333333333333</v>
      </c>
    </row>
    <row r="17" spans="1:26" ht="15" thickBot="1" x14ac:dyDescent="0.35">
      <c r="F17" t="s">
        <v>26</v>
      </c>
    </row>
    <row r="18" spans="1:26" ht="14.4" customHeight="1" x14ac:dyDescent="0.3">
      <c r="A18" s="22" t="s">
        <v>11</v>
      </c>
      <c r="B18" s="23"/>
      <c r="C18" s="23"/>
      <c r="D18" s="23"/>
      <c r="E18" s="24"/>
      <c r="G18" s="31" t="s">
        <v>12</v>
      </c>
      <c r="H18" s="32"/>
      <c r="I18" s="32"/>
      <c r="J18" s="32"/>
      <c r="K18" s="33"/>
    </row>
    <row r="19" spans="1:26" ht="14.4" customHeight="1" x14ac:dyDescent="0.3">
      <c r="A19" s="25"/>
      <c r="B19" s="26"/>
      <c r="C19" s="26"/>
      <c r="D19" s="26"/>
      <c r="E19" s="27"/>
      <c r="G19" s="34"/>
      <c r="H19" s="35"/>
      <c r="I19" s="35"/>
      <c r="J19" s="35"/>
      <c r="K19" s="36"/>
    </row>
    <row r="20" spans="1:26" ht="15" thickBot="1" x14ac:dyDescent="0.35">
      <c r="A20" s="28"/>
      <c r="B20" s="29"/>
      <c r="C20" s="29"/>
      <c r="D20" s="29"/>
      <c r="E20" s="30"/>
      <c r="G20" s="37"/>
      <c r="H20" s="38"/>
      <c r="I20" s="38"/>
      <c r="J20" s="38"/>
      <c r="K20" s="39"/>
    </row>
    <row r="24" spans="1:26" ht="15" thickBot="1" x14ac:dyDescent="0.35"/>
    <row r="25" spans="1:26" ht="15" thickBot="1" x14ac:dyDescent="0.35">
      <c r="B25" s="2" t="s">
        <v>14</v>
      </c>
      <c r="C25" s="3">
        <f>E14-((B14)*(C14))/COUNT(B2:B13)</f>
        <v>6565</v>
      </c>
      <c r="H25" s="2" t="s">
        <v>6</v>
      </c>
      <c r="I25" s="3">
        <f>D14-(((B14)^2)/COUNT(A2:A13))</f>
        <v>344.25</v>
      </c>
      <c r="Y25" t="s">
        <v>59</v>
      </c>
    </row>
    <row r="26" spans="1:26" ht="15" thickBot="1" x14ac:dyDescent="0.35"/>
    <row r="27" spans="1:26" ht="16.2" thickBot="1" x14ac:dyDescent="0.35">
      <c r="A27" s="40" t="s">
        <v>9</v>
      </c>
      <c r="B27" s="41"/>
      <c r="C27" s="41"/>
      <c r="D27" s="41"/>
      <c r="E27" s="42"/>
      <c r="Y27" s="17" t="s">
        <v>60</v>
      </c>
      <c r="Z27" s="17"/>
    </row>
    <row r="28" spans="1:26" x14ac:dyDescent="0.3">
      <c r="Y28" t="s">
        <v>61</v>
      </c>
      <c r="Z28">
        <v>0.94916657427576989</v>
      </c>
    </row>
    <row r="29" spans="1:26" ht="15" thickBot="1" x14ac:dyDescent="0.35">
      <c r="Y29" t="s">
        <v>62</v>
      </c>
      <c r="Z29">
        <v>0.90091718572240065</v>
      </c>
    </row>
    <row r="30" spans="1:26" ht="16.2" thickBot="1" x14ac:dyDescent="0.35">
      <c r="A30" s="43" t="s">
        <v>10</v>
      </c>
      <c r="B30" s="44"/>
      <c r="C30" s="45"/>
      <c r="F30" s="43" t="s">
        <v>15</v>
      </c>
      <c r="G30" s="45"/>
      <c r="Y30" t="s">
        <v>63</v>
      </c>
      <c r="Z30">
        <v>0.89100890429464064</v>
      </c>
    </row>
    <row r="31" spans="1:26" x14ac:dyDescent="0.3">
      <c r="Y31" t="s">
        <v>64</v>
      </c>
      <c r="Z31">
        <v>37.106884029934903</v>
      </c>
    </row>
    <row r="32" spans="1:26" ht="15" thickBot="1" x14ac:dyDescent="0.35">
      <c r="I32" t="s">
        <v>35</v>
      </c>
      <c r="Y32" s="15" t="s">
        <v>65</v>
      </c>
      <c r="Z32" s="15">
        <v>12</v>
      </c>
    </row>
    <row r="33" spans="2:33" x14ac:dyDescent="0.3">
      <c r="C33" s="51" t="s">
        <v>96</v>
      </c>
      <c r="D33" s="51"/>
      <c r="I33" t="s">
        <v>94</v>
      </c>
    </row>
    <row r="34" spans="2:33" ht="15" thickBot="1" x14ac:dyDescent="0.35">
      <c r="C34" s="51"/>
      <c r="D34" s="51"/>
      <c r="I34" t="s">
        <v>95</v>
      </c>
      <c r="Y34" t="s">
        <v>66</v>
      </c>
    </row>
    <row r="35" spans="2:33" x14ac:dyDescent="0.3">
      <c r="Y35" s="16"/>
      <c r="Z35" s="16" t="s">
        <v>70</v>
      </c>
      <c r="AA35" s="16" t="s">
        <v>71</v>
      </c>
      <c r="AB35" s="16" t="s">
        <v>72</v>
      </c>
      <c r="AC35" s="16" t="s">
        <v>73</v>
      </c>
      <c r="AD35" s="16" t="s">
        <v>74</v>
      </c>
    </row>
    <row r="36" spans="2:33" ht="15" thickBot="1" x14ac:dyDescent="0.35">
      <c r="Y36" t="s">
        <v>67</v>
      </c>
      <c r="Z36">
        <v>1</v>
      </c>
      <c r="AA36">
        <v>125197.45824255627</v>
      </c>
      <c r="AB36">
        <v>125197.45824255627</v>
      </c>
      <c r="AC36">
        <v>90.925675889494855</v>
      </c>
      <c r="AD36">
        <v>2.4538199809636403E-6</v>
      </c>
    </row>
    <row r="37" spans="2:33" ht="15" thickBot="1" x14ac:dyDescent="0.35">
      <c r="B37" s="2" t="s">
        <v>13</v>
      </c>
      <c r="C37" s="3">
        <f>C25/I25</f>
        <v>19.070442992011621</v>
      </c>
      <c r="G37" s="2" t="s">
        <v>16</v>
      </c>
      <c r="H37" s="3">
        <f>(C14/COUNT(A2:A13))-C37*(B14/COUNT(A2:A13))</f>
        <v>-852.08424110384931</v>
      </c>
      <c r="Y37" t="s">
        <v>68</v>
      </c>
      <c r="Z37">
        <v>10</v>
      </c>
      <c r="AA37">
        <v>13769.208424110382</v>
      </c>
      <c r="AB37">
        <v>1376.9208424110382</v>
      </c>
    </row>
    <row r="38" spans="2:33" ht="15" thickBot="1" x14ac:dyDescent="0.35">
      <c r="Y38" s="15" t="s">
        <v>69</v>
      </c>
      <c r="Z38" s="15">
        <v>11</v>
      </c>
      <c r="AA38" s="15">
        <v>138966.66666666666</v>
      </c>
      <c r="AB38" s="15"/>
      <c r="AC38" s="15"/>
      <c r="AD38" s="15"/>
    </row>
    <row r="39" spans="2:33" ht="15" thickBot="1" x14ac:dyDescent="0.35">
      <c r="C39" s="47" t="s">
        <v>17</v>
      </c>
      <c r="D39" s="48"/>
      <c r="E39" s="48"/>
      <c r="F39" s="48"/>
    </row>
    <row r="40" spans="2:33" x14ac:dyDescent="0.3">
      <c r="C40" s="48"/>
      <c r="D40" s="48"/>
      <c r="E40" s="48"/>
      <c r="F40" s="48"/>
      <c r="Y40" s="16"/>
      <c r="Z40" s="16" t="s">
        <v>75</v>
      </c>
      <c r="AA40" s="16" t="s">
        <v>64</v>
      </c>
      <c r="AB40" s="16" t="s">
        <v>76</v>
      </c>
      <c r="AC40" s="16" t="s">
        <v>77</v>
      </c>
      <c r="AD40" s="16" t="s">
        <v>78</v>
      </c>
      <c r="AE40" s="16" t="s">
        <v>79</v>
      </c>
      <c r="AF40" s="16" t="s">
        <v>80</v>
      </c>
      <c r="AG40" s="16" t="s">
        <v>81</v>
      </c>
    </row>
    <row r="41" spans="2:33" x14ac:dyDescent="0.3">
      <c r="Y41" t="s">
        <v>15</v>
      </c>
      <c r="Z41">
        <v>-852.08424110384931</v>
      </c>
      <c r="AA41">
        <v>203.77588865704621</v>
      </c>
      <c r="AB41">
        <v>-4.181477243060403</v>
      </c>
      <c r="AC41">
        <v>1.8832835904177513E-3</v>
      </c>
      <c r="AD41">
        <v>-1306.1252157186432</v>
      </c>
      <c r="AE41">
        <v>-398.0432664890555</v>
      </c>
      <c r="AF41">
        <v>-1306.1252157186432</v>
      </c>
      <c r="AG41">
        <v>-398.0432664890555</v>
      </c>
    </row>
    <row r="42" spans="2:33" ht="18.600000000000001" thickBot="1" x14ac:dyDescent="0.4">
      <c r="C42" s="49" t="s">
        <v>20</v>
      </c>
      <c r="D42" s="49"/>
      <c r="G42" t="s">
        <v>21</v>
      </c>
      <c r="Y42" s="15" t="s">
        <v>7</v>
      </c>
      <c r="Z42" s="15">
        <v>19.070442992011621</v>
      </c>
      <c r="AA42" s="18">
        <v>1.9999425136335518</v>
      </c>
      <c r="AB42" s="18">
        <v>9.5354955765022993</v>
      </c>
      <c r="AC42" s="18">
        <v>2.4538199809636319E-6</v>
      </c>
      <c r="AD42" s="15">
        <v>14.614293375645616</v>
      </c>
      <c r="AE42" s="15">
        <v>23.526592608377626</v>
      </c>
      <c r="AF42" s="15">
        <v>14.614293375645616</v>
      </c>
      <c r="AG42" s="15">
        <v>23.526592608377626</v>
      </c>
    </row>
    <row r="44" spans="2:33" ht="18" x14ac:dyDescent="0.35">
      <c r="C44" s="49" t="s">
        <v>18</v>
      </c>
      <c r="D44" s="49"/>
      <c r="G44" t="s">
        <v>22</v>
      </c>
    </row>
    <row r="46" spans="2:33" ht="18" x14ac:dyDescent="0.35">
      <c r="C46" s="49" t="s">
        <v>19</v>
      </c>
      <c r="D46" s="49"/>
      <c r="G46" t="s">
        <v>23</v>
      </c>
    </row>
    <row r="48" spans="2:33" ht="14.4" customHeight="1" x14ac:dyDescent="0.3">
      <c r="B48" s="50" t="s">
        <v>24</v>
      </c>
      <c r="C48" s="50"/>
      <c r="D48" s="50"/>
      <c r="E48" s="50"/>
      <c r="F48" s="50"/>
      <c r="G48" s="50"/>
      <c r="H48" s="50"/>
      <c r="I48" s="50"/>
      <c r="J48" s="50"/>
      <c r="K48" s="50"/>
    </row>
    <row r="49" spans="2:11" ht="14.4" customHeight="1" x14ac:dyDescent="0.3">
      <c r="B49" s="50"/>
      <c r="C49" s="50"/>
      <c r="D49" s="50"/>
      <c r="E49" s="50"/>
      <c r="F49" s="50"/>
      <c r="G49" s="50"/>
      <c r="H49" s="50"/>
      <c r="I49" s="50"/>
      <c r="J49" s="50"/>
      <c r="K49" s="50"/>
    </row>
    <row r="51" spans="2:11" ht="14.4" customHeight="1" x14ac:dyDescent="0.3">
      <c r="C51" s="52" t="s">
        <v>25</v>
      </c>
      <c r="D51" s="52"/>
      <c r="E51" s="52"/>
      <c r="F51" s="52"/>
      <c r="G51" s="52"/>
      <c r="H51" s="52"/>
      <c r="I51" s="52"/>
    </row>
    <row r="52" spans="2:11" ht="14.4" customHeight="1" x14ac:dyDescent="0.3">
      <c r="C52" s="52"/>
      <c r="D52" s="52"/>
      <c r="E52" s="52"/>
      <c r="F52" s="52"/>
      <c r="G52" s="52"/>
      <c r="H52" s="52"/>
      <c r="I52" s="52"/>
    </row>
    <row r="55" spans="2:11" x14ac:dyDescent="0.3">
      <c r="B55" s="53" t="s">
        <v>33</v>
      </c>
      <c r="C55" s="53"/>
      <c r="D55" s="53"/>
      <c r="E55" s="53"/>
      <c r="F55" s="53"/>
      <c r="G55" s="53"/>
      <c r="H55" s="53"/>
      <c r="I55" s="53"/>
    </row>
    <row r="56" spans="2:11" x14ac:dyDescent="0.3">
      <c r="B56" s="53"/>
      <c r="C56" s="53"/>
      <c r="D56" s="53"/>
      <c r="E56" s="53"/>
      <c r="F56" s="53"/>
      <c r="G56" s="53"/>
      <c r="H56" s="53"/>
      <c r="I56" s="53"/>
    </row>
    <row r="60" spans="2:11" x14ac:dyDescent="0.3">
      <c r="H60" t="s">
        <v>36</v>
      </c>
    </row>
    <row r="63" spans="2:11" ht="15.6" x14ac:dyDescent="0.3">
      <c r="E63" s="10" t="s">
        <v>34</v>
      </c>
      <c r="F63" s="10">
        <f>SQRT((J14)/(COUNT(A2:A13)-1-1))</f>
        <v>37.106884029934911</v>
      </c>
    </row>
    <row r="65" spans="2:10" x14ac:dyDescent="0.3">
      <c r="C65" s="54" t="s">
        <v>37</v>
      </c>
      <c r="D65" s="54"/>
      <c r="E65" s="54"/>
      <c r="F65" s="54"/>
      <c r="G65" s="54"/>
      <c r="H65" s="54"/>
    </row>
    <row r="66" spans="2:10" x14ac:dyDescent="0.3">
      <c r="C66" s="54"/>
      <c r="D66" s="54"/>
      <c r="E66" s="54"/>
      <c r="F66" s="54"/>
      <c r="G66" s="54"/>
      <c r="H66" s="54"/>
    </row>
    <row r="68" spans="2:10" ht="15.6" x14ac:dyDescent="0.3">
      <c r="B68" s="13" t="s">
        <v>38</v>
      </c>
      <c r="C68" s="13"/>
      <c r="D68" s="13"/>
      <c r="E68" s="13"/>
      <c r="F68" s="13"/>
      <c r="G68" s="13"/>
    </row>
    <row r="70" spans="2:10" x14ac:dyDescent="0.3">
      <c r="C70" t="s">
        <v>39</v>
      </c>
      <c r="D70" t="s">
        <v>40</v>
      </c>
    </row>
    <row r="71" spans="2:10" x14ac:dyDescent="0.3">
      <c r="C71" s="55" t="s">
        <v>41</v>
      </c>
      <c r="D71" s="55"/>
    </row>
    <row r="72" spans="2:10" x14ac:dyDescent="0.3">
      <c r="C72" s="4" t="s">
        <v>42</v>
      </c>
      <c r="D72" s="4">
        <f>H37+C37*95</f>
        <v>959.6078431372548</v>
      </c>
    </row>
    <row r="75" spans="2:10" x14ac:dyDescent="0.3">
      <c r="B75" s="46" t="s">
        <v>43</v>
      </c>
      <c r="C75" s="46"/>
      <c r="D75" s="46"/>
      <c r="E75" s="46"/>
      <c r="F75" s="46"/>
      <c r="G75" s="46"/>
      <c r="H75" s="46"/>
      <c r="I75" s="46"/>
      <c r="J75" s="46"/>
    </row>
    <row r="76" spans="2:10" x14ac:dyDescent="0.3">
      <c r="B76" s="46"/>
      <c r="C76" s="46"/>
      <c r="D76" s="46"/>
      <c r="E76" s="46"/>
      <c r="F76" s="46"/>
      <c r="G76" s="46"/>
      <c r="H76" s="46"/>
      <c r="I76" s="46"/>
      <c r="J76" s="46"/>
    </row>
    <row r="81" spans="3:12" x14ac:dyDescent="0.3">
      <c r="C81" t="s">
        <v>44</v>
      </c>
      <c r="D81" t="s">
        <v>45</v>
      </c>
    </row>
    <row r="83" spans="3:12" ht="15.6" x14ac:dyDescent="0.3">
      <c r="C83" s="12" t="s">
        <v>53</v>
      </c>
      <c r="D83" s="12"/>
    </row>
    <row r="84" spans="3:12" x14ac:dyDescent="0.3">
      <c r="H84" s="59" t="s">
        <v>47</v>
      </c>
      <c r="I84" s="59"/>
      <c r="J84" s="59"/>
      <c r="K84" s="59"/>
      <c r="L84" s="59"/>
    </row>
    <row r="85" spans="3:12" ht="15.6" x14ac:dyDescent="0.3">
      <c r="C85" s="14" t="s">
        <v>46</v>
      </c>
      <c r="D85" s="14">
        <f>D72+1.96 * F63</f>
        <v>1032.3373358359272</v>
      </c>
      <c r="H85" s="59"/>
      <c r="I85" s="59"/>
      <c r="J85" s="59"/>
      <c r="K85" s="59"/>
      <c r="L85" s="59"/>
    </row>
    <row r="88" spans="3:12" x14ac:dyDescent="0.3">
      <c r="H88" t="s">
        <v>48</v>
      </c>
    </row>
    <row r="90" spans="3:12" x14ac:dyDescent="0.3">
      <c r="H90" t="s">
        <v>49</v>
      </c>
    </row>
    <row r="92" spans="3:12" x14ac:dyDescent="0.3">
      <c r="I92" t="s">
        <v>50</v>
      </c>
    </row>
    <row r="93" spans="3:12" x14ac:dyDescent="0.3">
      <c r="I93" t="s">
        <v>51</v>
      </c>
    </row>
    <row r="94" spans="3:12" x14ac:dyDescent="0.3">
      <c r="I94">
        <f>0.5-0.025</f>
        <v>0.47499999999999998</v>
      </c>
    </row>
    <row r="96" spans="3:12" x14ac:dyDescent="0.3">
      <c r="H96" s="50" t="s">
        <v>52</v>
      </c>
      <c r="I96" s="50"/>
      <c r="J96" s="50"/>
    </row>
    <row r="97" spans="2:10" x14ac:dyDescent="0.3">
      <c r="H97" s="50"/>
      <c r="I97" s="50"/>
      <c r="J97" s="50"/>
    </row>
    <row r="104" spans="2:10" ht="15.6" x14ac:dyDescent="0.3">
      <c r="C104" s="12" t="s">
        <v>54</v>
      </c>
      <c r="D104" s="12" t="s">
        <v>55</v>
      </c>
      <c r="E104" s="11"/>
      <c r="F104" s="11"/>
      <c r="G104" s="11"/>
    </row>
    <row r="105" spans="2:10" x14ac:dyDescent="0.3">
      <c r="C105" s="1"/>
      <c r="D105" s="1"/>
    </row>
    <row r="106" spans="2:10" ht="15.6" x14ac:dyDescent="0.3">
      <c r="C106" s="12" t="s">
        <v>56</v>
      </c>
      <c r="D106" s="1"/>
    </row>
    <row r="107" spans="2:10" x14ac:dyDescent="0.3">
      <c r="C107" s="1"/>
      <c r="D107" s="1"/>
    </row>
    <row r="108" spans="2:10" ht="15.6" x14ac:dyDescent="0.3">
      <c r="C108" s="14" t="s">
        <v>57</v>
      </c>
      <c r="D108" s="14">
        <f>D72-1.96 * F63</f>
        <v>886.8783504385824</v>
      </c>
    </row>
    <row r="111" spans="2:10" ht="14.4" customHeight="1" x14ac:dyDescent="0.3">
      <c r="B111" s="60" t="s">
        <v>58</v>
      </c>
      <c r="C111" s="60"/>
      <c r="D111" s="60"/>
      <c r="E111" s="60"/>
      <c r="F111" s="60"/>
      <c r="G111" s="60"/>
      <c r="H111" s="60"/>
      <c r="I111" s="60"/>
      <c r="J111" s="60"/>
    </row>
    <row r="112" spans="2:10" ht="14.4" customHeight="1" x14ac:dyDescent="0.3">
      <c r="B112" s="60"/>
      <c r="C112" s="60"/>
      <c r="D112" s="60"/>
      <c r="E112" s="60"/>
      <c r="F112" s="60"/>
      <c r="G112" s="60"/>
      <c r="H112" s="60"/>
      <c r="I112" s="60"/>
      <c r="J112" s="60"/>
    </row>
    <row r="114" spans="3:7" x14ac:dyDescent="0.3">
      <c r="C114" s="61" t="s">
        <v>82</v>
      </c>
      <c r="D114" s="61"/>
      <c r="E114" s="61"/>
    </row>
    <row r="115" spans="3:7" x14ac:dyDescent="0.3">
      <c r="C115" s="61"/>
      <c r="D115" s="61"/>
      <c r="E115" s="61"/>
    </row>
    <row r="117" spans="3:7" ht="15.6" x14ac:dyDescent="0.3">
      <c r="C117" s="12" t="s">
        <v>83</v>
      </c>
      <c r="D117" s="12"/>
      <c r="E117" s="12"/>
      <c r="F117" s="12"/>
      <c r="G117" s="12"/>
    </row>
    <row r="118" spans="3:7" ht="15.6" x14ac:dyDescent="0.3">
      <c r="C118" s="12" t="s">
        <v>84</v>
      </c>
      <c r="D118" s="12"/>
      <c r="E118" s="12"/>
      <c r="F118" s="12"/>
      <c r="G118" s="12"/>
    </row>
    <row r="119" spans="3:7" ht="15.6" x14ac:dyDescent="0.3">
      <c r="C119" s="12" t="s">
        <v>85</v>
      </c>
      <c r="D119" s="12"/>
      <c r="E119" s="12"/>
      <c r="F119" s="12"/>
      <c r="G119" s="12"/>
    </row>
    <row r="120" spans="3:7" ht="15.6" x14ac:dyDescent="0.3">
      <c r="C120" s="12" t="s">
        <v>86</v>
      </c>
      <c r="D120" s="12"/>
      <c r="E120" s="12"/>
      <c r="F120" s="12"/>
      <c r="G120" s="12"/>
    </row>
    <row r="121" spans="3:7" ht="15.6" x14ac:dyDescent="0.3">
      <c r="C121" s="12"/>
      <c r="D121" s="12"/>
      <c r="E121" s="12"/>
      <c r="F121" s="12"/>
      <c r="G121" s="12"/>
    </row>
    <row r="122" spans="3:7" ht="15.6" x14ac:dyDescent="0.3">
      <c r="C122" s="12" t="s">
        <v>87</v>
      </c>
      <c r="D122" s="12"/>
      <c r="E122" s="12" t="s">
        <v>88</v>
      </c>
      <c r="F122" s="12"/>
      <c r="G122" s="12"/>
    </row>
    <row r="123" spans="3:7" ht="15.6" x14ac:dyDescent="0.3">
      <c r="C123" s="12"/>
      <c r="D123" s="12"/>
      <c r="E123" s="12"/>
      <c r="F123" s="12"/>
      <c r="G123" s="12"/>
    </row>
    <row r="124" spans="3:7" ht="15.6" x14ac:dyDescent="0.3">
      <c r="C124" s="12" t="s">
        <v>89</v>
      </c>
      <c r="D124" s="12"/>
      <c r="E124" s="12"/>
      <c r="F124" s="12"/>
      <c r="G124" s="12"/>
    </row>
    <row r="125" spans="3:7" ht="15.6" x14ac:dyDescent="0.3">
      <c r="C125" s="12" t="s">
        <v>90</v>
      </c>
      <c r="D125" s="12"/>
      <c r="E125" s="12"/>
      <c r="F125" s="12"/>
      <c r="G125" s="12"/>
    </row>
    <row r="126" spans="3:7" ht="15.6" x14ac:dyDescent="0.3">
      <c r="C126" s="12"/>
      <c r="D126" s="12"/>
      <c r="E126" s="12"/>
      <c r="F126" s="12"/>
      <c r="G126" s="12"/>
    </row>
    <row r="127" spans="3:7" ht="15.6" x14ac:dyDescent="0.3">
      <c r="C127" s="12" t="s">
        <v>91</v>
      </c>
    </row>
    <row r="128" spans="3:7" ht="15.6" x14ac:dyDescent="0.3">
      <c r="C128" s="12" t="s">
        <v>92</v>
      </c>
    </row>
    <row r="129" spans="3:4" ht="15.6" x14ac:dyDescent="0.3">
      <c r="C129" s="12" t="s">
        <v>93</v>
      </c>
    </row>
    <row r="131" spans="3:4" ht="15.6" customHeight="1" x14ac:dyDescent="0.3">
      <c r="C131" s="56" t="s">
        <v>97</v>
      </c>
      <c r="D131" s="56"/>
    </row>
    <row r="132" spans="3:4" x14ac:dyDescent="0.3">
      <c r="C132" s="56"/>
      <c r="D132" s="56"/>
    </row>
    <row r="134" spans="3:4" x14ac:dyDescent="0.3">
      <c r="C134" t="s">
        <v>98</v>
      </c>
    </row>
    <row r="136" spans="3:4" ht="15.6" x14ac:dyDescent="0.3">
      <c r="C136" s="12" t="s">
        <v>99</v>
      </c>
    </row>
    <row r="147" spans="3:9" x14ac:dyDescent="0.3">
      <c r="C147" s="18" t="s">
        <v>100</v>
      </c>
      <c r="D147" s="18">
        <f>F63/SQRT(I25)</f>
        <v>1.9999425136335522</v>
      </c>
    </row>
    <row r="150" spans="3:9" x14ac:dyDescent="0.3">
      <c r="C150" s="4" t="s">
        <v>101</v>
      </c>
      <c r="D150" s="4">
        <f>(C37-0)/D147</f>
        <v>9.5354955765022957</v>
      </c>
    </row>
    <row r="154" spans="3:9" ht="15.6" x14ac:dyDescent="0.3">
      <c r="C154" s="13" t="s">
        <v>102</v>
      </c>
    </row>
    <row r="156" spans="3:9" ht="15.6" x14ac:dyDescent="0.3">
      <c r="C156" s="12" t="s">
        <v>103</v>
      </c>
      <c r="D156" s="12"/>
      <c r="E156" s="12"/>
      <c r="F156" s="12"/>
    </row>
    <row r="157" spans="3:9" ht="15.6" x14ac:dyDescent="0.3">
      <c r="C157" s="12" t="s">
        <v>104</v>
      </c>
      <c r="D157" s="12"/>
      <c r="E157" s="12"/>
      <c r="F157" s="12"/>
    </row>
    <row r="160" spans="3:9" ht="15.6" customHeight="1" x14ac:dyDescent="0.3">
      <c r="C160" s="57" t="s">
        <v>105</v>
      </c>
      <c r="D160" s="57"/>
      <c r="E160" s="57"/>
      <c r="F160" s="57"/>
      <c r="G160" s="57"/>
      <c r="H160" s="57"/>
      <c r="I160" s="57"/>
    </row>
    <row r="161" spans="3:9" ht="14.4" customHeight="1" x14ac:dyDescent="0.3">
      <c r="C161" s="57"/>
      <c r="D161" s="57"/>
      <c r="E161" s="57"/>
      <c r="F161" s="57"/>
      <c r="G161" s="57"/>
      <c r="H161" s="57"/>
      <c r="I161" s="57"/>
    </row>
    <row r="162" spans="3:9" ht="14.4" customHeight="1" x14ac:dyDescent="0.3">
      <c r="C162" s="57"/>
      <c r="D162" s="57"/>
      <c r="E162" s="57"/>
      <c r="F162" s="57"/>
      <c r="G162" s="57"/>
      <c r="H162" s="57"/>
      <c r="I162" s="57"/>
    </row>
    <row r="163" spans="3:9" x14ac:dyDescent="0.3">
      <c r="C163" s="57"/>
      <c r="D163" s="57"/>
      <c r="E163" s="57"/>
      <c r="F163" s="57"/>
      <c r="G163" s="57"/>
      <c r="H163" s="57"/>
      <c r="I163" s="57"/>
    </row>
    <row r="166" spans="3:9" ht="18" x14ac:dyDescent="0.35">
      <c r="C166" s="20" t="s">
        <v>106</v>
      </c>
    </row>
    <row r="169" spans="3:9" x14ac:dyDescent="0.3">
      <c r="C169" s="58" t="s">
        <v>107</v>
      </c>
      <c r="D169" s="58"/>
    </row>
    <row r="171" spans="3:9" ht="15.6" x14ac:dyDescent="0.3">
      <c r="C171" s="12" t="s">
        <v>108</v>
      </c>
    </row>
    <row r="179" spans="3:4" x14ac:dyDescent="0.3">
      <c r="C179" s="21" t="s">
        <v>109</v>
      </c>
      <c r="D179" s="21">
        <f>I14/H14</f>
        <v>0.90091718572240143</v>
      </c>
    </row>
    <row r="182" spans="3:4" ht="18" x14ac:dyDescent="0.35">
      <c r="C182" s="20" t="s">
        <v>110</v>
      </c>
      <c r="D182" s="19"/>
    </row>
    <row r="189" spans="3:4" x14ac:dyDescent="0.3">
      <c r="C189" s="21" t="s">
        <v>111</v>
      </c>
      <c r="D189" s="21">
        <f>1-((J14/(COUNT(B2:B13)-1-1))/(H14/(COUNT(B2:B13)-1)))</f>
        <v>0.89100890429464075</v>
      </c>
    </row>
  </sheetData>
  <mergeCells count="23">
    <mergeCell ref="C131:D132"/>
    <mergeCell ref="C160:I163"/>
    <mergeCell ref="C169:D169"/>
    <mergeCell ref="H84:L85"/>
    <mergeCell ref="H96:J97"/>
    <mergeCell ref="B111:J112"/>
    <mergeCell ref="C114:E115"/>
    <mergeCell ref="C33:D34"/>
    <mergeCell ref="C51:I52"/>
    <mergeCell ref="B55:I56"/>
    <mergeCell ref="C65:H66"/>
    <mergeCell ref="C71:D71"/>
    <mergeCell ref="B75:J76"/>
    <mergeCell ref="C39:F40"/>
    <mergeCell ref="C42:D42"/>
    <mergeCell ref="C44:D44"/>
    <mergeCell ref="C46:D46"/>
    <mergeCell ref="B48:K49"/>
    <mergeCell ref="A18:E20"/>
    <mergeCell ref="G18:K20"/>
    <mergeCell ref="A27:E27"/>
    <mergeCell ref="A30:C30"/>
    <mergeCell ref="F30:G3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slr</vt:lpstr>
      <vt:lpstr>Simple Linear Regression by Jee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Jeevan Raj</dc:creator>
  <cp:lastModifiedBy>Jeevan Raj</cp:lastModifiedBy>
  <cp:lastPrinted>2023-02-16T11:15:21Z</cp:lastPrinted>
  <dcterms:created xsi:type="dcterms:W3CDTF">2023-02-16T11:11:12Z</dcterms:created>
  <dcterms:modified xsi:type="dcterms:W3CDTF">2023-08-31T05:36:31Z</dcterms:modified>
</cp:coreProperties>
</file>