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91914\Documents\Imarticsu Learning\IMARTICUS LEARNING STUDY MATERIALS\5. Machine Learning\5. Unsupervised Machine Learning\Hierarchical Clustering\"/>
    </mc:Choice>
  </mc:AlternateContent>
  <xr:revisionPtr revIDLastSave="0" documentId="13_ncr:1_{B3D8E956-1628-47AF-8D4C-A0DBB67BDF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gglomerative Clustering" sheetId="1" r:id="rId1"/>
    <sheet name="Single Linkage" sheetId="2" r:id="rId2"/>
    <sheet name="Checking all the point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4" i="3" l="1"/>
  <c r="S154" i="3" s="1"/>
  <c r="R144" i="3"/>
  <c r="I115" i="3"/>
  <c r="I87" i="3"/>
  <c r="I79" i="3"/>
  <c r="I51" i="3"/>
  <c r="I43" i="3"/>
  <c r="I35" i="3"/>
  <c r="H157" i="2"/>
  <c r="H129" i="2"/>
  <c r="H121" i="2"/>
  <c r="O75" i="2"/>
  <c r="N76" i="2"/>
  <c r="O73" i="2"/>
  <c r="H93" i="2"/>
  <c r="H85" i="2"/>
  <c r="L76" i="2"/>
  <c r="L75" i="2"/>
  <c r="H76" i="2"/>
  <c r="L38" i="2"/>
  <c r="K38" i="2"/>
  <c r="K37" i="2"/>
  <c r="J38" i="2"/>
  <c r="J37" i="2"/>
  <c r="J36" i="2"/>
  <c r="I38" i="2"/>
  <c r="I37" i="2"/>
  <c r="I36" i="2"/>
  <c r="I35" i="2"/>
  <c r="J48" i="2"/>
  <c r="N87" i="1"/>
  <c r="N88" i="1"/>
  <c r="M88" i="1"/>
  <c r="M87" i="1"/>
  <c r="G88" i="1"/>
  <c r="G87" i="1"/>
  <c r="F88" i="1"/>
  <c r="F87" i="1"/>
  <c r="N64" i="1"/>
  <c r="O64" i="1"/>
  <c r="N65" i="1"/>
  <c r="O65" i="1"/>
  <c r="N66" i="1"/>
  <c r="O66" i="1"/>
  <c r="M65" i="1"/>
  <c r="M66" i="1"/>
  <c r="M64" i="1"/>
  <c r="H65" i="1"/>
  <c r="H66" i="1"/>
  <c r="H64" i="1"/>
  <c r="G65" i="1"/>
  <c r="G66" i="1"/>
  <c r="G64" i="1"/>
  <c r="F65" i="1"/>
  <c r="F66" i="1"/>
  <c r="F64" i="1"/>
  <c r="N38" i="1"/>
  <c r="O38" i="1"/>
  <c r="P38" i="1"/>
  <c r="N39" i="1"/>
  <c r="O39" i="1"/>
  <c r="P39" i="1"/>
  <c r="N40" i="1"/>
  <c r="O40" i="1"/>
  <c r="P40" i="1"/>
  <c r="N41" i="1"/>
  <c r="O41" i="1"/>
  <c r="P41" i="1"/>
  <c r="M39" i="1"/>
  <c r="M40" i="1"/>
  <c r="M41" i="1"/>
  <c r="M38" i="1"/>
  <c r="I39" i="1"/>
  <c r="I40" i="1"/>
  <c r="I41" i="1"/>
  <c r="I38" i="1"/>
  <c r="H39" i="1"/>
  <c r="H40" i="1"/>
  <c r="H41" i="1"/>
  <c r="H38" i="1"/>
  <c r="G39" i="1"/>
  <c r="G40" i="1"/>
  <c r="G41" i="1"/>
  <c r="G38" i="1"/>
  <c r="F39" i="1"/>
  <c r="F40" i="1"/>
  <c r="F41" i="1"/>
  <c r="F38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N12" i="1"/>
  <c r="N13" i="1"/>
  <c r="N14" i="1"/>
  <c r="N15" i="1"/>
  <c r="N11" i="1"/>
  <c r="J12" i="1"/>
  <c r="J13" i="1"/>
  <c r="J14" i="1"/>
  <c r="J15" i="1"/>
  <c r="J11" i="1"/>
  <c r="I12" i="1"/>
  <c r="I13" i="1"/>
  <c r="I14" i="1"/>
  <c r="I15" i="1"/>
  <c r="I11" i="1"/>
  <c r="H12" i="1"/>
  <c r="H13" i="1"/>
  <c r="H14" i="1"/>
  <c r="H15" i="1"/>
  <c r="H11" i="1"/>
  <c r="G12" i="1"/>
  <c r="G13" i="1"/>
  <c r="G14" i="1"/>
  <c r="G15" i="1"/>
  <c r="G11" i="1"/>
  <c r="F12" i="1"/>
  <c r="F13" i="1"/>
  <c r="F14" i="1"/>
  <c r="F15" i="1"/>
  <c r="F11" i="1"/>
  <c r="S148" i="3" l="1"/>
</calcChain>
</file>

<file path=xl/sharedStrings.xml><?xml version="1.0" encoding="utf-8"?>
<sst xmlns="http://schemas.openxmlformats.org/spreadsheetml/2006/main" count="318" uniqueCount="160">
  <si>
    <t>Dataset</t>
  </si>
  <si>
    <t>ID</t>
  </si>
  <si>
    <t>Marks</t>
  </si>
  <si>
    <t>5 Clusters</t>
  </si>
  <si>
    <t>Stage 1 :-</t>
  </si>
  <si>
    <t xml:space="preserve">or </t>
  </si>
  <si>
    <t>Now we are going to merge the smallest distance metrix</t>
  </si>
  <si>
    <t xml:space="preserve">As 1 &amp; 2 have smallest distance, So merging them </t>
  </si>
  <si>
    <t>1 to 2</t>
  </si>
  <si>
    <t>Table 2</t>
  </si>
  <si>
    <t>4 Clusters</t>
  </si>
  <si>
    <t xml:space="preserve">ID </t>
  </si>
  <si>
    <t xml:space="preserve">As 3 &amp; 5 have smallest distance, So merging them </t>
  </si>
  <si>
    <t>Table 3</t>
  </si>
  <si>
    <t>For Merging we can use technical word as Linkage</t>
  </si>
  <si>
    <t>As 3 &amp; 5 have smallest distance compared to others, So we can create a linkage between 3 &amp; 5</t>
  </si>
  <si>
    <t>3 to 5</t>
  </si>
  <si>
    <t>3 Clusters</t>
  </si>
  <si>
    <t xml:space="preserve">3 to 5 </t>
  </si>
  <si>
    <t>Now we are going to Linkage the smallest distance metrix</t>
  </si>
  <si>
    <t xml:space="preserve">As 1 - 2  &amp; 4 have smallest distance, So merging them </t>
  </si>
  <si>
    <t>As 1-2 &amp; 4 have smallest distance compared to others, So we can create a linkage between 1-2 &amp; 4</t>
  </si>
  <si>
    <t>Table 4</t>
  </si>
  <si>
    <t>1 to 2 to 4</t>
  </si>
  <si>
    <t>2 Clusters</t>
  </si>
  <si>
    <t>As only 2 clusters are remaining, so we can perform linkage between each other</t>
  </si>
  <si>
    <t xml:space="preserve">Now will Try to create Dendrogram </t>
  </si>
  <si>
    <t>Dendrogram illustrates the arrangements of the clusters produced by the corresponding analysis</t>
  </si>
  <si>
    <t>Data with X and Y: Single Linkage (Min)</t>
  </si>
  <si>
    <t>Now will work on 2-Features</t>
  </si>
  <si>
    <t>a</t>
  </si>
  <si>
    <t>b</t>
  </si>
  <si>
    <t>c</t>
  </si>
  <si>
    <t>d</t>
  </si>
  <si>
    <t>e</t>
  </si>
  <si>
    <t>Food Exp</t>
  </si>
  <si>
    <t>Cloth Exp</t>
  </si>
  <si>
    <t>X</t>
  </si>
  <si>
    <t>Y</t>
  </si>
  <si>
    <t>Table 1</t>
  </si>
  <si>
    <t>Euclidean Distance</t>
  </si>
  <si>
    <t>d(a,b) =</t>
  </si>
  <si>
    <t>Stage 1 : b and e can be clubbed.</t>
  </si>
  <si>
    <t>As b&amp;e have smallest distance, So we merging them</t>
  </si>
  <si>
    <t>Now b &amp; e will be in one cluster</t>
  </si>
  <si>
    <t xml:space="preserve">Now will check the distance from this cluster to other </t>
  </si>
  <si>
    <t>Distance between b,e &amp; a</t>
  </si>
  <si>
    <t xml:space="preserve">D(be,a) = </t>
  </si>
  <si>
    <t>min{D(b,a),D(e,a)}</t>
  </si>
  <si>
    <t xml:space="preserve">As b &amp; e  have smallest distance, So merging them </t>
  </si>
  <si>
    <t>b-e</t>
  </si>
  <si>
    <t>min(6.32,7.15)</t>
  </si>
  <si>
    <t>Distance between b,e &amp; c</t>
  </si>
  <si>
    <t>min{D(b,c),D(e,c)}</t>
  </si>
  <si>
    <t xml:space="preserve">D(be,c) = </t>
  </si>
  <si>
    <t>min(1.41,2.06)</t>
  </si>
  <si>
    <t>Distance between b,e &amp; d</t>
  </si>
  <si>
    <t xml:space="preserve">D(be,d) = </t>
  </si>
  <si>
    <t>min{D(b,d),D(e,d)}</t>
  </si>
  <si>
    <t>min(7.6,8.5)</t>
  </si>
  <si>
    <t>Stage 2 : a and d can be clubbed.</t>
  </si>
  <si>
    <t>As a&amp;d have smallest distance, So we merging them</t>
  </si>
  <si>
    <t>Now a &amp; d will be in one cluster</t>
  </si>
  <si>
    <t>a-d</t>
  </si>
  <si>
    <t>min{D(a,be),D(d,be)}</t>
  </si>
  <si>
    <t xml:space="preserve">D(ad,be) = </t>
  </si>
  <si>
    <t>min(6.32,7.61)</t>
  </si>
  <si>
    <t>Distance between a,d &amp; b,e</t>
  </si>
  <si>
    <t>Distance between a,d &amp; c</t>
  </si>
  <si>
    <t xml:space="preserve">D(ad,c) = </t>
  </si>
  <si>
    <t>min{D(a,c),D(d,c)}</t>
  </si>
  <si>
    <t>min(7.07,8.25)</t>
  </si>
  <si>
    <t>Stage 3 : be and c can be clubbed.</t>
  </si>
  <si>
    <t>As be&amp;c have smallest distance, So we merging them</t>
  </si>
  <si>
    <t>Now be &amp; c will be in one cluster</t>
  </si>
  <si>
    <t>b-e-c</t>
  </si>
  <si>
    <t>Distance between bec &amp; ad</t>
  </si>
  <si>
    <t>D(bec,ad)</t>
  </si>
  <si>
    <t>min{D(be,ad),D(c,ad)}</t>
  </si>
  <si>
    <t>min(6.32,7.07)</t>
  </si>
  <si>
    <t>Type of Linkage</t>
  </si>
  <si>
    <t>1. Min [Single Linkage]</t>
  </si>
  <si>
    <t>2. Max [Complete Linkage]</t>
  </si>
  <si>
    <t>3. Avg [Average Linkage]</t>
  </si>
  <si>
    <t>AL</t>
  </si>
  <si>
    <t>IDAHO</t>
  </si>
  <si>
    <t>NY</t>
  </si>
  <si>
    <t>VIRG</t>
  </si>
  <si>
    <t>RHODE</t>
  </si>
  <si>
    <t>Stage 1 : AL and NY can be clubbed.</t>
  </si>
  <si>
    <t>As AL&amp;NY have smallest distance, So we merging them</t>
  </si>
  <si>
    <t>Now AL &amp; NY will be in one cluster</t>
  </si>
  <si>
    <t>AL-NY</t>
  </si>
  <si>
    <t>min{D(AL,IDAHO),D(NY IDAHO)}</t>
  </si>
  <si>
    <t>Distance between AL,NY &amp; IDAHO</t>
  </si>
  <si>
    <t>min(116.31,138.54)</t>
  </si>
  <si>
    <t xml:space="preserve">D(Al-NY,IDAHO) = </t>
  </si>
  <si>
    <t>Distance between AL,NY &amp; VIRG</t>
  </si>
  <si>
    <t xml:space="preserve">D(Al-NY,VIRG) = </t>
  </si>
  <si>
    <t>min{D(AL,VIRG),D(NY,VIRG)}</t>
  </si>
  <si>
    <t>min(79.79,100.84)</t>
  </si>
  <si>
    <t>Distance between AL,NY &amp; RHODE</t>
  </si>
  <si>
    <t xml:space="preserve">D(Al-NY,RHODE) = </t>
  </si>
  <si>
    <t>min{D(AL,RHODE),D(NY,RHODE)}</t>
  </si>
  <si>
    <t>min(69.66,82.32)</t>
  </si>
  <si>
    <t>Stage 2 : VIRG and RHODE can be clubbed.</t>
  </si>
  <si>
    <t>As VIRG&amp;RHODE have smallest distance, So we merging them</t>
  </si>
  <si>
    <t>Now VIRG &amp; RHODE will be in one cluster</t>
  </si>
  <si>
    <t>Distance between VIRG,RHODE &amp; AL-NY</t>
  </si>
  <si>
    <t xml:space="preserve">D(VIRG-RHODE,AL-NY) = </t>
  </si>
  <si>
    <t>min{D(VIRG,ALNY),D(RHODE,ALNY)}</t>
  </si>
  <si>
    <t>min(79.79,69.66)</t>
  </si>
  <si>
    <t>Distance between VIRG,RHODE &amp; IDAHO</t>
  </si>
  <si>
    <t xml:space="preserve">D(VIRG-RHODE,IDAHO) = </t>
  </si>
  <si>
    <t>min{D(VIRG,ALNY),D(RHODE,IDAHO)}</t>
  </si>
  <si>
    <t>min(38.13,63.56)</t>
  </si>
  <si>
    <t>VIRG - RHODE</t>
  </si>
  <si>
    <t>Stage 3 : VIRG -RHODE and IDAHO can be clubbed.</t>
  </si>
  <si>
    <t>As VIRG-RHODE and IDAHO have smallest distance, So we merging them</t>
  </si>
  <si>
    <t>Now VIRG-RHODE &amp; IDAHO will be in one cluster</t>
  </si>
  <si>
    <t>Distance between VIRG,RHODE,IDAHO &amp; AL-NY</t>
  </si>
  <si>
    <t xml:space="preserve">D(VIRG-RHODE-IDAHO,AL-NY) = </t>
  </si>
  <si>
    <t>min(69.66,116.31)</t>
  </si>
  <si>
    <t>min{D(VIRG-RHODE,ALNY),D(IDAHO,ALNY)}</t>
  </si>
  <si>
    <t>VIRG - RHODE - IDAHO</t>
  </si>
  <si>
    <t>Original</t>
  </si>
  <si>
    <t>Linkage</t>
  </si>
  <si>
    <t>AL, IDAHO</t>
  </si>
  <si>
    <t>AL,NY</t>
  </si>
  <si>
    <t>AL, VIRG</t>
  </si>
  <si>
    <t>AL, RHODE</t>
  </si>
  <si>
    <t>IDAHO, NY</t>
  </si>
  <si>
    <t>IDAHO, VIRG</t>
  </si>
  <si>
    <t>IDAHO, RHODE</t>
  </si>
  <si>
    <t>NY, VIRG</t>
  </si>
  <si>
    <t>NY, RHODE</t>
  </si>
  <si>
    <t>VIRG, RHODE</t>
  </si>
  <si>
    <t>Total</t>
  </si>
  <si>
    <t>Cophenetic Correlation</t>
  </si>
  <si>
    <t>We Want to find cophenetic correlation</t>
  </si>
  <si>
    <t>Cophenetic correlation coefficient is simple correlation coefficient between distance matrix &amp; cophenetic Matrix = corr(Original, Linkage)</t>
  </si>
  <si>
    <t>As the value of the cophenetic correlation coefficient is quite close to 100%, we can say that the clustering is quite good fit</t>
  </si>
  <si>
    <t>To Check the performance of the Unsupervised Machine Learning</t>
  </si>
  <si>
    <t>We have 2 types</t>
  </si>
  <si>
    <t>1. Silhouette Analysis</t>
  </si>
  <si>
    <t>2. Cophenetic Correlation</t>
  </si>
  <si>
    <t>This Both will help you to measure how well a point fit into a cluster.</t>
  </si>
  <si>
    <t>Hierarchical Clustering</t>
  </si>
  <si>
    <t xml:space="preserve">Now we have 2 marks (id - 1 = 10 and id - 2  =  7) So we will consider the largest Marks = 10 </t>
  </si>
  <si>
    <t>Stage 2 :-</t>
  </si>
  <si>
    <t>Now we have 2 marks (id - 3 = 28 and id - 5  =  35) So we will consider the largest Marks = 35</t>
  </si>
  <si>
    <t>Now we have 2 marks (id - 1-2 =10  and id - 4  =  20) So we will consider the largest Marks = 20</t>
  </si>
  <si>
    <t>Stage 3 :-</t>
  </si>
  <si>
    <t>Stage 4 :-</t>
  </si>
  <si>
    <t>AL: Alabama</t>
  </si>
  <si>
    <t>IDAHO: Idaho</t>
  </si>
  <si>
    <t>NY: New York</t>
  </si>
  <si>
    <t>VIRG: Virginia</t>
  </si>
  <si>
    <t>RHODE: Rhode Island</t>
  </si>
  <si>
    <t>Text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</si>
</sst>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0" fillId="3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5" fillId="0" borderId="0" xfId="0" applyFont="1"/>
    <xf numFmtId="49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6" fillId="0" borderId="0" xfId="0" applyFont="1"/>
    <xf numFmtId="0" fontId="1" fillId="0" borderId="1" xfId="0" applyFont="1" applyBorder="1"/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5" fillId="3" borderId="1" xfId="0" applyFont="1" applyFill="1" applyBorder="1"/>
    <xf numFmtId="0" fontId="9" fillId="0" borderId="0" xfId="0" applyFont="1"/>
    <xf numFmtId="2" fontId="0" fillId="0" borderId="0" xfId="0" applyNumberFormat="1"/>
    <xf numFmtId="2" fontId="0" fillId="2" borderId="1" xfId="0" applyNumberFormat="1" applyFill="1" applyBorder="1"/>
    <xf numFmtId="0" fontId="1" fillId="0" borderId="0" xfId="0" applyFont="1" applyAlignment="1"/>
    <xf numFmtId="0" fontId="5" fillId="5" borderId="1" xfId="0" applyFon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Linkage'!$C$7</c:f>
              <c:strCache>
                <c:ptCount val="1"/>
                <c:pt idx="0">
                  <c:v>Cloth 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ABF-4A4B-9CC5-7C5942EA9F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ABF-4A4B-9CC5-7C5942EA9F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ABF-4A4B-9CC5-7C5942EA9F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ABF-4A4B-9CC5-7C5942EA9F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ABF-4A4B-9CC5-7C5942EA9F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'Single Linkage'!$B$8:$B$12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8.5</c:v>
                </c:pt>
              </c:numCache>
            </c:numRef>
          </c:xVal>
          <c:yVal>
            <c:numRef>
              <c:f>'Single Linkage'!$C$8:$C$12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F-4A4B-9CC5-7C5942EA9F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7174575"/>
        <c:axId val="1167169583"/>
      </c:scatterChart>
      <c:valAx>
        <c:axId val="11671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Food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Exp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69583"/>
        <c:crosses val="autoZero"/>
        <c:crossBetween val="midCat"/>
      </c:valAx>
      <c:valAx>
        <c:axId val="11671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Cloth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Linkage'!$C$7</c:f>
              <c:strCache>
                <c:ptCount val="1"/>
                <c:pt idx="0">
                  <c:v>Cloth 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57B-45A5-BD50-30F281B437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57B-45A5-BD50-30F281B437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57B-45A5-BD50-30F281B437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57B-45A5-BD50-30F281B437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57B-45A5-BD50-30F281B43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'Single Linkage'!$B$8:$B$12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8.5</c:v>
                </c:pt>
              </c:numCache>
            </c:numRef>
          </c:xVal>
          <c:yVal>
            <c:numRef>
              <c:f>'Single Linkage'!$C$8:$C$12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B-45A5-BD50-30F281B43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7174575"/>
        <c:axId val="1167169583"/>
      </c:scatterChart>
      <c:valAx>
        <c:axId val="11671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Food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Exp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69583"/>
        <c:crosses val="autoZero"/>
        <c:crossBetween val="midCat"/>
      </c:valAx>
      <c:valAx>
        <c:axId val="11671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Cloth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3</xdr:row>
      <xdr:rowOff>121920</xdr:rowOff>
    </xdr:from>
    <xdr:to>
      <xdr:col>21</xdr:col>
      <xdr:colOff>381000</xdr:colOff>
      <xdr:row>8</xdr:row>
      <xdr:rowOff>152400</xdr:rowOff>
    </xdr:to>
    <xdr:sp macro="" textlink="">
      <xdr:nvSpPr>
        <xdr:cNvPr id="2" name="Oval Callou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16540" y="670560"/>
          <a:ext cx="2766060" cy="944880"/>
        </a:xfrm>
        <a:prstGeom prst="wedgeEllipseCallout">
          <a:avLst>
            <a:gd name="adj1" fmla="val -28271"/>
            <a:gd name="adj2" fmla="val 7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</a:t>
          </a:r>
          <a:r>
            <a:rPr lang="en-US" sz="1100" baseline="0"/>
            <a:t> are talking only positive values because it is a distance</a:t>
          </a:r>
        </a:p>
      </xdr:txBody>
    </xdr:sp>
    <xdr:clientData/>
  </xdr:twoCellAnchor>
  <xdr:twoCellAnchor>
    <xdr:from>
      <xdr:col>11</xdr:col>
      <xdr:colOff>517113</xdr:colOff>
      <xdr:row>11</xdr:row>
      <xdr:rowOff>66512</xdr:rowOff>
    </xdr:from>
    <xdr:to>
      <xdr:col>17</xdr:col>
      <xdr:colOff>601991</xdr:colOff>
      <xdr:row>12</xdr:row>
      <xdr:rowOff>95514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56920">
          <a:off x="7222713" y="2078192"/>
          <a:ext cx="3734858" cy="227122"/>
        </a:xfrm>
        <a:prstGeom prst="flowChartTerminator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236220</xdr:colOff>
      <xdr:row>16</xdr:row>
      <xdr:rowOff>30480</xdr:rowOff>
    </xdr:from>
    <xdr:to>
      <xdr:col>20</xdr:col>
      <xdr:colOff>198120</xdr:colOff>
      <xdr:row>18</xdr:row>
      <xdr:rowOff>175260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591800" y="2971800"/>
          <a:ext cx="1790700" cy="510540"/>
        </a:xfrm>
        <a:prstGeom prst="wedgeRoundRectCallout">
          <a:avLst>
            <a:gd name="adj1" fmla="val -37308"/>
            <a:gd name="adj2" fmla="val -7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see that Diagonal values</a:t>
          </a:r>
          <a:r>
            <a:rPr lang="en-US" sz="1100" baseline="0"/>
            <a:t> will be always 0</a:t>
          </a:r>
          <a:endParaRPr lang="en-US" sz="1100"/>
        </a:p>
      </xdr:txBody>
    </xdr:sp>
    <xdr:clientData/>
  </xdr:twoCellAnchor>
  <xdr:twoCellAnchor>
    <xdr:from>
      <xdr:col>13</xdr:col>
      <xdr:colOff>358140</xdr:colOff>
      <xdr:row>16</xdr:row>
      <xdr:rowOff>152400</xdr:rowOff>
    </xdr:from>
    <xdr:to>
      <xdr:col>16</xdr:col>
      <xdr:colOff>320040</xdr:colOff>
      <xdr:row>21</xdr:row>
      <xdr:rowOff>106680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275320" y="3093720"/>
          <a:ext cx="1790700" cy="868680"/>
        </a:xfrm>
        <a:prstGeom prst="wedgeRoundRectCallout">
          <a:avLst>
            <a:gd name="adj1" fmla="val -10074"/>
            <a:gd name="adj2" fmla="val -8867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Below</a:t>
          </a:r>
          <a:r>
            <a:rPr lang="en-US" sz="1100" baseline="0"/>
            <a:t> diagonal values and above diagonal values will always be the same because it is symitric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243840</xdr:colOff>
      <xdr:row>4</xdr:row>
      <xdr:rowOff>167640</xdr:rowOff>
    </xdr:from>
    <xdr:to>
      <xdr:col>8</xdr:col>
      <xdr:colOff>396240</xdr:colOff>
      <xdr:row>7</xdr:row>
      <xdr:rowOff>99060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01440" y="899160"/>
          <a:ext cx="1371600" cy="480060"/>
        </a:xfrm>
        <a:prstGeom prst="wedgeRectCallout">
          <a:avLst>
            <a:gd name="adj1" fmla="val -10833"/>
            <a:gd name="adj2" fmla="val 1193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Distance Matrix</a:t>
          </a:r>
        </a:p>
      </xdr:txBody>
    </xdr:sp>
    <xdr:clientData/>
  </xdr:twoCellAnchor>
  <xdr:twoCellAnchor>
    <xdr:from>
      <xdr:col>4</xdr:col>
      <xdr:colOff>7620</xdr:colOff>
      <xdr:row>21</xdr:row>
      <xdr:rowOff>53340</xdr:rowOff>
    </xdr:from>
    <xdr:to>
      <xdr:col>4</xdr:col>
      <xdr:colOff>518160</xdr:colOff>
      <xdr:row>23</xdr:row>
      <xdr:rowOff>144780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46020" y="39547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4</xdr:col>
      <xdr:colOff>563880</xdr:colOff>
      <xdr:row>21</xdr:row>
      <xdr:rowOff>53340</xdr:rowOff>
    </xdr:from>
    <xdr:to>
      <xdr:col>5</xdr:col>
      <xdr:colOff>464820</xdr:colOff>
      <xdr:row>23</xdr:row>
      <xdr:rowOff>144780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002280" y="39547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5</xdr:col>
      <xdr:colOff>502920</xdr:colOff>
      <xdr:row>21</xdr:row>
      <xdr:rowOff>60960</xdr:rowOff>
    </xdr:from>
    <xdr:to>
      <xdr:col>6</xdr:col>
      <xdr:colOff>403860</xdr:colOff>
      <xdr:row>23</xdr:row>
      <xdr:rowOff>152400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50920" y="39624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6</xdr:col>
      <xdr:colOff>457200</xdr:colOff>
      <xdr:row>21</xdr:row>
      <xdr:rowOff>60960</xdr:rowOff>
    </xdr:from>
    <xdr:to>
      <xdr:col>7</xdr:col>
      <xdr:colOff>358140</xdr:colOff>
      <xdr:row>23</xdr:row>
      <xdr:rowOff>152400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114800" y="39624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7</xdr:col>
      <xdr:colOff>434340</xdr:colOff>
      <xdr:row>21</xdr:row>
      <xdr:rowOff>60960</xdr:rowOff>
    </xdr:from>
    <xdr:to>
      <xdr:col>8</xdr:col>
      <xdr:colOff>335280</xdr:colOff>
      <xdr:row>23</xdr:row>
      <xdr:rowOff>152400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01540" y="39624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4</xdr:col>
      <xdr:colOff>60960</xdr:colOff>
      <xdr:row>26</xdr:row>
      <xdr:rowOff>68580</xdr:rowOff>
    </xdr:from>
    <xdr:to>
      <xdr:col>4</xdr:col>
      <xdr:colOff>571500</xdr:colOff>
      <xdr:row>28</xdr:row>
      <xdr:rowOff>160020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499360" y="489966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5</xdr:col>
      <xdr:colOff>7620</xdr:colOff>
      <xdr:row>26</xdr:row>
      <xdr:rowOff>68580</xdr:rowOff>
    </xdr:from>
    <xdr:to>
      <xdr:col>5</xdr:col>
      <xdr:colOff>518160</xdr:colOff>
      <xdr:row>28</xdr:row>
      <xdr:rowOff>160020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055620" y="489966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5</xdr:col>
      <xdr:colOff>556260</xdr:colOff>
      <xdr:row>26</xdr:row>
      <xdr:rowOff>76200</xdr:rowOff>
    </xdr:from>
    <xdr:to>
      <xdr:col>6</xdr:col>
      <xdr:colOff>457200</xdr:colOff>
      <xdr:row>28</xdr:row>
      <xdr:rowOff>167640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04260" y="49072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6</xdr:col>
      <xdr:colOff>510540</xdr:colOff>
      <xdr:row>26</xdr:row>
      <xdr:rowOff>76200</xdr:rowOff>
    </xdr:from>
    <xdr:to>
      <xdr:col>7</xdr:col>
      <xdr:colOff>411480</xdr:colOff>
      <xdr:row>28</xdr:row>
      <xdr:rowOff>167640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168140" y="49072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7</xdr:col>
      <xdr:colOff>487680</xdr:colOff>
      <xdr:row>26</xdr:row>
      <xdr:rowOff>76200</xdr:rowOff>
    </xdr:from>
    <xdr:to>
      <xdr:col>8</xdr:col>
      <xdr:colOff>388620</xdr:colOff>
      <xdr:row>28</xdr:row>
      <xdr:rowOff>167640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754880" y="49072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4</xdr:col>
      <xdr:colOff>7620</xdr:colOff>
      <xdr:row>45</xdr:row>
      <xdr:rowOff>53340</xdr:rowOff>
    </xdr:from>
    <xdr:to>
      <xdr:col>4</xdr:col>
      <xdr:colOff>518160</xdr:colOff>
      <xdr:row>47</xdr:row>
      <xdr:rowOff>144780</xdr:rowOff>
    </xdr:to>
    <xdr:sp macro="" textlink="">
      <xdr:nvSpPr>
        <xdr:cNvPr id="17" name="Oval Callou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451512" y="4000637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4</xdr:col>
      <xdr:colOff>563880</xdr:colOff>
      <xdr:row>45</xdr:row>
      <xdr:rowOff>53340</xdr:rowOff>
    </xdr:from>
    <xdr:to>
      <xdr:col>5</xdr:col>
      <xdr:colOff>464820</xdr:colOff>
      <xdr:row>47</xdr:row>
      <xdr:rowOff>144780</xdr:rowOff>
    </xdr:to>
    <xdr:sp macro="" textlink="">
      <xdr:nvSpPr>
        <xdr:cNvPr id="18" name="Oval Callou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007772" y="4000637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5</xdr:col>
      <xdr:colOff>502920</xdr:colOff>
      <xdr:row>45</xdr:row>
      <xdr:rowOff>60960</xdr:rowOff>
    </xdr:from>
    <xdr:to>
      <xdr:col>6</xdr:col>
      <xdr:colOff>403860</xdr:colOff>
      <xdr:row>47</xdr:row>
      <xdr:rowOff>152400</xdr:rowOff>
    </xdr:to>
    <xdr:sp macro="" textlink="">
      <xdr:nvSpPr>
        <xdr:cNvPr id="19" name="Oval Callou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557785" y="4008257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6</xdr:col>
      <xdr:colOff>457200</xdr:colOff>
      <xdr:row>45</xdr:row>
      <xdr:rowOff>60960</xdr:rowOff>
    </xdr:from>
    <xdr:to>
      <xdr:col>7</xdr:col>
      <xdr:colOff>358140</xdr:colOff>
      <xdr:row>47</xdr:row>
      <xdr:rowOff>152400</xdr:rowOff>
    </xdr:to>
    <xdr:sp macro="" textlink="">
      <xdr:nvSpPr>
        <xdr:cNvPr id="20" name="Oval Callou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123038" y="4008257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7</xdr:col>
      <xdr:colOff>434340</xdr:colOff>
      <xdr:row>45</xdr:row>
      <xdr:rowOff>60960</xdr:rowOff>
    </xdr:from>
    <xdr:to>
      <xdr:col>8</xdr:col>
      <xdr:colOff>335280</xdr:colOff>
      <xdr:row>47</xdr:row>
      <xdr:rowOff>152400</xdr:rowOff>
    </xdr:to>
    <xdr:sp macro="" textlink="">
      <xdr:nvSpPr>
        <xdr:cNvPr id="21" name="Oval Callou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711151" y="4008257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4</xdr:col>
      <xdr:colOff>60960</xdr:colOff>
      <xdr:row>50</xdr:row>
      <xdr:rowOff>68580</xdr:rowOff>
    </xdr:from>
    <xdr:to>
      <xdr:col>4</xdr:col>
      <xdr:colOff>571500</xdr:colOff>
      <xdr:row>52</xdr:row>
      <xdr:rowOff>160020</xdr:rowOff>
    </xdr:to>
    <xdr:sp macro="" textlink="">
      <xdr:nvSpPr>
        <xdr:cNvPr id="22" name="Oval Callou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504852" y="4956364"/>
          <a:ext cx="510540" cy="462142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5</xdr:col>
      <xdr:colOff>7620</xdr:colOff>
      <xdr:row>50</xdr:row>
      <xdr:rowOff>68580</xdr:rowOff>
    </xdr:from>
    <xdr:to>
      <xdr:col>5</xdr:col>
      <xdr:colOff>518160</xdr:colOff>
      <xdr:row>52</xdr:row>
      <xdr:rowOff>160020</xdr:rowOff>
    </xdr:to>
    <xdr:sp macro="" textlink="">
      <xdr:nvSpPr>
        <xdr:cNvPr id="23" name="Oval Callou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062485" y="4956364"/>
          <a:ext cx="510540" cy="462142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5</xdr:col>
      <xdr:colOff>556260</xdr:colOff>
      <xdr:row>50</xdr:row>
      <xdr:rowOff>76200</xdr:rowOff>
    </xdr:from>
    <xdr:to>
      <xdr:col>6</xdr:col>
      <xdr:colOff>457200</xdr:colOff>
      <xdr:row>52</xdr:row>
      <xdr:rowOff>167640</xdr:rowOff>
    </xdr:to>
    <xdr:sp macro="" textlink="">
      <xdr:nvSpPr>
        <xdr:cNvPr id="24" name="Oval Callou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611125" y="4963984"/>
          <a:ext cx="511913" cy="462142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6</xdr:col>
      <xdr:colOff>510540</xdr:colOff>
      <xdr:row>50</xdr:row>
      <xdr:rowOff>76200</xdr:rowOff>
    </xdr:from>
    <xdr:to>
      <xdr:col>7</xdr:col>
      <xdr:colOff>411480</xdr:colOff>
      <xdr:row>52</xdr:row>
      <xdr:rowOff>167640</xdr:rowOff>
    </xdr:to>
    <xdr:sp macro="" textlink="">
      <xdr:nvSpPr>
        <xdr:cNvPr id="25" name="Oval Callou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176378" y="4963984"/>
          <a:ext cx="511913" cy="462142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7</xdr:col>
      <xdr:colOff>487680</xdr:colOff>
      <xdr:row>50</xdr:row>
      <xdr:rowOff>76200</xdr:rowOff>
    </xdr:from>
    <xdr:to>
      <xdr:col>8</xdr:col>
      <xdr:colOff>388620</xdr:colOff>
      <xdr:row>52</xdr:row>
      <xdr:rowOff>167640</xdr:rowOff>
    </xdr:to>
    <xdr:sp macro="" textlink="">
      <xdr:nvSpPr>
        <xdr:cNvPr id="26" name="Oval Callou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764491" y="4963984"/>
          <a:ext cx="511913" cy="462142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5</xdr:col>
      <xdr:colOff>7620</xdr:colOff>
      <xdr:row>69</xdr:row>
      <xdr:rowOff>53340</xdr:rowOff>
    </xdr:from>
    <xdr:to>
      <xdr:col>5</xdr:col>
      <xdr:colOff>518160</xdr:colOff>
      <xdr:row>71</xdr:row>
      <xdr:rowOff>144780</xdr:rowOff>
    </xdr:to>
    <xdr:sp macro="" textlink="">
      <xdr:nvSpPr>
        <xdr:cNvPr id="27" name="Oval Callou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451512" y="8517718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5</xdr:col>
      <xdr:colOff>563880</xdr:colOff>
      <xdr:row>69</xdr:row>
      <xdr:rowOff>53340</xdr:rowOff>
    </xdr:from>
    <xdr:to>
      <xdr:col>6</xdr:col>
      <xdr:colOff>464820</xdr:colOff>
      <xdr:row>71</xdr:row>
      <xdr:rowOff>144780</xdr:rowOff>
    </xdr:to>
    <xdr:sp macro="" textlink="">
      <xdr:nvSpPr>
        <xdr:cNvPr id="28" name="Oval Callou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007772" y="8517718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6</xdr:col>
      <xdr:colOff>502920</xdr:colOff>
      <xdr:row>69</xdr:row>
      <xdr:rowOff>60960</xdr:rowOff>
    </xdr:from>
    <xdr:to>
      <xdr:col>7</xdr:col>
      <xdr:colOff>403860</xdr:colOff>
      <xdr:row>71</xdr:row>
      <xdr:rowOff>152400</xdr:rowOff>
    </xdr:to>
    <xdr:sp macro="" textlink="">
      <xdr:nvSpPr>
        <xdr:cNvPr id="29" name="Oval Callou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557785" y="8525338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7</xdr:col>
      <xdr:colOff>457200</xdr:colOff>
      <xdr:row>69</xdr:row>
      <xdr:rowOff>60960</xdr:rowOff>
    </xdr:from>
    <xdr:to>
      <xdr:col>8</xdr:col>
      <xdr:colOff>358140</xdr:colOff>
      <xdr:row>71</xdr:row>
      <xdr:rowOff>152400</xdr:rowOff>
    </xdr:to>
    <xdr:sp macro="" textlink="">
      <xdr:nvSpPr>
        <xdr:cNvPr id="30" name="Oval Callou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23038" y="8525338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8</xdr:col>
      <xdr:colOff>434340</xdr:colOff>
      <xdr:row>69</xdr:row>
      <xdr:rowOff>60960</xdr:rowOff>
    </xdr:from>
    <xdr:to>
      <xdr:col>9</xdr:col>
      <xdr:colOff>335280</xdr:colOff>
      <xdr:row>71</xdr:row>
      <xdr:rowOff>152400</xdr:rowOff>
    </xdr:to>
    <xdr:sp macro="" textlink="">
      <xdr:nvSpPr>
        <xdr:cNvPr id="31" name="Oval Callou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711151" y="8525338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5</xdr:col>
      <xdr:colOff>60960</xdr:colOff>
      <xdr:row>74</xdr:row>
      <xdr:rowOff>68580</xdr:rowOff>
    </xdr:from>
    <xdr:to>
      <xdr:col>5</xdr:col>
      <xdr:colOff>571500</xdr:colOff>
      <xdr:row>76</xdr:row>
      <xdr:rowOff>160020</xdr:rowOff>
    </xdr:to>
    <xdr:sp macro="" textlink="">
      <xdr:nvSpPr>
        <xdr:cNvPr id="32" name="Oval Callou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504852" y="9473445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6</xdr:col>
      <xdr:colOff>7620</xdr:colOff>
      <xdr:row>74</xdr:row>
      <xdr:rowOff>68580</xdr:rowOff>
    </xdr:from>
    <xdr:to>
      <xdr:col>6</xdr:col>
      <xdr:colOff>518160</xdr:colOff>
      <xdr:row>76</xdr:row>
      <xdr:rowOff>160020</xdr:rowOff>
    </xdr:to>
    <xdr:sp macro="" textlink="">
      <xdr:nvSpPr>
        <xdr:cNvPr id="33" name="Oval Callou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062485" y="9473445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6</xdr:col>
      <xdr:colOff>556260</xdr:colOff>
      <xdr:row>74</xdr:row>
      <xdr:rowOff>76200</xdr:rowOff>
    </xdr:from>
    <xdr:to>
      <xdr:col>7</xdr:col>
      <xdr:colOff>457200</xdr:colOff>
      <xdr:row>76</xdr:row>
      <xdr:rowOff>167640</xdr:rowOff>
    </xdr:to>
    <xdr:sp macro="" textlink="">
      <xdr:nvSpPr>
        <xdr:cNvPr id="34" name="Oval Callou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611125" y="9481065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7</xdr:col>
      <xdr:colOff>510540</xdr:colOff>
      <xdr:row>74</xdr:row>
      <xdr:rowOff>76200</xdr:rowOff>
    </xdr:from>
    <xdr:to>
      <xdr:col>8</xdr:col>
      <xdr:colOff>411480</xdr:colOff>
      <xdr:row>76</xdr:row>
      <xdr:rowOff>167640</xdr:rowOff>
    </xdr:to>
    <xdr:sp macro="" textlink="">
      <xdr:nvSpPr>
        <xdr:cNvPr id="35" name="Oval Callou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176378" y="9481065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8</xdr:col>
      <xdr:colOff>487680</xdr:colOff>
      <xdr:row>74</xdr:row>
      <xdr:rowOff>76200</xdr:rowOff>
    </xdr:from>
    <xdr:to>
      <xdr:col>9</xdr:col>
      <xdr:colOff>388620</xdr:colOff>
      <xdr:row>76</xdr:row>
      <xdr:rowOff>167640</xdr:rowOff>
    </xdr:to>
    <xdr:sp macro="" textlink="">
      <xdr:nvSpPr>
        <xdr:cNvPr id="36" name="Oval Callou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764491" y="9481065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5</xdr:col>
      <xdr:colOff>7620</xdr:colOff>
      <xdr:row>91</xdr:row>
      <xdr:rowOff>53340</xdr:rowOff>
    </xdr:from>
    <xdr:to>
      <xdr:col>5</xdr:col>
      <xdr:colOff>518160</xdr:colOff>
      <xdr:row>93</xdr:row>
      <xdr:rowOff>144780</xdr:rowOff>
    </xdr:to>
    <xdr:sp macro="" textlink="">
      <xdr:nvSpPr>
        <xdr:cNvPr id="37" name="Oval Callou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165458" y="13034799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5</xdr:col>
      <xdr:colOff>563880</xdr:colOff>
      <xdr:row>91</xdr:row>
      <xdr:rowOff>53340</xdr:rowOff>
    </xdr:from>
    <xdr:to>
      <xdr:col>6</xdr:col>
      <xdr:colOff>464820</xdr:colOff>
      <xdr:row>93</xdr:row>
      <xdr:rowOff>144780</xdr:rowOff>
    </xdr:to>
    <xdr:sp macro="" textlink="">
      <xdr:nvSpPr>
        <xdr:cNvPr id="38" name="Oval Callou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721718" y="13034799"/>
          <a:ext cx="614886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6</xdr:col>
      <xdr:colOff>502920</xdr:colOff>
      <xdr:row>91</xdr:row>
      <xdr:rowOff>60960</xdr:rowOff>
    </xdr:from>
    <xdr:to>
      <xdr:col>7</xdr:col>
      <xdr:colOff>403860</xdr:colOff>
      <xdr:row>93</xdr:row>
      <xdr:rowOff>152400</xdr:rowOff>
    </xdr:to>
    <xdr:sp macro="" textlink="">
      <xdr:nvSpPr>
        <xdr:cNvPr id="39" name="Oval Callou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374704" y="13042419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7</xdr:col>
      <xdr:colOff>457200</xdr:colOff>
      <xdr:row>91</xdr:row>
      <xdr:rowOff>60960</xdr:rowOff>
    </xdr:from>
    <xdr:to>
      <xdr:col>8</xdr:col>
      <xdr:colOff>358140</xdr:colOff>
      <xdr:row>93</xdr:row>
      <xdr:rowOff>152400</xdr:rowOff>
    </xdr:to>
    <xdr:sp macro="" textlink="">
      <xdr:nvSpPr>
        <xdr:cNvPr id="40" name="Oval Callou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939957" y="13042419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8</xdr:col>
      <xdr:colOff>434340</xdr:colOff>
      <xdr:row>91</xdr:row>
      <xdr:rowOff>60960</xdr:rowOff>
    </xdr:from>
    <xdr:to>
      <xdr:col>9</xdr:col>
      <xdr:colOff>335280</xdr:colOff>
      <xdr:row>93</xdr:row>
      <xdr:rowOff>152400</xdr:rowOff>
    </xdr:to>
    <xdr:sp macro="" textlink="">
      <xdr:nvSpPr>
        <xdr:cNvPr id="41" name="Oval Callou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528070" y="13042419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5</xdr:col>
      <xdr:colOff>60960</xdr:colOff>
      <xdr:row>96</xdr:row>
      <xdr:rowOff>68580</xdr:rowOff>
    </xdr:from>
    <xdr:to>
      <xdr:col>5</xdr:col>
      <xdr:colOff>571500</xdr:colOff>
      <xdr:row>98</xdr:row>
      <xdr:rowOff>160020</xdr:rowOff>
    </xdr:to>
    <xdr:sp macro="" textlink="">
      <xdr:nvSpPr>
        <xdr:cNvPr id="42" name="Oval Callou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218798" y="13990526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6</xdr:col>
      <xdr:colOff>7620</xdr:colOff>
      <xdr:row>96</xdr:row>
      <xdr:rowOff>68580</xdr:rowOff>
    </xdr:from>
    <xdr:to>
      <xdr:col>6</xdr:col>
      <xdr:colOff>518160</xdr:colOff>
      <xdr:row>98</xdr:row>
      <xdr:rowOff>160020</xdr:rowOff>
    </xdr:to>
    <xdr:sp macro="" textlink="">
      <xdr:nvSpPr>
        <xdr:cNvPr id="43" name="Oval Callou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3879404" y="13990526"/>
          <a:ext cx="510540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6</xdr:col>
      <xdr:colOff>556260</xdr:colOff>
      <xdr:row>96</xdr:row>
      <xdr:rowOff>76200</xdr:rowOff>
    </xdr:from>
    <xdr:to>
      <xdr:col>7</xdr:col>
      <xdr:colOff>457200</xdr:colOff>
      <xdr:row>98</xdr:row>
      <xdr:rowOff>167640</xdr:rowOff>
    </xdr:to>
    <xdr:sp macro="" textlink="">
      <xdr:nvSpPr>
        <xdr:cNvPr id="44" name="Oval Callou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4428044" y="13998146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</a:t>
          </a:r>
        </a:p>
      </xdr:txBody>
    </xdr:sp>
    <xdr:clientData/>
  </xdr:twoCellAnchor>
  <xdr:twoCellAnchor>
    <xdr:from>
      <xdr:col>7</xdr:col>
      <xdr:colOff>510540</xdr:colOff>
      <xdr:row>96</xdr:row>
      <xdr:rowOff>76200</xdr:rowOff>
    </xdr:from>
    <xdr:to>
      <xdr:col>8</xdr:col>
      <xdr:colOff>411480</xdr:colOff>
      <xdr:row>98</xdr:row>
      <xdr:rowOff>167640</xdr:rowOff>
    </xdr:to>
    <xdr:sp macro="" textlink="">
      <xdr:nvSpPr>
        <xdr:cNvPr id="45" name="Oval Callou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993297" y="13998146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8</xdr:col>
      <xdr:colOff>487680</xdr:colOff>
      <xdr:row>96</xdr:row>
      <xdr:rowOff>76200</xdr:rowOff>
    </xdr:from>
    <xdr:to>
      <xdr:col>9</xdr:col>
      <xdr:colOff>388620</xdr:colOff>
      <xdr:row>98</xdr:row>
      <xdr:rowOff>167640</xdr:rowOff>
    </xdr:to>
    <xdr:sp macro="" textlink="">
      <xdr:nvSpPr>
        <xdr:cNvPr id="46" name="Oval Callou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581410" y="13998146"/>
          <a:ext cx="511913" cy="462143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5</xdr:col>
      <xdr:colOff>102973</xdr:colOff>
      <xdr:row>108</xdr:row>
      <xdr:rowOff>171621</xdr:rowOff>
    </xdr:from>
    <xdr:to>
      <xdr:col>5</xdr:col>
      <xdr:colOff>102973</xdr:colOff>
      <xdr:row>125</xdr:row>
      <xdr:rowOff>82380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3260811" y="20505351"/>
          <a:ext cx="0" cy="30617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96109</xdr:colOff>
      <xdr:row>125</xdr:row>
      <xdr:rowOff>75514</xdr:rowOff>
    </xdr:from>
    <xdr:to>
      <xdr:col>10</xdr:col>
      <xdr:colOff>459946</xdr:colOff>
      <xdr:row>125</xdr:row>
      <xdr:rowOff>75514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3253947" y="23560217"/>
          <a:ext cx="35216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121</xdr:row>
      <xdr:rowOff>96108</xdr:rowOff>
    </xdr:from>
    <xdr:to>
      <xdr:col>6</xdr:col>
      <xdr:colOff>0</xdr:colOff>
      <xdr:row>125</xdr:row>
      <xdr:rowOff>89243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3871784" y="22839405"/>
          <a:ext cx="0" cy="73454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6865</xdr:colOff>
      <xdr:row>121</xdr:row>
      <xdr:rowOff>96108</xdr:rowOff>
    </xdr:from>
    <xdr:to>
      <xdr:col>6</xdr:col>
      <xdr:colOff>590378</xdr:colOff>
      <xdr:row>121</xdr:row>
      <xdr:rowOff>96108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3878649" y="22839405"/>
          <a:ext cx="583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604108</xdr:colOff>
      <xdr:row>121</xdr:row>
      <xdr:rowOff>75514</xdr:rowOff>
    </xdr:from>
    <xdr:to>
      <xdr:col>6</xdr:col>
      <xdr:colOff>604108</xdr:colOff>
      <xdr:row>125</xdr:row>
      <xdr:rowOff>89243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4475892" y="22818811"/>
          <a:ext cx="0" cy="7551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61784</xdr:colOff>
      <xdr:row>121</xdr:row>
      <xdr:rowOff>82379</xdr:rowOff>
    </xdr:from>
    <xdr:to>
      <xdr:col>5</xdr:col>
      <xdr:colOff>137297</xdr:colOff>
      <xdr:row>121</xdr:row>
      <xdr:rowOff>82379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3219622" y="22825676"/>
          <a:ext cx="75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164757</xdr:colOff>
      <xdr:row>122</xdr:row>
      <xdr:rowOff>96108</xdr:rowOff>
    </xdr:from>
    <xdr:to>
      <xdr:col>6</xdr:col>
      <xdr:colOff>473675</xdr:colOff>
      <xdr:row>123</xdr:row>
      <xdr:rowOff>171622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4036541" y="23024757"/>
          <a:ext cx="308918" cy="2608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5</xdr:col>
      <xdr:colOff>604108</xdr:colOff>
      <xdr:row>125</xdr:row>
      <xdr:rowOff>144162</xdr:rowOff>
    </xdr:from>
    <xdr:to>
      <xdr:col>6</xdr:col>
      <xdr:colOff>109838</xdr:colOff>
      <xdr:row>126</xdr:row>
      <xdr:rowOff>130432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3761946" y="23628865"/>
          <a:ext cx="219676" cy="171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1</a:t>
          </a:r>
        </a:p>
      </xdr:txBody>
    </xdr:sp>
    <xdr:clientData/>
  </xdr:twoCellAnchor>
  <xdr:twoCellAnchor>
    <xdr:from>
      <xdr:col>6</xdr:col>
      <xdr:colOff>502508</xdr:colOff>
      <xdr:row>125</xdr:row>
      <xdr:rowOff>138670</xdr:rowOff>
    </xdr:from>
    <xdr:to>
      <xdr:col>7</xdr:col>
      <xdr:colOff>111211</xdr:colOff>
      <xdr:row>126</xdr:row>
      <xdr:rowOff>124940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4374292" y="23623373"/>
          <a:ext cx="219676" cy="171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2</a:t>
          </a:r>
        </a:p>
      </xdr:txBody>
    </xdr:sp>
    <xdr:clientData/>
  </xdr:twoCellAnchor>
  <xdr:twoCellAnchor>
    <xdr:from>
      <xdr:col>7</xdr:col>
      <xdr:colOff>483287</xdr:colOff>
      <xdr:row>125</xdr:row>
      <xdr:rowOff>133179</xdr:rowOff>
    </xdr:from>
    <xdr:to>
      <xdr:col>8</xdr:col>
      <xdr:colOff>91990</xdr:colOff>
      <xdr:row>126</xdr:row>
      <xdr:rowOff>119449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4966044" y="23617882"/>
          <a:ext cx="219676" cy="171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4</a:t>
          </a:r>
        </a:p>
      </xdr:txBody>
    </xdr:sp>
    <xdr:clientData/>
  </xdr:twoCellAnchor>
  <xdr:twoCellAnchor>
    <xdr:from>
      <xdr:col>8</xdr:col>
      <xdr:colOff>464066</xdr:colOff>
      <xdr:row>125</xdr:row>
      <xdr:rowOff>120823</xdr:rowOff>
    </xdr:from>
    <xdr:to>
      <xdr:col>9</xdr:col>
      <xdr:colOff>72769</xdr:colOff>
      <xdr:row>126</xdr:row>
      <xdr:rowOff>107093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557796" y="23605526"/>
          <a:ext cx="219676" cy="171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3</a:t>
          </a:r>
        </a:p>
      </xdr:txBody>
    </xdr:sp>
    <xdr:clientData/>
  </xdr:twoCellAnchor>
  <xdr:twoCellAnchor>
    <xdr:from>
      <xdr:col>9</xdr:col>
      <xdr:colOff>520358</xdr:colOff>
      <xdr:row>125</xdr:row>
      <xdr:rowOff>122196</xdr:rowOff>
    </xdr:from>
    <xdr:to>
      <xdr:col>10</xdr:col>
      <xdr:colOff>129061</xdr:colOff>
      <xdr:row>126</xdr:row>
      <xdr:rowOff>108466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225061" y="23606899"/>
          <a:ext cx="219676" cy="171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5</a:t>
          </a:r>
        </a:p>
      </xdr:txBody>
    </xdr:sp>
    <xdr:clientData/>
  </xdr:twoCellAnchor>
  <xdr:twoCellAnchor>
    <xdr:from>
      <xdr:col>9</xdr:col>
      <xdr:colOff>6862</xdr:colOff>
      <xdr:row>117</xdr:row>
      <xdr:rowOff>109838</xdr:rowOff>
    </xdr:from>
    <xdr:to>
      <xdr:col>9</xdr:col>
      <xdr:colOff>6862</xdr:colOff>
      <xdr:row>125</xdr:row>
      <xdr:rowOff>75514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5711565" y="22111730"/>
          <a:ext cx="0" cy="1448487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6862</xdr:colOff>
      <xdr:row>117</xdr:row>
      <xdr:rowOff>123567</xdr:rowOff>
    </xdr:from>
    <xdr:to>
      <xdr:col>10</xdr:col>
      <xdr:colOff>13727</xdr:colOff>
      <xdr:row>117</xdr:row>
      <xdr:rowOff>123567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5711565" y="22125459"/>
          <a:ext cx="617838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1370</xdr:colOff>
      <xdr:row>117</xdr:row>
      <xdr:rowOff>104346</xdr:rowOff>
    </xdr:from>
    <xdr:to>
      <xdr:col>10</xdr:col>
      <xdr:colOff>1370</xdr:colOff>
      <xdr:row>125</xdr:row>
      <xdr:rowOff>70022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6317046" y="22106238"/>
          <a:ext cx="0" cy="1448487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70019</xdr:colOff>
      <xdr:row>117</xdr:row>
      <xdr:rowOff>104348</xdr:rowOff>
    </xdr:from>
    <xdr:to>
      <xdr:col>5</xdr:col>
      <xdr:colOff>145532</xdr:colOff>
      <xdr:row>117</xdr:row>
      <xdr:rowOff>104348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3227857" y="22106240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166127</xdr:colOff>
      <xdr:row>120</xdr:row>
      <xdr:rowOff>172995</xdr:rowOff>
    </xdr:from>
    <xdr:to>
      <xdr:col>9</xdr:col>
      <xdr:colOff>475045</xdr:colOff>
      <xdr:row>122</xdr:row>
      <xdr:rowOff>63157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870830" y="22730941"/>
          <a:ext cx="308918" cy="2608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6</xdr:col>
      <xdr:colOff>288324</xdr:colOff>
      <xdr:row>113</xdr:row>
      <xdr:rowOff>144163</xdr:rowOff>
    </xdr:from>
    <xdr:to>
      <xdr:col>6</xdr:col>
      <xdr:colOff>288324</xdr:colOff>
      <xdr:row>121</xdr:row>
      <xdr:rowOff>96108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4160108" y="21404649"/>
          <a:ext cx="0" cy="143475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281459</xdr:colOff>
      <xdr:row>113</xdr:row>
      <xdr:rowOff>144163</xdr:rowOff>
    </xdr:from>
    <xdr:to>
      <xdr:col>8</xdr:col>
      <xdr:colOff>13729</xdr:colOff>
      <xdr:row>113</xdr:row>
      <xdr:rowOff>144163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4153243" y="21404649"/>
          <a:ext cx="95421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604108</xdr:colOff>
      <xdr:row>113</xdr:row>
      <xdr:rowOff>151028</xdr:rowOff>
    </xdr:from>
    <xdr:to>
      <xdr:col>7</xdr:col>
      <xdr:colOff>604108</xdr:colOff>
      <xdr:row>125</xdr:row>
      <xdr:rowOff>82378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 flipV="1">
          <a:off x="5086865" y="21411514"/>
          <a:ext cx="0" cy="21555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572527</xdr:colOff>
      <xdr:row>116</xdr:row>
      <xdr:rowOff>119448</xdr:rowOff>
    </xdr:from>
    <xdr:to>
      <xdr:col>7</xdr:col>
      <xdr:colOff>270472</xdr:colOff>
      <xdr:row>118</xdr:row>
      <xdr:rowOff>9611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4444311" y="21935989"/>
          <a:ext cx="308918" cy="2608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3</a:t>
          </a:r>
        </a:p>
      </xdr:txBody>
    </xdr:sp>
    <xdr:clientData/>
  </xdr:twoCellAnchor>
  <xdr:twoCellAnchor>
    <xdr:from>
      <xdr:col>5</xdr:col>
      <xdr:colOff>71389</xdr:colOff>
      <xdr:row>114</xdr:row>
      <xdr:rowOff>2748</xdr:rowOff>
    </xdr:from>
    <xdr:to>
      <xdr:col>5</xdr:col>
      <xdr:colOff>146902</xdr:colOff>
      <xdr:row>114</xdr:row>
      <xdr:rowOff>2748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3229227" y="21448586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418757</xdr:colOff>
      <xdr:row>113</xdr:row>
      <xdr:rowOff>98855</xdr:rowOff>
    </xdr:from>
    <xdr:to>
      <xdr:col>5</xdr:col>
      <xdr:colOff>23341</xdr:colOff>
      <xdr:row>114</xdr:row>
      <xdr:rowOff>61784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842054" y="21359341"/>
          <a:ext cx="339125" cy="148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10</a:t>
          </a:r>
        </a:p>
      </xdr:txBody>
    </xdr:sp>
    <xdr:clientData/>
  </xdr:twoCellAnchor>
  <xdr:twoCellAnchor>
    <xdr:from>
      <xdr:col>7</xdr:col>
      <xdr:colOff>102973</xdr:colOff>
      <xdr:row>110</xdr:row>
      <xdr:rowOff>96109</xdr:rowOff>
    </xdr:from>
    <xdr:to>
      <xdr:col>7</xdr:col>
      <xdr:colOff>102973</xdr:colOff>
      <xdr:row>113</xdr:row>
      <xdr:rowOff>151028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 flipV="1">
          <a:off x="4585730" y="20800541"/>
          <a:ext cx="0" cy="61097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302054</xdr:colOff>
      <xdr:row>110</xdr:row>
      <xdr:rowOff>116703</xdr:rowOff>
    </xdr:from>
    <xdr:to>
      <xdr:col>9</xdr:col>
      <xdr:colOff>315783</xdr:colOff>
      <xdr:row>117</xdr:row>
      <xdr:rowOff>130432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flipV="1">
          <a:off x="6006757" y="20821135"/>
          <a:ext cx="13729" cy="131118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102973</xdr:colOff>
      <xdr:row>110</xdr:row>
      <xdr:rowOff>109838</xdr:rowOff>
    </xdr:from>
    <xdr:to>
      <xdr:col>9</xdr:col>
      <xdr:colOff>308919</xdr:colOff>
      <xdr:row>110</xdr:row>
      <xdr:rowOff>109838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>
          <a:off x="4585730" y="20814270"/>
          <a:ext cx="1427892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399535</xdr:colOff>
      <xdr:row>110</xdr:row>
      <xdr:rowOff>72769</xdr:rowOff>
    </xdr:from>
    <xdr:to>
      <xdr:col>5</xdr:col>
      <xdr:colOff>4119</xdr:colOff>
      <xdr:row>111</xdr:row>
      <xdr:rowOff>35698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2822832" y="20777201"/>
          <a:ext cx="339125" cy="148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15</a:t>
          </a:r>
        </a:p>
      </xdr:txBody>
    </xdr:sp>
    <xdr:clientData/>
  </xdr:twoCellAnchor>
  <xdr:twoCellAnchor>
    <xdr:from>
      <xdr:col>8</xdr:col>
      <xdr:colOff>112581</xdr:colOff>
      <xdr:row>111</xdr:row>
      <xdr:rowOff>181232</xdr:rowOff>
    </xdr:from>
    <xdr:to>
      <xdr:col>8</xdr:col>
      <xdr:colOff>421499</xdr:colOff>
      <xdr:row>113</xdr:row>
      <xdr:rowOff>71395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5206311" y="21071016"/>
          <a:ext cx="308918" cy="2608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4</a:t>
          </a:r>
        </a:p>
      </xdr:txBody>
    </xdr:sp>
    <xdr:clientData/>
  </xdr:twoCellAnchor>
  <xdr:twoCellAnchor>
    <xdr:from>
      <xdr:col>5</xdr:col>
      <xdr:colOff>65894</xdr:colOff>
      <xdr:row>110</xdr:row>
      <xdr:rowOff>148284</xdr:rowOff>
    </xdr:from>
    <xdr:to>
      <xdr:col>5</xdr:col>
      <xdr:colOff>141407</xdr:colOff>
      <xdr:row>110</xdr:row>
      <xdr:rowOff>148284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>
          <a:off x="3223732" y="20852716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48054</xdr:colOff>
      <xdr:row>127</xdr:row>
      <xdr:rowOff>34325</xdr:rowOff>
    </xdr:from>
    <xdr:to>
      <xdr:col>9</xdr:col>
      <xdr:colOff>54919</xdr:colOff>
      <xdr:row>128</xdr:row>
      <xdr:rowOff>123567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4530811" y="23889730"/>
          <a:ext cx="1228811" cy="274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Samples</a:t>
          </a:r>
        </a:p>
      </xdr:txBody>
    </xdr:sp>
    <xdr:clientData/>
  </xdr:twoCellAnchor>
  <xdr:twoCellAnchor>
    <xdr:from>
      <xdr:col>4</xdr:col>
      <xdr:colOff>32269</xdr:colOff>
      <xdr:row>113</xdr:row>
      <xdr:rowOff>68648</xdr:rowOff>
    </xdr:from>
    <xdr:to>
      <xdr:col>4</xdr:col>
      <xdr:colOff>306863</xdr:colOff>
      <xdr:row>118</xdr:row>
      <xdr:rowOff>116702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 rot="16200000">
          <a:off x="2105457" y="21679243"/>
          <a:ext cx="974811" cy="274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Distance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7</xdr:row>
      <xdr:rowOff>57150</xdr:rowOff>
    </xdr:from>
    <xdr:to>
      <xdr:col>17</xdr:col>
      <xdr:colOff>251460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27</xdr:row>
      <xdr:rowOff>167640</xdr:rowOff>
    </xdr:from>
    <xdr:to>
      <xdr:col>11</xdr:col>
      <xdr:colOff>396240</xdr:colOff>
      <xdr:row>30</xdr:row>
      <xdr:rowOff>99060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14800" y="899160"/>
          <a:ext cx="1371600" cy="480060"/>
        </a:xfrm>
        <a:prstGeom prst="wedgeRectCallout">
          <a:avLst>
            <a:gd name="adj1" fmla="val -10833"/>
            <a:gd name="adj2" fmla="val 1193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Distance Matrix</a:t>
          </a:r>
        </a:p>
      </xdr:txBody>
    </xdr:sp>
    <xdr:clientData/>
  </xdr:twoCellAnchor>
  <xdr:twoCellAnchor>
    <xdr:from>
      <xdr:col>7</xdr:col>
      <xdr:colOff>7620</xdr:colOff>
      <xdr:row>57</xdr:row>
      <xdr:rowOff>53340</xdr:rowOff>
    </xdr:from>
    <xdr:to>
      <xdr:col>7</xdr:col>
      <xdr:colOff>518160</xdr:colOff>
      <xdr:row>59</xdr:row>
      <xdr:rowOff>144780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430780" y="39547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7</xdr:col>
      <xdr:colOff>563880</xdr:colOff>
      <xdr:row>57</xdr:row>
      <xdr:rowOff>53340</xdr:rowOff>
    </xdr:from>
    <xdr:to>
      <xdr:col>8</xdr:col>
      <xdr:colOff>464820</xdr:colOff>
      <xdr:row>59</xdr:row>
      <xdr:rowOff>144780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987040" y="3954780"/>
          <a:ext cx="63246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502920</xdr:colOff>
      <xdr:row>57</xdr:row>
      <xdr:rowOff>60960</xdr:rowOff>
    </xdr:from>
    <xdr:to>
      <xdr:col>9</xdr:col>
      <xdr:colOff>403860</xdr:colOff>
      <xdr:row>59</xdr:row>
      <xdr:rowOff>152400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657600" y="3962400"/>
          <a:ext cx="61722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457200</xdr:colOff>
      <xdr:row>57</xdr:row>
      <xdr:rowOff>60960</xdr:rowOff>
    </xdr:from>
    <xdr:to>
      <xdr:col>10</xdr:col>
      <xdr:colOff>358140</xdr:colOff>
      <xdr:row>59</xdr:row>
      <xdr:rowOff>152400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328160" y="39624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434340</xdr:colOff>
      <xdr:row>57</xdr:row>
      <xdr:rowOff>60960</xdr:rowOff>
    </xdr:from>
    <xdr:to>
      <xdr:col>11</xdr:col>
      <xdr:colOff>335280</xdr:colOff>
      <xdr:row>59</xdr:row>
      <xdr:rowOff>152400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866340" y="10800960"/>
          <a:ext cx="512940" cy="45144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0</xdr:col>
      <xdr:colOff>0</xdr:colOff>
      <xdr:row>36</xdr:row>
      <xdr:rowOff>137160</xdr:rowOff>
    </xdr:from>
    <xdr:to>
      <xdr:col>5</xdr:col>
      <xdr:colOff>495300</xdr:colOff>
      <xdr:row>51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42</xdr:row>
      <xdr:rowOff>60960</xdr:rowOff>
    </xdr:from>
    <xdr:to>
      <xdr:col>1</xdr:col>
      <xdr:colOff>518160</xdr:colOff>
      <xdr:row>45</xdr:row>
      <xdr:rowOff>60960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120140" y="8092440"/>
          <a:ext cx="7620" cy="5486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42</xdr:row>
      <xdr:rowOff>53340</xdr:rowOff>
    </xdr:from>
    <xdr:to>
      <xdr:col>4</xdr:col>
      <xdr:colOff>312420</xdr:colOff>
      <xdr:row>45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127760" y="8084820"/>
          <a:ext cx="1737360" cy="533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45</xdr:row>
      <xdr:rowOff>45720</xdr:rowOff>
    </xdr:from>
    <xdr:to>
      <xdr:col>4</xdr:col>
      <xdr:colOff>312420</xdr:colOff>
      <xdr:row>45</xdr:row>
      <xdr:rowOff>45720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112520" y="8625840"/>
          <a:ext cx="17526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45</xdr:row>
      <xdr:rowOff>91440</xdr:rowOff>
    </xdr:from>
    <xdr:to>
      <xdr:col>5</xdr:col>
      <xdr:colOff>15240</xdr:colOff>
      <xdr:row>46</xdr:row>
      <xdr:rowOff>99060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2583180" y="8671560"/>
          <a:ext cx="594360" cy="190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X2,Y1</a:t>
          </a:r>
        </a:p>
      </xdr:txBody>
    </xdr:sp>
    <xdr:clientData/>
  </xdr:twoCellAnchor>
  <xdr:twoCellAnchor>
    <xdr:from>
      <xdr:col>0</xdr:col>
      <xdr:colOff>586740</xdr:colOff>
      <xdr:row>41</xdr:row>
      <xdr:rowOff>99060</xdr:rowOff>
    </xdr:from>
    <xdr:to>
      <xdr:col>1</xdr:col>
      <xdr:colOff>571500</xdr:colOff>
      <xdr:row>42</xdr:row>
      <xdr:rowOff>106680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86740" y="7947660"/>
          <a:ext cx="594360" cy="190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X1,Y2</a:t>
          </a:r>
        </a:p>
      </xdr:txBody>
    </xdr:sp>
    <xdr:clientData/>
  </xdr:twoCellAnchor>
  <xdr:twoCellAnchor>
    <xdr:from>
      <xdr:col>1</xdr:col>
      <xdr:colOff>99060</xdr:colOff>
      <xdr:row>45</xdr:row>
      <xdr:rowOff>68580</xdr:rowOff>
    </xdr:from>
    <xdr:to>
      <xdr:col>2</xdr:col>
      <xdr:colOff>38100</xdr:colOff>
      <xdr:row>46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708660" y="8648700"/>
          <a:ext cx="594360" cy="1905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X1,Y1</a:t>
          </a:r>
        </a:p>
      </xdr:txBody>
    </xdr:sp>
    <xdr:clientData/>
  </xdr:twoCellAnchor>
  <xdr:twoCellAnchor>
    <xdr:from>
      <xdr:col>2</xdr:col>
      <xdr:colOff>434340</xdr:colOff>
      <xdr:row>47</xdr:row>
      <xdr:rowOff>91440</xdr:rowOff>
    </xdr:from>
    <xdr:to>
      <xdr:col>3</xdr:col>
      <xdr:colOff>449580</xdr:colOff>
      <xdr:row>48</xdr:row>
      <xdr:rowOff>83820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699260" y="9037320"/>
          <a:ext cx="693420" cy="1752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X2</a:t>
          </a:r>
          <a:r>
            <a:rPr lang="en-US" sz="1200" b="1" baseline="0"/>
            <a:t> - X1</a:t>
          </a:r>
          <a:endParaRPr lang="en-US" sz="1200" b="1"/>
        </a:p>
      </xdr:txBody>
    </xdr:sp>
    <xdr:clientData/>
  </xdr:twoCellAnchor>
  <xdr:twoCellAnchor>
    <xdr:from>
      <xdr:col>1</xdr:col>
      <xdr:colOff>518160</xdr:colOff>
      <xdr:row>46</xdr:row>
      <xdr:rowOff>60960</xdr:rowOff>
    </xdr:from>
    <xdr:to>
      <xdr:col>4</xdr:col>
      <xdr:colOff>327660</xdr:colOff>
      <xdr:row>47</xdr:row>
      <xdr:rowOff>22860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rot="5400000">
          <a:off x="1931670" y="8020050"/>
          <a:ext cx="144780" cy="1752600"/>
        </a:xfrm>
        <a:prstGeom prst="rightBrace">
          <a:avLst>
            <a:gd name="adj1" fmla="val 0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42</xdr:row>
      <xdr:rowOff>99060</xdr:rowOff>
    </xdr:from>
    <xdr:to>
      <xdr:col>1</xdr:col>
      <xdr:colOff>407670</xdr:colOff>
      <xdr:row>45</xdr:row>
      <xdr:rowOff>45720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rot="10800000">
          <a:off x="838200" y="8130540"/>
          <a:ext cx="179070" cy="495300"/>
        </a:xfrm>
        <a:prstGeom prst="rightBrace">
          <a:avLst>
            <a:gd name="adj1" fmla="val 0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556260</xdr:colOff>
      <xdr:row>41</xdr:row>
      <xdr:rowOff>175260</xdr:rowOff>
    </xdr:from>
    <xdr:to>
      <xdr:col>1</xdr:col>
      <xdr:colOff>121920</xdr:colOff>
      <xdr:row>45</xdr:row>
      <xdr:rowOff>137160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 rot="16200000">
          <a:off x="297180" y="8282940"/>
          <a:ext cx="693420" cy="1752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Y2</a:t>
          </a:r>
          <a:r>
            <a:rPr lang="en-US" sz="1200" b="1" baseline="0"/>
            <a:t> - Y1</a:t>
          </a:r>
          <a:endParaRPr lang="en-US" sz="1200" b="1"/>
        </a:p>
      </xdr:txBody>
    </xdr:sp>
    <xdr:clientData/>
  </xdr:twoCellAnchor>
  <xdr:twoCellAnchor>
    <xdr:from>
      <xdr:col>2</xdr:col>
      <xdr:colOff>162769</xdr:colOff>
      <xdr:row>42</xdr:row>
      <xdr:rowOff>30729</xdr:rowOff>
    </xdr:from>
    <xdr:to>
      <xdr:col>4</xdr:col>
      <xdr:colOff>231098</xdr:colOff>
      <xdr:row>43</xdr:row>
      <xdr:rowOff>143655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 rot="1026624">
          <a:off x="1430687" y="8050467"/>
          <a:ext cx="1361231" cy="29405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√[(X2-X1)²+(Y2-Y1)²]</a:t>
          </a:r>
          <a:endParaRPr lang="en-US" sz="1200" b="1"/>
        </a:p>
      </xdr:txBody>
    </xdr:sp>
    <xdr:clientData/>
  </xdr:twoCellAnchor>
  <xdr:twoCellAnchor editAs="oneCell">
    <xdr:from>
      <xdr:col>8</xdr:col>
      <xdr:colOff>56213</xdr:colOff>
      <xdr:row>42</xdr:row>
      <xdr:rowOff>24985</xdr:rowOff>
    </xdr:from>
    <xdr:to>
      <xdr:col>12</xdr:col>
      <xdr:colOff>530182</xdr:colOff>
      <xdr:row>45</xdr:row>
      <xdr:rowOff>162395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5426" y="8044723"/>
          <a:ext cx="2922363" cy="680804"/>
        </a:xfrm>
        <a:prstGeom prst="rect">
          <a:avLst/>
        </a:prstGeom>
      </xdr:spPr>
    </xdr:pic>
    <xdr:clientData/>
  </xdr:twoCellAnchor>
  <xdr:twoCellAnchor>
    <xdr:from>
      <xdr:col>7</xdr:col>
      <xdr:colOff>60960</xdr:colOff>
      <xdr:row>62</xdr:row>
      <xdr:rowOff>68580</xdr:rowOff>
    </xdr:from>
    <xdr:to>
      <xdr:col>7</xdr:col>
      <xdr:colOff>571500</xdr:colOff>
      <xdr:row>64</xdr:row>
      <xdr:rowOff>160020</xdr:rowOff>
    </xdr:to>
    <xdr:sp macro="" textlink="">
      <xdr:nvSpPr>
        <xdr:cNvPr id="38" name="Oval Callou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450332" y="11781968"/>
          <a:ext cx="510540" cy="45669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8</xdr:col>
      <xdr:colOff>7620</xdr:colOff>
      <xdr:row>62</xdr:row>
      <xdr:rowOff>68580</xdr:rowOff>
    </xdr:from>
    <xdr:to>
      <xdr:col>8</xdr:col>
      <xdr:colOff>518160</xdr:colOff>
      <xdr:row>64</xdr:row>
      <xdr:rowOff>160020</xdr:rowOff>
    </xdr:to>
    <xdr:sp macro="" textlink="">
      <xdr:nvSpPr>
        <xdr:cNvPr id="39" name="Oval Callou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3162300" y="489966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556260</xdr:colOff>
      <xdr:row>62</xdr:row>
      <xdr:rowOff>76200</xdr:rowOff>
    </xdr:from>
    <xdr:to>
      <xdr:col>9</xdr:col>
      <xdr:colOff>457200</xdr:colOff>
      <xdr:row>64</xdr:row>
      <xdr:rowOff>167640</xdr:rowOff>
    </xdr:to>
    <xdr:sp macro="" textlink="">
      <xdr:nvSpPr>
        <xdr:cNvPr id="40" name="Oval Callou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3710940" y="4907280"/>
          <a:ext cx="61722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510540</xdr:colOff>
      <xdr:row>62</xdr:row>
      <xdr:rowOff>76200</xdr:rowOff>
    </xdr:from>
    <xdr:to>
      <xdr:col>10</xdr:col>
      <xdr:colOff>411480</xdr:colOff>
      <xdr:row>64</xdr:row>
      <xdr:rowOff>167640</xdr:rowOff>
    </xdr:to>
    <xdr:sp macro="" textlink="">
      <xdr:nvSpPr>
        <xdr:cNvPr id="41" name="Oval Callou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381500" y="49072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487680</xdr:colOff>
      <xdr:row>62</xdr:row>
      <xdr:rowOff>76200</xdr:rowOff>
    </xdr:from>
    <xdr:to>
      <xdr:col>11</xdr:col>
      <xdr:colOff>388620</xdr:colOff>
      <xdr:row>64</xdr:row>
      <xdr:rowOff>167640</xdr:rowOff>
    </xdr:to>
    <xdr:sp macro="" textlink="">
      <xdr:nvSpPr>
        <xdr:cNvPr id="42" name="Oval Callou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4968240" y="490728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7620</xdr:colOff>
      <xdr:row>102</xdr:row>
      <xdr:rowOff>53340</xdr:rowOff>
    </xdr:from>
    <xdr:to>
      <xdr:col>7</xdr:col>
      <xdr:colOff>518160</xdr:colOff>
      <xdr:row>104</xdr:row>
      <xdr:rowOff>144780</xdr:rowOff>
    </xdr:to>
    <xdr:sp macro="" textlink="">
      <xdr:nvSpPr>
        <xdr:cNvPr id="43" name="Oval Callou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4579620" y="10850493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7</xdr:col>
      <xdr:colOff>563880</xdr:colOff>
      <xdr:row>102</xdr:row>
      <xdr:rowOff>53340</xdr:rowOff>
    </xdr:from>
    <xdr:to>
      <xdr:col>8</xdr:col>
      <xdr:colOff>464820</xdr:colOff>
      <xdr:row>104</xdr:row>
      <xdr:rowOff>144780</xdr:rowOff>
    </xdr:to>
    <xdr:sp macro="" textlink="">
      <xdr:nvSpPr>
        <xdr:cNvPr id="44" name="Oval Callou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5135880" y="1085049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502920</xdr:colOff>
      <xdr:row>102</xdr:row>
      <xdr:rowOff>60960</xdr:rowOff>
    </xdr:from>
    <xdr:to>
      <xdr:col>9</xdr:col>
      <xdr:colOff>403860</xdr:colOff>
      <xdr:row>104</xdr:row>
      <xdr:rowOff>152400</xdr:rowOff>
    </xdr:to>
    <xdr:sp macro="" textlink="">
      <xdr:nvSpPr>
        <xdr:cNvPr id="45" name="Oval Callou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5681937" y="1085811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457200</xdr:colOff>
      <xdr:row>102</xdr:row>
      <xdr:rowOff>60960</xdr:rowOff>
    </xdr:from>
    <xdr:to>
      <xdr:col>10</xdr:col>
      <xdr:colOff>358140</xdr:colOff>
      <xdr:row>104</xdr:row>
      <xdr:rowOff>152400</xdr:rowOff>
    </xdr:to>
    <xdr:sp macro="" textlink="">
      <xdr:nvSpPr>
        <xdr:cNvPr id="46" name="Oval Callou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243234" y="1085811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434340</xdr:colOff>
      <xdr:row>102</xdr:row>
      <xdr:rowOff>60960</xdr:rowOff>
    </xdr:from>
    <xdr:to>
      <xdr:col>11</xdr:col>
      <xdr:colOff>335280</xdr:colOff>
      <xdr:row>104</xdr:row>
      <xdr:rowOff>152400</xdr:rowOff>
    </xdr:to>
    <xdr:sp macro="" textlink="">
      <xdr:nvSpPr>
        <xdr:cNvPr id="47" name="Oval Callou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827391" y="1085811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60960</xdr:colOff>
      <xdr:row>107</xdr:row>
      <xdr:rowOff>68580</xdr:rowOff>
    </xdr:from>
    <xdr:to>
      <xdr:col>7</xdr:col>
      <xdr:colOff>571500</xdr:colOff>
      <xdr:row>109</xdr:row>
      <xdr:rowOff>160020</xdr:rowOff>
    </xdr:to>
    <xdr:sp macro="" textlink="">
      <xdr:nvSpPr>
        <xdr:cNvPr id="48" name="Oval Callou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4632960" y="11789173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8</xdr:col>
      <xdr:colOff>7620</xdr:colOff>
      <xdr:row>107</xdr:row>
      <xdr:rowOff>68580</xdr:rowOff>
    </xdr:from>
    <xdr:to>
      <xdr:col>8</xdr:col>
      <xdr:colOff>518160</xdr:colOff>
      <xdr:row>109</xdr:row>
      <xdr:rowOff>160020</xdr:rowOff>
    </xdr:to>
    <xdr:sp macro="" textlink="">
      <xdr:nvSpPr>
        <xdr:cNvPr id="49" name="Oval Callou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186637" y="11789173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556260</xdr:colOff>
      <xdr:row>107</xdr:row>
      <xdr:rowOff>76200</xdr:rowOff>
    </xdr:from>
    <xdr:to>
      <xdr:col>9</xdr:col>
      <xdr:colOff>457200</xdr:colOff>
      <xdr:row>109</xdr:row>
      <xdr:rowOff>167640</xdr:rowOff>
    </xdr:to>
    <xdr:sp macro="" textlink="">
      <xdr:nvSpPr>
        <xdr:cNvPr id="50" name="Oval Callou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5735277" y="1179679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510540</xdr:colOff>
      <xdr:row>107</xdr:row>
      <xdr:rowOff>76200</xdr:rowOff>
    </xdr:from>
    <xdr:to>
      <xdr:col>10</xdr:col>
      <xdr:colOff>411480</xdr:colOff>
      <xdr:row>109</xdr:row>
      <xdr:rowOff>167640</xdr:rowOff>
    </xdr:to>
    <xdr:sp macro="" textlink="">
      <xdr:nvSpPr>
        <xdr:cNvPr id="51" name="Oval Callou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6296574" y="1179679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487680</xdr:colOff>
      <xdr:row>107</xdr:row>
      <xdr:rowOff>76200</xdr:rowOff>
    </xdr:from>
    <xdr:to>
      <xdr:col>11</xdr:col>
      <xdr:colOff>388620</xdr:colOff>
      <xdr:row>109</xdr:row>
      <xdr:rowOff>167640</xdr:rowOff>
    </xdr:to>
    <xdr:sp macro="" textlink="">
      <xdr:nvSpPr>
        <xdr:cNvPr id="52" name="Oval Callou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6880731" y="11796793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7620</xdr:colOff>
      <xdr:row>138</xdr:row>
      <xdr:rowOff>53340</xdr:rowOff>
    </xdr:from>
    <xdr:to>
      <xdr:col>7</xdr:col>
      <xdr:colOff>518160</xdr:colOff>
      <xdr:row>140</xdr:row>
      <xdr:rowOff>144780</xdr:rowOff>
    </xdr:to>
    <xdr:sp macro="" textlink="">
      <xdr:nvSpPr>
        <xdr:cNvPr id="53" name="Oval Callou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4579620" y="19213120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7</xdr:col>
      <xdr:colOff>563880</xdr:colOff>
      <xdr:row>138</xdr:row>
      <xdr:rowOff>53340</xdr:rowOff>
    </xdr:from>
    <xdr:to>
      <xdr:col>8</xdr:col>
      <xdr:colOff>464820</xdr:colOff>
      <xdr:row>140</xdr:row>
      <xdr:rowOff>144780</xdr:rowOff>
    </xdr:to>
    <xdr:sp macro="" textlink="">
      <xdr:nvSpPr>
        <xdr:cNvPr id="54" name="Oval Callou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5135880" y="1921312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502920</xdr:colOff>
      <xdr:row>138</xdr:row>
      <xdr:rowOff>60960</xdr:rowOff>
    </xdr:from>
    <xdr:to>
      <xdr:col>9</xdr:col>
      <xdr:colOff>403860</xdr:colOff>
      <xdr:row>140</xdr:row>
      <xdr:rowOff>152400</xdr:rowOff>
    </xdr:to>
    <xdr:sp macro="" textlink="">
      <xdr:nvSpPr>
        <xdr:cNvPr id="55" name="Oval Callou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5681937" y="1922074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457200</xdr:colOff>
      <xdr:row>138</xdr:row>
      <xdr:rowOff>60960</xdr:rowOff>
    </xdr:from>
    <xdr:to>
      <xdr:col>10</xdr:col>
      <xdr:colOff>358140</xdr:colOff>
      <xdr:row>140</xdr:row>
      <xdr:rowOff>152400</xdr:rowOff>
    </xdr:to>
    <xdr:sp macro="" textlink="">
      <xdr:nvSpPr>
        <xdr:cNvPr id="56" name="Oval Callou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6243234" y="1922074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434340</xdr:colOff>
      <xdr:row>138</xdr:row>
      <xdr:rowOff>60960</xdr:rowOff>
    </xdr:from>
    <xdr:to>
      <xdr:col>11</xdr:col>
      <xdr:colOff>335280</xdr:colOff>
      <xdr:row>140</xdr:row>
      <xdr:rowOff>152400</xdr:rowOff>
    </xdr:to>
    <xdr:sp macro="" textlink="">
      <xdr:nvSpPr>
        <xdr:cNvPr id="57" name="Oval Callou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6827391" y="1922074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60960</xdr:colOff>
      <xdr:row>143</xdr:row>
      <xdr:rowOff>68580</xdr:rowOff>
    </xdr:from>
    <xdr:to>
      <xdr:col>7</xdr:col>
      <xdr:colOff>571500</xdr:colOff>
      <xdr:row>145</xdr:row>
      <xdr:rowOff>160020</xdr:rowOff>
    </xdr:to>
    <xdr:sp macro="" textlink="">
      <xdr:nvSpPr>
        <xdr:cNvPr id="58" name="Oval Callou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4632960" y="20151800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8</xdr:col>
      <xdr:colOff>7620</xdr:colOff>
      <xdr:row>143</xdr:row>
      <xdr:rowOff>68580</xdr:rowOff>
    </xdr:from>
    <xdr:to>
      <xdr:col>8</xdr:col>
      <xdr:colOff>518160</xdr:colOff>
      <xdr:row>145</xdr:row>
      <xdr:rowOff>160020</xdr:rowOff>
    </xdr:to>
    <xdr:sp macro="" textlink="">
      <xdr:nvSpPr>
        <xdr:cNvPr id="59" name="Oval Callou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186637" y="20151800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556260</xdr:colOff>
      <xdr:row>143</xdr:row>
      <xdr:rowOff>76200</xdr:rowOff>
    </xdr:from>
    <xdr:to>
      <xdr:col>9</xdr:col>
      <xdr:colOff>457200</xdr:colOff>
      <xdr:row>145</xdr:row>
      <xdr:rowOff>167640</xdr:rowOff>
    </xdr:to>
    <xdr:sp macro="" textlink="">
      <xdr:nvSpPr>
        <xdr:cNvPr id="60" name="Oval Callou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5735277" y="2015942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510540</xdr:colOff>
      <xdr:row>143</xdr:row>
      <xdr:rowOff>76200</xdr:rowOff>
    </xdr:from>
    <xdr:to>
      <xdr:col>10</xdr:col>
      <xdr:colOff>411480</xdr:colOff>
      <xdr:row>145</xdr:row>
      <xdr:rowOff>167640</xdr:rowOff>
    </xdr:to>
    <xdr:sp macro="" textlink="">
      <xdr:nvSpPr>
        <xdr:cNvPr id="61" name="Oval Callou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6296574" y="2015942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487680</xdr:colOff>
      <xdr:row>143</xdr:row>
      <xdr:rowOff>76200</xdr:rowOff>
    </xdr:from>
    <xdr:to>
      <xdr:col>11</xdr:col>
      <xdr:colOff>388620</xdr:colOff>
      <xdr:row>145</xdr:row>
      <xdr:rowOff>167640</xdr:rowOff>
    </xdr:to>
    <xdr:sp macro="" textlink="">
      <xdr:nvSpPr>
        <xdr:cNvPr id="62" name="Oval Callou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6880731" y="20159420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7620</xdr:colOff>
      <xdr:row>162</xdr:row>
      <xdr:rowOff>53340</xdr:rowOff>
    </xdr:from>
    <xdr:to>
      <xdr:col>7</xdr:col>
      <xdr:colOff>518160</xdr:colOff>
      <xdr:row>164</xdr:row>
      <xdr:rowOff>144780</xdr:rowOff>
    </xdr:to>
    <xdr:sp macro="" textlink="">
      <xdr:nvSpPr>
        <xdr:cNvPr id="63" name="Oval Callou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4579620" y="25864476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7</xdr:col>
      <xdr:colOff>563880</xdr:colOff>
      <xdr:row>162</xdr:row>
      <xdr:rowOff>53340</xdr:rowOff>
    </xdr:from>
    <xdr:to>
      <xdr:col>8</xdr:col>
      <xdr:colOff>464820</xdr:colOff>
      <xdr:row>164</xdr:row>
      <xdr:rowOff>144780</xdr:rowOff>
    </xdr:to>
    <xdr:sp macro="" textlink="">
      <xdr:nvSpPr>
        <xdr:cNvPr id="64" name="Oval Callou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5135880" y="2586447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502920</xdr:colOff>
      <xdr:row>162</xdr:row>
      <xdr:rowOff>60960</xdr:rowOff>
    </xdr:from>
    <xdr:to>
      <xdr:col>9</xdr:col>
      <xdr:colOff>403860</xdr:colOff>
      <xdr:row>164</xdr:row>
      <xdr:rowOff>152400</xdr:rowOff>
    </xdr:to>
    <xdr:sp macro="" textlink="">
      <xdr:nvSpPr>
        <xdr:cNvPr id="65" name="Oval Callou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681937" y="2587209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457200</xdr:colOff>
      <xdr:row>162</xdr:row>
      <xdr:rowOff>60960</xdr:rowOff>
    </xdr:from>
    <xdr:to>
      <xdr:col>10</xdr:col>
      <xdr:colOff>358140</xdr:colOff>
      <xdr:row>164</xdr:row>
      <xdr:rowOff>152400</xdr:rowOff>
    </xdr:to>
    <xdr:sp macro="" textlink="">
      <xdr:nvSpPr>
        <xdr:cNvPr id="66" name="Oval Callout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6243234" y="2587209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434340</xdr:colOff>
      <xdr:row>162</xdr:row>
      <xdr:rowOff>60960</xdr:rowOff>
    </xdr:from>
    <xdr:to>
      <xdr:col>11</xdr:col>
      <xdr:colOff>335280</xdr:colOff>
      <xdr:row>164</xdr:row>
      <xdr:rowOff>152400</xdr:rowOff>
    </xdr:to>
    <xdr:sp macro="" textlink="">
      <xdr:nvSpPr>
        <xdr:cNvPr id="67" name="Oval Callout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6827391" y="2587209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7</xdr:col>
      <xdr:colOff>60960</xdr:colOff>
      <xdr:row>167</xdr:row>
      <xdr:rowOff>68580</xdr:rowOff>
    </xdr:from>
    <xdr:to>
      <xdr:col>7</xdr:col>
      <xdr:colOff>571500</xdr:colOff>
      <xdr:row>169</xdr:row>
      <xdr:rowOff>160020</xdr:rowOff>
    </xdr:to>
    <xdr:sp macro="" textlink="">
      <xdr:nvSpPr>
        <xdr:cNvPr id="68" name="Oval Callout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4632960" y="26803156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</a:t>
          </a:r>
        </a:p>
      </xdr:txBody>
    </xdr:sp>
    <xdr:clientData/>
  </xdr:twoCellAnchor>
  <xdr:twoCellAnchor>
    <xdr:from>
      <xdr:col>8</xdr:col>
      <xdr:colOff>7620</xdr:colOff>
      <xdr:row>167</xdr:row>
      <xdr:rowOff>68580</xdr:rowOff>
    </xdr:from>
    <xdr:to>
      <xdr:col>8</xdr:col>
      <xdr:colOff>518160</xdr:colOff>
      <xdr:row>169</xdr:row>
      <xdr:rowOff>160020</xdr:rowOff>
    </xdr:to>
    <xdr:sp macro="" textlink="">
      <xdr:nvSpPr>
        <xdr:cNvPr id="69" name="Oval Callout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186637" y="26803156"/>
          <a:ext cx="510540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b</a:t>
          </a:r>
        </a:p>
      </xdr:txBody>
    </xdr:sp>
    <xdr:clientData/>
  </xdr:twoCellAnchor>
  <xdr:twoCellAnchor>
    <xdr:from>
      <xdr:col>8</xdr:col>
      <xdr:colOff>556260</xdr:colOff>
      <xdr:row>167</xdr:row>
      <xdr:rowOff>76200</xdr:rowOff>
    </xdr:from>
    <xdr:to>
      <xdr:col>9</xdr:col>
      <xdr:colOff>457200</xdr:colOff>
      <xdr:row>169</xdr:row>
      <xdr:rowOff>167640</xdr:rowOff>
    </xdr:to>
    <xdr:sp macro="" textlink="">
      <xdr:nvSpPr>
        <xdr:cNvPr id="70" name="Oval Callout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5735277" y="2681077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510540</xdr:colOff>
      <xdr:row>167</xdr:row>
      <xdr:rowOff>76200</xdr:rowOff>
    </xdr:from>
    <xdr:to>
      <xdr:col>10</xdr:col>
      <xdr:colOff>411480</xdr:colOff>
      <xdr:row>169</xdr:row>
      <xdr:rowOff>167640</xdr:rowOff>
    </xdr:to>
    <xdr:sp macro="" textlink="">
      <xdr:nvSpPr>
        <xdr:cNvPr id="71" name="Oval Callout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6296574" y="2681077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</a:t>
          </a:r>
        </a:p>
      </xdr:txBody>
    </xdr:sp>
    <xdr:clientData/>
  </xdr:twoCellAnchor>
  <xdr:twoCellAnchor>
    <xdr:from>
      <xdr:col>10</xdr:col>
      <xdr:colOff>487680</xdr:colOff>
      <xdr:row>167</xdr:row>
      <xdr:rowOff>76200</xdr:rowOff>
    </xdr:from>
    <xdr:to>
      <xdr:col>11</xdr:col>
      <xdr:colOff>388620</xdr:colOff>
      <xdr:row>169</xdr:row>
      <xdr:rowOff>167640</xdr:rowOff>
    </xdr:to>
    <xdr:sp macro="" textlink="">
      <xdr:nvSpPr>
        <xdr:cNvPr id="72" name="Oval Callout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6880731" y="26810776"/>
          <a:ext cx="507957" cy="453067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</a:t>
          </a:r>
        </a:p>
      </xdr:txBody>
    </xdr:sp>
    <xdr:clientData/>
  </xdr:twoCellAnchor>
  <xdr:twoCellAnchor>
    <xdr:from>
      <xdr:col>9</xdr:col>
      <xdr:colOff>102973</xdr:colOff>
      <xdr:row>178</xdr:row>
      <xdr:rowOff>171621</xdr:rowOff>
    </xdr:from>
    <xdr:to>
      <xdr:col>9</xdr:col>
      <xdr:colOff>102973</xdr:colOff>
      <xdr:row>195</xdr:row>
      <xdr:rowOff>82380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3257653" y="20273181"/>
          <a:ext cx="0" cy="3019719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96109</xdr:colOff>
      <xdr:row>195</xdr:row>
      <xdr:rowOff>75514</xdr:rowOff>
    </xdr:from>
    <xdr:to>
      <xdr:col>14</xdr:col>
      <xdr:colOff>459946</xdr:colOff>
      <xdr:row>195</xdr:row>
      <xdr:rowOff>75514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3250789" y="23286034"/>
          <a:ext cx="35185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13323</xdr:colOff>
      <xdr:row>193</xdr:row>
      <xdr:rowOff>50904</xdr:rowOff>
    </xdr:from>
    <xdr:to>
      <xdr:col>11</xdr:col>
      <xdr:colOff>596836</xdr:colOff>
      <xdr:row>193</xdr:row>
      <xdr:rowOff>50904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7013391" y="36013429"/>
          <a:ext cx="583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604108</xdr:colOff>
      <xdr:row>193</xdr:row>
      <xdr:rowOff>64577</xdr:rowOff>
    </xdr:from>
    <xdr:to>
      <xdr:col>11</xdr:col>
      <xdr:colOff>6457</xdr:colOff>
      <xdr:row>195</xdr:row>
      <xdr:rowOff>89243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flipH="1">
          <a:off x="6997159" y="36027102"/>
          <a:ext cx="9366" cy="38629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61784</xdr:colOff>
      <xdr:row>193</xdr:row>
      <xdr:rowOff>43627</xdr:rowOff>
    </xdr:from>
    <xdr:to>
      <xdr:col>9</xdr:col>
      <xdr:colOff>137297</xdr:colOff>
      <xdr:row>193</xdr:row>
      <xdr:rowOff>43627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>
          <a:off x="5847818" y="36006152"/>
          <a:ext cx="75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132469</xdr:colOff>
      <xdr:row>193</xdr:row>
      <xdr:rowOff>115482</xdr:rowOff>
    </xdr:from>
    <xdr:to>
      <xdr:col>11</xdr:col>
      <xdr:colOff>441387</xdr:colOff>
      <xdr:row>195</xdr:row>
      <xdr:rowOff>10181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7132537" y="36078007"/>
          <a:ext cx="308918" cy="2563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9</xdr:col>
      <xdr:colOff>604108</xdr:colOff>
      <xdr:row>195</xdr:row>
      <xdr:rowOff>144162</xdr:rowOff>
    </xdr:from>
    <xdr:to>
      <xdr:col>10</xdr:col>
      <xdr:colOff>109838</xdr:colOff>
      <xdr:row>196</xdr:row>
      <xdr:rowOff>130432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3758788" y="23354682"/>
          <a:ext cx="222010" cy="16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c</a:t>
          </a:r>
        </a:p>
      </xdr:txBody>
    </xdr:sp>
    <xdr:clientData/>
  </xdr:twoCellAnchor>
  <xdr:twoCellAnchor>
    <xdr:from>
      <xdr:col>10</xdr:col>
      <xdr:colOff>502508</xdr:colOff>
      <xdr:row>195</xdr:row>
      <xdr:rowOff>138670</xdr:rowOff>
    </xdr:from>
    <xdr:to>
      <xdr:col>11</xdr:col>
      <xdr:colOff>111211</xdr:colOff>
      <xdr:row>196</xdr:row>
      <xdr:rowOff>124940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4373468" y="23349190"/>
          <a:ext cx="218303" cy="16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US" sz="1100" b="1"/>
        </a:p>
      </xdr:txBody>
    </xdr:sp>
    <xdr:clientData/>
  </xdr:twoCellAnchor>
  <xdr:twoCellAnchor>
    <xdr:from>
      <xdr:col>11</xdr:col>
      <xdr:colOff>483287</xdr:colOff>
      <xdr:row>195</xdr:row>
      <xdr:rowOff>133179</xdr:rowOff>
    </xdr:from>
    <xdr:to>
      <xdr:col>12</xdr:col>
      <xdr:colOff>91990</xdr:colOff>
      <xdr:row>196</xdr:row>
      <xdr:rowOff>119449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4963847" y="23343699"/>
          <a:ext cx="218303" cy="16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e</a:t>
          </a:r>
        </a:p>
      </xdr:txBody>
    </xdr:sp>
    <xdr:clientData/>
  </xdr:twoCellAnchor>
  <xdr:twoCellAnchor>
    <xdr:from>
      <xdr:col>12</xdr:col>
      <xdr:colOff>464066</xdr:colOff>
      <xdr:row>195</xdr:row>
      <xdr:rowOff>120823</xdr:rowOff>
    </xdr:from>
    <xdr:to>
      <xdr:col>13</xdr:col>
      <xdr:colOff>72769</xdr:colOff>
      <xdr:row>196</xdr:row>
      <xdr:rowOff>107093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5554226" y="23331343"/>
          <a:ext cx="218303" cy="16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a</a:t>
          </a:r>
        </a:p>
      </xdr:txBody>
    </xdr:sp>
    <xdr:clientData/>
  </xdr:twoCellAnchor>
  <xdr:twoCellAnchor>
    <xdr:from>
      <xdr:col>13</xdr:col>
      <xdr:colOff>520358</xdr:colOff>
      <xdr:row>195</xdr:row>
      <xdr:rowOff>122196</xdr:rowOff>
    </xdr:from>
    <xdr:to>
      <xdr:col>14</xdr:col>
      <xdr:colOff>129061</xdr:colOff>
      <xdr:row>196</xdr:row>
      <xdr:rowOff>108466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6220118" y="23332716"/>
          <a:ext cx="218303" cy="16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d</a:t>
          </a:r>
        </a:p>
      </xdr:txBody>
    </xdr:sp>
    <xdr:clientData/>
  </xdr:twoCellAnchor>
  <xdr:twoCellAnchor>
    <xdr:from>
      <xdr:col>13</xdr:col>
      <xdr:colOff>6862</xdr:colOff>
      <xdr:row>192</xdr:row>
      <xdr:rowOff>90407</xdr:rowOff>
    </xdr:from>
    <xdr:to>
      <xdr:col>13</xdr:col>
      <xdr:colOff>12915</xdr:colOff>
      <xdr:row>195</xdr:row>
      <xdr:rowOff>75515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 flipV="1">
          <a:off x="8220964" y="35872119"/>
          <a:ext cx="6053" cy="527549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6862</xdr:colOff>
      <xdr:row>192</xdr:row>
      <xdr:rowOff>84821</xdr:rowOff>
    </xdr:from>
    <xdr:to>
      <xdr:col>14</xdr:col>
      <xdr:colOff>13727</xdr:colOff>
      <xdr:row>192</xdr:row>
      <xdr:rowOff>84821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>
          <a:off x="8220964" y="35866533"/>
          <a:ext cx="613882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1370</xdr:colOff>
      <xdr:row>192</xdr:row>
      <xdr:rowOff>77491</xdr:rowOff>
    </xdr:from>
    <xdr:to>
      <xdr:col>14</xdr:col>
      <xdr:colOff>19373</xdr:colOff>
      <xdr:row>195</xdr:row>
      <xdr:rowOff>70023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8822489" y="35859203"/>
          <a:ext cx="18003" cy="534973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166127</xdr:colOff>
      <xdr:row>193</xdr:row>
      <xdr:rowOff>56758</xdr:rowOff>
    </xdr:from>
    <xdr:to>
      <xdr:col>13</xdr:col>
      <xdr:colOff>475045</xdr:colOff>
      <xdr:row>194</xdr:row>
      <xdr:rowOff>127733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8380229" y="36019283"/>
          <a:ext cx="308918" cy="25178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9</xdr:col>
      <xdr:colOff>604747</xdr:colOff>
      <xdr:row>192</xdr:row>
      <xdr:rowOff>83949</xdr:rowOff>
    </xdr:from>
    <xdr:to>
      <xdr:col>10</xdr:col>
      <xdr:colOff>12915</xdr:colOff>
      <xdr:row>195</xdr:row>
      <xdr:rowOff>83193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 flipV="1">
          <a:off x="6390781" y="35865661"/>
          <a:ext cx="15185" cy="54168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604340</xdr:colOff>
      <xdr:row>192</xdr:row>
      <xdr:rowOff>79587</xdr:rowOff>
    </xdr:from>
    <xdr:to>
      <xdr:col>11</xdr:col>
      <xdr:colOff>336610</xdr:colOff>
      <xdr:row>192</xdr:row>
      <xdr:rowOff>79587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6390374" y="35861299"/>
          <a:ext cx="94630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600559</xdr:colOff>
      <xdr:row>193</xdr:row>
      <xdr:rowOff>51661</xdr:rowOff>
    </xdr:from>
    <xdr:to>
      <xdr:col>11</xdr:col>
      <xdr:colOff>604108</xdr:colOff>
      <xdr:row>195</xdr:row>
      <xdr:rowOff>82379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 flipH="1" flipV="1">
          <a:off x="7600627" y="36014186"/>
          <a:ext cx="3549" cy="39234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146324</xdr:colOff>
      <xdr:row>193</xdr:row>
      <xdr:rowOff>61331</xdr:rowOff>
    </xdr:from>
    <xdr:to>
      <xdr:col>10</xdr:col>
      <xdr:colOff>451286</xdr:colOff>
      <xdr:row>194</xdr:row>
      <xdr:rowOff>132307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6539375" y="36023856"/>
          <a:ext cx="304962" cy="2517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3</a:t>
          </a:r>
        </a:p>
      </xdr:txBody>
    </xdr:sp>
    <xdr:clientData/>
  </xdr:twoCellAnchor>
  <xdr:twoCellAnchor>
    <xdr:from>
      <xdr:col>10</xdr:col>
      <xdr:colOff>406482</xdr:colOff>
      <xdr:row>181</xdr:row>
      <xdr:rowOff>109779</xdr:rowOff>
    </xdr:from>
    <xdr:to>
      <xdr:col>10</xdr:col>
      <xdr:colOff>406482</xdr:colOff>
      <xdr:row>192</xdr:row>
      <xdr:rowOff>77492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 flipV="1">
          <a:off x="6799533" y="33902542"/>
          <a:ext cx="0" cy="1956662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288472</xdr:colOff>
      <xdr:row>181</xdr:row>
      <xdr:rowOff>123160</xdr:rowOff>
    </xdr:from>
    <xdr:to>
      <xdr:col>13</xdr:col>
      <xdr:colOff>309325</xdr:colOff>
      <xdr:row>192</xdr:row>
      <xdr:rowOff>77491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CxnSpPr/>
      </xdr:nvCxnSpPr>
      <xdr:spPr>
        <a:xfrm flipV="1">
          <a:off x="8556472" y="33747160"/>
          <a:ext cx="20853" cy="1934331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406481</xdr:colOff>
      <xdr:row>181</xdr:row>
      <xdr:rowOff>109838</xdr:rowOff>
    </xdr:from>
    <xdr:to>
      <xdr:col>13</xdr:col>
      <xdr:colOff>322881</xdr:colOff>
      <xdr:row>181</xdr:row>
      <xdr:rowOff>109838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>
          <a:off x="6838481" y="33733838"/>
          <a:ext cx="1752400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238933</xdr:colOff>
      <xdr:row>181</xdr:row>
      <xdr:rowOff>40481</xdr:rowOff>
    </xdr:from>
    <xdr:to>
      <xdr:col>8</xdr:col>
      <xdr:colOff>604679</xdr:colOff>
      <xdr:row>182</xdr:row>
      <xdr:rowOff>45204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5417950" y="33833244"/>
          <a:ext cx="365746" cy="185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6.3</a:t>
          </a:r>
        </a:p>
      </xdr:txBody>
    </xdr:sp>
    <xdr:clientData/>
  </xdr:twoCellAnchor>
  <xdr:twoCellAnchor>
    <xdr:from>
      <xdr:col>11</xdr:col>
      <xdr:colOff>480666</xdr:colOff>
      <xdr:row>184</xdr:row>
      <xdr:rowOff>136029</xdr:rowOff>
    </xdr:from>
    <xdr:to>
      <xdr:col>12</xdr:col>
      <xdr:colOff>182567</xdr:colOff>
      <xdr:row>186</xdr:row>
      <xdr:rowOff>26191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7480734" y="34471232"/>
          <a:ext cx="308918" cy="2517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4</a:t>
          </a:r>
        </a:p>
      </xdr:txBody>
    </xdr:sp>
    <xdr:clientData/>
  </xdr:twoCellAnchor>
  <xdr:twoCellAnchor>
    <xdr:from>
      <xdr:col>9</xdr:col>
      <xdr:colOff>65894</xdr:colOff>
      <xdr:row>181</xdr:row>
      <xdr:rowOff>115998</xdr:rowOff>
    </xdr:from>
    <xdr:to>
      <xdr:col>9</xdr:col>
      <xdr:colOff>141407</xdr:colOff>
      <xdr:row>181</xdr:row>
      <xdr:rowOff>115998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/>
      </xdr:nvCxnSpPr>
      <xdr:spPr>
        <a:xfrm>
          <a:off x="5851928" y="33908761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48054</xdr:colOff>
      <xdr:row>197</xdr:row>
      <xdr:rowOff>34325</xdr:rowOff>
    </xdr:from>
    <xdr:to>
      <xdr:col>13</xdr:col>
      <xdr:colOff>54919</xdr:colOff>
      <xdr:row>198</xdr:row>
      <xdr:rowOff>123567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4528614" y="23610605"/>
          <a:ext cx="1226065" cy="27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Samples</a:t>
          </a:r>
        </a:p>
      </xdr:txBody>
    </xdr:sp>
    <xdr:clientData/>
  </xdr:twoCellAnchor>
  <xdr:twoCellAnchor>
    <xdr:from>
      <xdr:col>8</xdr:col>
      <xdr:colOff>32269</xdr:colOff>
      <xdr:row>183</xdr:row>
      <xdr:rowOff>68648</xdr:rowOff>
    </xdr:from>
    <xdr:to>
      <xdr:col>8</xdr:col>
      <xdr:colOff>306863</xdr:colOff>
      <xdr:row>188</xdr:row>
      <xdr:rowOff>116702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 rot="16200000">
          <a:off x="2111499" y="21428538"/>
          <a:ext cx="962454" cy="274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Distance</a:t>
          </a:r>
        </a:p>
      </xdr:txBody>
    </xdr:sp>
    <xdr:clientData/>
  </xdr:twoCellAnchor>
  <xdr:twoCellAnchor>
    <xdr:from>
      <xdr:col>11</xdr:col>
      <xdr:colOff>326755</xdr:colOff>
      <xdr:row>192</xdr:row>
      <xdr:rowOff>81367</xdr:rowOff>
    </xdr:from>
    <xdr:to>
      <xdr:col>11</xdr:col>
      <xdr:colOff>329339</xdr:colOff>
      <xdr:row>193</xdr:row>
      <xdr:rowOff>58119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/>
      </xdr:nvCxnSpPr>
      <xdr:spPr>
        <a:xfrm flipH="1" flipV="1">
          <a:off x="7326823" y="35863079"/>
          <a:ext cx="2584" cy="15756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</xdr:row>
      <xdr:rowOff>167640</xdr:rowOff>
    </xdr:from>
    <xdr:to>
      <xdr:col>4</xdr:col>
      <xdr:colOff>396240</xdr:colOff>
      <xdr:row>6</xdr:row>
      <xdr:rowOff>99060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50280" y="5242560"/>
          <a:ext cx="1371600" cy="571500"/>
        </a:xfrm>
        <a:prstGeom prst="wedgeRectCallout">
          <a:avLst>
            <a:gd name="adj1" fmla="val -10833"/>
            <a:gd name="adj2" fmla="val 1193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Distance Matrix</a:t>
          </a:r>
        </a:p>
      </xdr:txBody>
    </xdr:sp>
    <xdr:clientData/>
  </xdr:twoCellAnchor>
  <xdr:twoCellAnchor>
    <xdr:from>
      <xdr:col>8</xdr:col>
      <xdr:colOff>7620</xdr:colOff>
      <xdr:row>16</xdr:row>
      <xdr:rowOff>53340</xdr:rowOff>
    </xdr:from>
    <xdr:to>
      <xdr:col>8</xdr:col>
      <xdr:colOff>518160</xdr:colOff>
      <xdr:row>18</xdr:row>
      <xdr:rowOff>144780</xdr:rowOff>
    </xdr:to>
    <xdr:sp macro="" textlink="">
      <xdr:nvSpPr>
        <xdr:cNvPr id="3" name="Oval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94860" y="1090422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8</xdr:col>
      <xdr:colOff>563880</xdr:colOff>
      <xdr:row>16</xdr:row>
      <xdr:rowOff>53340</xdr:rowOff>
    </xdr:from>
    <xdr:to>
      <xdr:col>9</xdr:col>
      <xdr:colOff>464820</xdr:colOff>
      <xdr:row>18</xdr:row>
      <xdr:rowOff>144780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151120" y="1090422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502920</xdr:colOff>
      <xdr:row>16</xdr:row>
      <xdr:rowOff>60960</xdr:rowOff>
    </xdr:from>
    <xdr:to>
      <xdr:col>10</xdr:col>
      <xdr:colOff>403860</xdr:colOff>
      <xdr:row>18</xdr:row>
      <xdr:rowOff>152400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99760" y="1091184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NY</a:t>
          </a:r>
        </a:p>
      </xdr:txBody>
    </xdr:sp>
    <xdr:clientData/>
  </xdr:twoCellAnchor>
  <xdr:twoCellAnchor>
    <xdr:from>
      <xdr:col>10</xdr:col>
      <xdr:colOff>457200</xdr:colOff>
      <xdr:row>16</xdr:row>
      <xdr:rowOff>60960</xdr:rowOff>
    </xdr:from>
    <xdr:to>
      <xdr:col>11</xdr:col>
      <xdr:colOff>358140</xdr:colOff>
      <xdr:row>18</xdr:row>
      <xdr:rowOff>152400</xdr:rowOff>
    </xdr:to>
    <xdr:sp macro="" textlink="">
      <xdr:nvSpPr>
        <xdr:cNvPr id="6" name="Oval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263640" y="1091184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434340</xdr:colOff>
      <xdr:row>16</xdr:row>
      <xdr:rowOff>60960</xdr:rowOff>
    </xdr:from>
    <xdr:to>
      <xdr:col>12</xdr:col>
      <xdr:colOff>335280</xdr:colOff>
      <xdr:row>18</xdr:row>
      <xdr:rowOff>152400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850380" y="1091184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60960</xdr:colOff>
      <xdr:row>21</xdr:row>
      <xdr:rowOff>68580</xdr:rowOff>
    </xdr:from>
    <xdr:to>
      <xdr:col>8</xdr:col>
      <xdr:colOff>571500</xdr:colOff>
      <xdr:row>23</xdr:row>
      <xdr:rowOff>160020</xdr:rowOff>
    </xdr:to>
    <xdr:sp macro="" textlink="">
      <xdr:nvSpPr>
        <xdr:cNvPr id="8" name="Oval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648200" y="118491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9</xdr:col>
      <xdr:colOff>7620</xdr:colOff>
      <xdr:row>21</xdr:row>
      <xdr:rowOff>68580</xdr:rowOff>
    </xdr:from>
    <xdr:to>
      <xdr:col>9</xdr:col>
      <xdr:colOff>518160</xdr:colOff>
      <xdr:row>23</xdr:row>
      <xdr:rowOff>160020</xdr:rowOff>
    </xdr:to>
    <xdr:sp macro="" textlink="">
      <xdr:nvSpPr>
        <xdr:cNvPr id="9" name="Oval Callou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04460" y="1184910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556260</xdr:colOff>
      <xdr:row>21</xdr:row>
      <xdr:rowOff>76200</xdr:rowOff>
    </xdr:from>
    <xdr:to>
      <xdr:col>10</xdr:col>
      <xdr:colOff>457200</xdr:colOff>
      <xdr:row>23</xdr:row>
      <xdr:rowOff>167640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753100" y="1185672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NY</a:t>
          </a:r>
        </a:p>
      </xdr:txBody>
    </xdr:sp>
    <xdr:clientData/>
  </xdr:twoCellAnchor>
  <xdr:twoCellAnchor>
    <xdr:from>
      <xdr:col>10</xdr:col>
      <xdr:colOff>510540</xdr:colOff>
      <xdr:row>21</xdr:row>
      <xdr:rowOff>76200</xdr:rowOff>
    </xdr:from>
    <xdr:to>
      <xdr:col>11</xdr:col>
      <xdr:colOff>411480</xdr:colOff>
      <xdr:row>23</xdr:row>
      <xdr:rowOff>167640</xdr:rowOff>
    </xdr:to>
    <xdr:sp macro="" textlink="">
      <xdr:nvSpPr>
        <xdr:cNvPr id="11" name="Oval Callou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316980" y="1185672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487680</xdr:colOff>
      <xdr:row>21</xdr:row>
      <xdr:rowOff>76200</xdr:rowOff>
    </xdr:from>
    <xdr:to>
      <xdr:col>12</xdr:col>
      <xdr:colOff>388620</xdr:colOff>
      <xdr:row>23</xdr:row>
      <xdr:rowOff>167640</xdr:rowOff>
    </xdr:to>
    <xdr:sp macro="" textlink="">
      <xdr:nvSpPr>
        <xdr:cNvPr id="12" name="Oval Callou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903720" y="11856720"/>
          <a:ext cx="510540" cy="45720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7620</xdr:colOff>
      <xdr:row>60</xdr:row>
      <xdr:rowOff>53340</xdr:rowOff>
    </xdr:from>
    <xdr:to>
      <xdr:col>8</xdr:col>
      <xdr:colOff>518160</xdr:colOff>
      <xdr:row>62</xdr:row>
      <xdr:rowOff>144780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472411" y="3112713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8</xdr:col>
      <xdr:colOff>563880</xdr:colOff>
      <xdr:row>60</xdr:row>
      <xdr:rowOff>53340</xdr:rowOff>
    </xdr:from>
    <xdr:to>
      <xdr:col>9</xdr:col>
      <xdr:colOff>464820</xdr:colOff>
      <xdr:row>62</xdr:row>
      <xdr:rowOff>144780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028671" y="3112713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502920</xdr:colOff>
      <xdr:row>60</xdr:row>
      <xdr:rowOff>60960</xdr:rowOff>
    </xdr:from>
    <xdr:to>
      <xdr:col>10</xdr:col>
      <xdr:colOff>403860</xdr:colOff>
      <xdr:row>62</xdr:row>
      <xdr:rowOff>152400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576174" y="3120333"/>
          <a:ext cx="509402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NY</a:t>
          </a:r>
        </a:p>
      </xdr:txBody>
    </xdr:sp>
    <xdr:clientData/>
  </xdr:twoCellAnchor>
  <xdr:twoCellAnchor>
    <xdr:from>
      <xdr:col>10</xdr:col>
      <xdr:colOff>457200</xdr:colOff>
      <xdr:row>60</xdr:row>
      <xdr:rowOff>60960</xdr:rowOff>
    </xdr:from>
    <xdr:to>
      <xdr:col>11</xdr:col>
      <xdr:colOff>358140</xdr:colOff>
      <xdr:row>62</xdr:row>
      <xdr:rowOff>152400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138916" y="3120333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434340</xdr:colOff>
      <xdr:row>60</xdr:row>
      <xdr:rowOff>60960</xdr:rowOff>
    </xdr:from>
    <xdr:to>
      <xdr:col>12</xdr:col>
      <xdr:colOff>335280</xdr:colOff>
      <xdr:row>62</xdr:row>
      <xdr:rowOff>152400</xdr:rowOff>
    </xdr:to>
    <xdr:sp macro="" textlink="">
      <xdr:nvSpPr>
        <xdr:cNvPr id="17" name="Oval Callou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724519" y="3120333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60960</xdr:colOff>
      <xdr:row>65</xdr:row>
      <xdr:rowOff>68580</xdr:rowOff>
    </xdr:from>
    <xdr:to>
      <xdr:col>8</xdr:col>
      <xdr:colOff>571500</xdr:colOff>
      <xdr:row>67</xdr:row>
      <xdr:rowOff>160020</xdr:rowOff>
    </xdr:to>
    <xdr:sp macro="" textlink="">
      <xdr:nvSpPr>
        <xdr:cNvPr id="18" name="Oval Callou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525751" y="4054864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9</xdr:col>
      <xdr:colOff>7620</xdr:colOff>
      <xdr:row>65</xdr:row>
      <xdr:rowOff>68580</xdr:rowOff>
    </xdr:from>
    <xdr:to>
      <xdr:col>9</xdr:col>
      <xdr:colOff>518160</xdr:colOff>
      <xdr:row>67</xdr:row>
      <xdr:rowOff>160020</xdr:rowOff>
    </xdr:to>
    <xdr:sp macro="" textlink="">
      <xdr:nvSpPr>
        <xdr:cNvPr id="19" name="Oval Callou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080874" y="4054864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556260</xdr:colOff>
      <xdr:row>65</xdr:row>
      <xdr:rowOff>76200</xdr:rowOff>
    </xdr:from>
    <xdr:to>
      <xdr:col>10</xdr:col>
      <xdr:colOff>457200</xdr:colOff>
      <xdr:row>67</xdr:row>
      <xdr:rowOff>167640</xdr:rowOff>
    </xdr:to>
    <xdr:sp macro="" textlink="">
      <xdr:nvSpPr>
        <xdr:cNvPr id="20" name="Oval Callou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629514" y="4062484"/>
          <a:ext cx="509402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NY</a:t>
          </a:r>
        </a:p>
      </xdr:txBody>
    </xdr:sp>
    <xdr:clientData/>
  </xdr:twoCellAnchor>
  <xdr:twoCellAnchor>
    <xdr:from>
      <xdr:col>10</xdr:col>
      <xdr:colOff>510540</xdr:colOff>
      <xdr:row>65</xdr:row>
      <xdr:rowOff>76200</xdr:rowOff>
    </xdr:from>
    <xdr:to>
      <xdr:col>11</xdr:col>
      <xdr:colOff>411480</xdr:colOff>
      <xdr:row>67</xdr:row>
      <xdr:rowOff>167640</xdr:rowOff>
    </xdr:to>
    <xdr:sp macro="" textlink="">
      <xdr:nvSpPr>
        <xdr:cNvPr id="21" name="Oval Callou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192256" y="4062484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487680</xdr:colOff>
      <xdr:row>65</xdr:row>
      <xdr:rowOff>76200</xdr:rowOff>
    </xdr:from>
    <xdr:to>
      <xdr:col>12</xdr:col>
      <xdr:colOff>388620</xdr:colOff>
      <xdr:row>67</xdr:row>
      <xdr:rowOff>167640</xdr:rowOff>
    </xdr:to>
    <xdr:sp macro="" textlink="">
      <xdr:nvSpPr>
        <xdr:cNvPr id="22" name="Oval Callou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777859" y="4062484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7620</xdr:colOff>
      <xdr:row>96</xdr:row>
      <xdr:rowOff>53340</xdr:rowOff>
    </xdr:from>
    <xdr:to>
      <xdr:col>8</xdr:col>
      <xdr:colOff>518160</xdr:colOff>
      <xdr:row>98</xdr:row>
      <xdr:rowOff>144780</xdr:rowOff>
    </xdr:to>
    <xdr:sp macro="" textlink="">
      <xdr:nvSpPr>
        <xdr:cNvPr id="23" name="Oval Callou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796545" y="11267250"/>
          <a:ext cx="510540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8</xdr:col>
      <xdr:colOff>563880</xdr:colOff>
      <xdr:row>96</xdr:row>
      <xdr:rowOff>53340</xdr:rowOff>
    </xdr:from>
    <xdr:to>
      <xdr:col>9</xdr:col>
      <xdr:colOff>464820</xdr:colOff>
      <xdr:row>98</xdr:row>
      <xdr:rowOff>144780</xdr:rowOff>
    </xdr:to>
    <xdr:sp macro="" textlink="">
      <xdr:nvSpPr>
        <xdr:cNvPr id="24" name="Oval Callou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6352805" y="11267250"/>
          <a:ext cx="509403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502920</xdr:colOff>
      <xdr:row>96</xdr:row>
      <xdr:rowOff>60960</xdr:rowOff>
    </xdr:from>
    <xdr:to>
      <xdr:col>10</xdr:col>
      <xdr:colOff>403860</xdr:colOff>
      <xdr:row>98</xdr:row>
      <xdr:rowOff>152400</xdr:rowOff>
    </xdr:to>
    <xdr:sp macro="" textlink="">
      <xdr:nvSpPr>
        <xdr:cNvPr id="25" name="Oval Callou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900308" y="11274870"/>
          <a:ext cx="509403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NY</a:t>
          </a:r>
        </a:p>
      </xdr:txBody>
    </xdr:sp>
    <xdr:clientData/>
  </xdr:twoCellAnchor>
  <xdr:twoCellAnchor>
    <xdr:from>
      <xdr:col>10</xdr:col>
      <xdr:colOff>457200</xdr:colOff>
      <xdr:row>96</xdr:row>
      <xdr:rowOff>60960</xdr:rowOff>
    </xdr:from>
    <xdr:to>
      <xdr:col>11</xdr:col>
      <xdr:colOff>358140</xdr:colOff>
      <xdr:row>98</xdr:row>
      <xdr:rowOff>152400</xdr:rowOff>
    </xdr:to>
    <xdr:sp macro="" textlink="">
      <xdr:nvSpPr>
        <xdr:cNvPr id="26" name="Oval Callou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463051" y="11274870"/>
          <a:ext cx="509402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434340</xdr:colOff>
      <xdr:row>96</xdr:row>
      <xdr:rowOff>60960</xdr:rowOff>
    </xdr:from>
    <xdr:to>
      <xdr:col>12</xdr:col>
      <xdr:colOff>335280</xdr:colOff>
      <xdr:row>98</xdr:row>
      <xdr:rowOff>152400</xdr:rowOff>
    </xdr:to>
    <xdr:sp macro="" textlink="">
      <xdr:nvSpPr>
        <xdr:cNvPr id="27" name="Oval Callou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8048653" y="11274870"/>
          <a:ext cx="509403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60960</xdr:colOff>
      <xdr:row>101</xdr:row>
      <xdr:rowOff>68580</xdr:rowOff>
    </xdr:from>
    <xdr:to>
      <xdr:col>8</xdr:col>
      <xdr:colOff>571500</xdr:colOff>
      <xdr:row>103</xdr:row>
      <xdr:rowOff>160020</xdr:rowOff>
    </xdr:to>
    <xdr:sp macro="" textlink="">
      <xdr:nvSpPr>
        <xdr:cNvPr id="28" name="Oval Callou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849885" y="12209401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9</xdr:col>
      <xdr:colOff>7620</xdr:colOff>
      <xdr:row>101</xdr:row>
      <xdr:rowOff>68580</xdr:rowOff>
    </xdr:from>
    <xdr:to>
      <xdr:col>9</xdr:col>
      <xdr:colOff>518160</xdr:colOff>
      <xdr:row>103</xdr:row>
      <xdr:rowOff>160020</xdr:rowOff>
    </xdr:to>
    <xdr:sp macro="" textlink="">
      <xdr:nvSpPr>
        <xdr:cNvPr id="29" name="Oval Callou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405008" y="12209401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556260</xdr:colOff>
      <xdr:row>101</xdr:row>
      <xdr:rowOff>76200</xdr:rowOff>
    </xdr:from>
    <xdr:to>
      <xdr:col>10</xdr:col>
      <xdr:colOff>457200</xdr:colOff>
      <xdr:row>103</xdr:row>
      <xdr:rowOff>167640</xdr:rowOff>
    </xdr:to>
    <xdr:sp macro="" textlink="">
      <xdr:nvSpPr>
        <xdr:cNvPr id="30" name="Oval Callou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53648" y="12217021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NY</a:t>
          </a:r>
        </a:p>
      </xdr:txBody>
    </xdr:sp>
    <xdr:clientData/>
  </xdr:twoCellAnchor>
  <xdr:twoCellAnchor>
    <xdr:from>
      <xdr:col>10</xdr:col>
      <xdr:colOff>510540</xdr:colOff>
      <xdr:row>101</xdr:row>
      <xdr:rowOff>76200</xdr:rowOff>
    </xdr:from>
    <xdr:to>
      <xdr:col>11</xdr:col>
      <xdr:colOff>411480</xdr:colOff>
      <xdr:row>103</xdr:row>
      <xdr:rowOff>167640</xdr:rowOff>
    </xdr:to>
    <xdr:sp macro="" textlink="">
      <xdr:nvSpPr>
        <xdr:cNvPr id="31" name="Oval Callou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516391" y="12217021"/>
          <a:ext cx="509402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487680</xdr:colOff>
      <xdr:row>101</xdr:row>
      <xdr:rowOff>76200</xdr:rowOff>
    </xdr:from>
    <xdr:to>
      <xdr:col>12</xdr:col>
      <xdr:colOff>388620</xdr:colOff>
      <xdr:row>103</xdr:row>
      <xdr:rowOff>167640</xdr:rowOff>
    </xdr:to>
    <xdr:sp macro="" textlink="">
      <xdr:nvSpPr>
        <xdr:cNvPr id="32" name="Oval Callou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8101993" y="12217021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7620</xdr:colOff>
      <xdr:row>118</xdr:row>
      <xdr:rowOff>53340</xdr:rowOff>
    </xdr:from>
    <xdr:to>
      <xdr:col>8</xdr:col>
      <xdr:colOff>518160</xdr:colOff>
      <xdr:row>120</xdr:row>
      <xdr:rowOff>144780</xdr:rowOff>
    </xdr:to>
    <xdr:sp macro="" textlink="">
      <xdr:nvSpPr>
        <xdr:cNvPr id="33" name="Oval Callou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302650" y="17948967"/>
          <a:ext cx="510540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8</xdr:col>
      <xdr:colOff>563880</xdr:colOff>
      <xdr:row>118</xdr:row>
      <xdr:rowOff>53340</xdr:rowOff>
    </xdr:from>
    <xdr:to>
      <xdr:col>9</xdr:col>
      <xdr:colOff>464820</xdr:colOff>
      <xdr:row>120</xdr:row>
      <xdr:rowOff>144780</xdr:rowOff>
    </xdr:to>
    <xdr:sp macro="" textlink="">
      <xdr:nvSpPr>
        <xdr:cNvPr id="34" name="Oval Callou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858910" y="17948967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502920</xdr:colOff>
      <xdr:row>118</xdr:row>
      <xdr:rowOff>60960</xdr:rowOff>
    </xdr:from>
    <xdr:to>
      <xdr:col>10</xdr:col>
      <xdr:colOff>403860</xdr:colOff>
      <xdr:row>120</xdr:row>
      <xdr:rowOff>152400</xdr:rowOff>
    </xdr:to>
    <xdr:sp macro="" textlink="">
      <xdr:nvSpPr>
        <xdr:cNvPr id="35" name="Oval Callou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406413" y="17956587"/>
          <a:ext cx="509402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NY</a:t>
          </a:r>
        </a:p>
      </xdr:txBody>
    </xdr:sp>
    <xdr:clientData/>
  </xdr:twoCellAnchor>
  <xdr:twoCellAnchor>
    <xdr:from>
      <xdr:col>10</xdr:col>
      <xdr:colOff>457200</xdr:colOff>
      <xdr:row>118</xdr:row>
      <xdr:rowOff>60960</xdr:rowOff>
    </xdr:from>
    <xdr:to>
      <xdr:col>11</xdr:col>
      <xdr:colOff>358140</xdr:colOff>
      <xdr:row>120</xdr:row>
      <xdr:rowOff>152400</xdr:rowOff>
    </xdr:to>
    <xdr:sp macro="" textlink="">
      <xdr:nvSpPr>
        <xdr:cNvPr id="36" name="Oval Callou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969155" y="17956587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434340</xdr:colOff>
      <xdr:row>118</xdr:row>
      <xdr:rowOff>60960</xdr:rowOff>
    </xdr:from>
    <xdr:to>
      <xdr:col>12</xdr:col>
      <xdr:colOff>335280</xdr:colOff>
      <xdr:row>120</xdr:row>
      <xdr:rowOff>152400</xdr:rowOff>
    </xdr:to>
    <xdr:sp macro="" textlink="">
      <xdr:nvSpPr>
        <xdr:cNvPr id="37" name="Oval Callou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8554758" y="17956587"/>
          <a:ext cx="509403" cy="455380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8</xdr:col>
      <xdr:colOff>60960</xdr:colOff>
      <xdr:row>123</xdr:row>
      <xdr:rowOff>68580</xdr:rowOff>
    </xdr:from>
    <xdr:to>
      <xdr:col>8</xdr:col>
      <xdr:colOff>571500</xdr:colOff>
      <xdr:row>125</xdr:row>
      <xdr:rowOff>160020</xdr:rowOff>
    </xdr:to>
    <xdr:sp macro="" textlink="">
      <xdr:nvSpPr>
        <xdr:cNvPr id="38" name="Oval Callou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355990" y="18891117"/>
          <a:ext cx="510540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AL</a:t>
          </a:r>
        </a:p>
      </xdr:txBody>
    </xdr:sp>
    <xdr:clientData/>
  </xdr:twoCellAnchor>
  <xdr:twoCellAnchor>
    <xdr:from>
      <xdr:col>9</xdr:col>
      <xdr:colOff>7620</xdr:colOff>
      <xdr:row>123</xdr:row>
      <xdr:rowOff>68580</xdr:rowOff>
    </xdr:from>
    <xdr:to>
      <xdr:col>9</xdr:col>
      <xdr:colOff>518160</xdr:colOff>
      <xdr:row>125</xdr:row>
      <xdr:rowOff>160020</xdr:rowOff>
    </xdr:to>
    <xdr:sp macro="" textlink="">
      <xdr:nvSpPr>
        <xdr:cNvPr id="39" name="Oval Callou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911113" y="18891117"/>
          <a:ext cx="510540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IDAHo</a:t>
          </a:r>
        </a:p>
      </xdr:txBody>
    </xdr:sp>
    <xdr:clientData/>
  </xdr:twoCellAnchor>
  <xdr:twoCellAnchor>
    <xdr:from>
      <xdr:col>9</xdr:col>
      <xdr:colOff>556260</xdr:colOff>
      <xdr:row>123</xdr:row>
      <xdr:rowOff>76200</xdr:rowOff>
    </xdr:from>
    <xdr:to>
      <xdr:col>10</xdr:col>
      <xdr:colOff>457200</xdr:colOff>
      <xdr:row>125</xdr:row>
      <xdr:rowOff>167640</xdr:rowOff>
    </xdr:to>
    <xdr:sp macro="" textlink="">
      <xdr:nvSpPr>
        <xdr:cNvPr id="40" name="Oval Callou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7459753" y="18898737"/>
          <a:ext cx="509402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NY</a:t>
          </a:r>
        </a:p>
      </xdr:txBody>
    </xdr:sp>
    <xdr:clientData/>
  </xdr:twoCellAnchor>
  <xdr:twoCellAnchor>
    <xdr:from>
      <xdr:col>10</xdr:col>
      <xdr:colOff>510540</xdr:colOff>
      <xdr:row>123</xdr:row>
      <xdr:rowOff>76200</xdr:rowOff>
    </xdr:from>
    <xdr:to>
      <xdr:col>11</xdr:col>
      <xdr:colOff>411480</xdr:colOff>
      <xdr:row>125</xdr:row>
      <xdr:rowOff>167640</xdr:rowOff>
    </xdr:to>
    <xdr:sp macro="" textlink="">
      <xdr:nvSpPr>
        <xdr:cNvPr id="41" name="Oval Callou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8022495" y="18898737"/>
          <a:ext cx="509403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VIRG</a:t>
          </a:r>
        </a:p>
      </xdr:txBody>
    </xdr:sp>
    <xdr:clientData/>
  </xdr:twoCellAnchor>
  <xdr:twoCellAnchor>
    <xdr:from>
      <xdr:col>11</xdr:col>
      <xdr:colOff>487680</xdr:colOff>
      <xdr:row>123</xdr:row>
      <xdr:rowOff>76200</xdr:rowOff>
    </xdr:from>
    <xdr:to>
      <xdr:col>12</xdr:col>
      <xdr:colOff>388620</xdr:colOff>
      <xdr:row>125</xdr:row>
      <xdr:rowOff>167640</xdr:rowOff>
    </xdr:to>
    <xdr:sp macro="" textlink="">
      <xdr:nvSpPr>
        <xdr:cNvPr id="42" name="Oval Callou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608098" y="18898737"/>
          <a:ext cx="509403" cy="455381"/>
        </a:xfrm>
        <a:prstGeom prst="wedgeEllipseCallout">
          <a:avLst>
            <a:gd name="adj1" fmla="val 1555"/>
            <a:gd name="adj2" fmla="val 81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 b="1"/>
            <a:t>RHODE</a:t>
          </a:r>
        </a:p>
      </xdr:txBody>
    </xdr:sp>
    <xdr:clientData/>
  </xdr:twoCellAnchor>
  <xdr:twoCellAnchor>
    <xdr:from>
      <xdr:col>10</xdr:col>
      <xdr:colOff>102973</xdr:colOff>
      <xdr:row>132</xdr:row>
      <xdr:rowOff>171621</xdr:rowOff>
    </xdr:from>
    <xdr:to>
      <xdr:col>10</xdr:col>
      <xdr:colOff>102973</xdr:colOff>
      <xdr:row>149</xdr:row>
      <xdr:rowOff>82380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V="1">
          <a:off x="5909413" y="33653901"/>
          <a:ext cx="0" cy="3019719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96109</xdr:colOff>
      <xdr:row>149</xdr:row>
      <xdr:rowOff>75514</xdr:rowOff>
    </xdr:from>
    <xdr:to>
      <xdr:col>15</xdr:col>
      <xdr:colOff>459946</xdr:colOff>
      <xdr:row>149</xdr:row>
      <xdr:rowOff>75514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>
          <a:off x="5902549" y="36666754"/>
          <a:ext cx="341183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280591</xdr:colOff>
      <xdr:row>137</xdr:row>
      <xdr:rowOff>130516</xdr:rowOff>
    </xdr:from>
    <xdr:to>
      <xdr:col>13</xdr:col>
      <xdr:colOff>568657</xdr:colOff>
      <xdr:row>137</xdr:row>
      <xdr:rowOff>130516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8401009" y="25663203"/>
          <a:ext cx="150499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562970</xdr:colOff>
      <xdr:row>137</xdr:row>
      <xdr:rowOff>127128</xdr:rowOff>
    </xdr:from>
    <xdr:to>
      <xdr:col>13</xdr:col>
      <xdr:colOff>569428</xdr:colOff>
      <xdr:row>141</xdr:row>
      <xdr:rowOff>102358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>
          <a:off x="9900313" y="25659815"/>
          <a:ext cx="6458" cy="70311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61784</xdr:colOff>
      <xdr:row>144</xdr:row>
      <xdr:rowOff>89112</xdr:rowOff>
    </xdr:from>
    <xdr:to>
      <xdr:col>10</xdr:col>
      <xdr:colOff>137297</xdr:colOff>
      <xdr:row>144</xdr:row>
      <xdr:rowOff>89112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>
          <a:off x="7573739" y="26895590"/>
          <a:ext cx="75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132469</xdr:colOff>
      <xdr:row>145</xdr:row>
      <xdr:rowOff>30183</xdr:rowOff>
    </xdr:from>
    <xdr:to>
      <xdr:col>11</xdr:col>
      <xdr:colOff>441387</xdr:colOff>
      <xdr:row>146</xdr:row>
      <xdr:rowOff>106852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8252887" y="27018631"/>
          <a:ext cx="308918" cy="2586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>
    <xdr:from>
      <xdr:col>10</xdr:col>
      <xdr:colOff>467630</xdr:colOff>
      <xdr:row>149</xdr:row>
      <xdr:rowOff>127103</xdr:rowOff>
    </xdr:from>
    <xdr:to>
      <xdr:col>11</xdr:col>
      <xdr:colOff>199029</xdr:colOff>
      <xdr:row>150</xdr:row>
      <xdr:rowOff>79612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7979585" y="27843431"/>
          <a:ext cx="339862" cy="13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AL</a:t>
          </a:r>
        </a:p>
      </xdr:txBody>
    </xdr:sp>
    <xdr:clientData/>
  </xdr:twoCellAnchor>
  <xdr:twoCellAnchor>
    <xdr:from>
      <xdr:col>11</xdr:col>
      <xdr:colOff>445641</xdr:colOff>
      <xdr:row>149</xdr:row>
      <xdr:rowOff>132985</xdr:rowOff>
    </xdr:from>
    <xdr:to>
      <xdr:col>12</xdr:col>
      <xdr:colOff>227461</xdr:colOff>
      <xdr:row>150</xdr:row>
      <xdr:rowOff>90986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8566059" y="27849313"/>
          <a:ext cx="390283" cy="139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NY</a:t>
          </a:r>
          <a:endParaRPr lang="en-US" sz="1100" b="1"/>
        </a:p>
      </xdr:txBody>
    </xdr:sp>
    <xdr:clientData/>
  </xdr:twoCellAnchor>
  <xdr:twoCellAnchor>
    <xdr:from>
      <xdr:col>12</xdr:col>
      <xdr:colOff>329750</xdr:colOff>
      <xdr:row>149</xdr:row>
      <xdr:rowOff>133179</xdr:rowOff>
    </xdr:from>
    <xdr:to>
      <xdr:col>13</xdr:col>
      <xdr:colOff>301388</xdr:colOff>
      <xdr:row>150</xdr:row>
      <xdr:rowOff>79611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9058631" y="27849507"/>
          <a:ext cx="580100" cy="1284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IDAHO</a:t>
          </a:r>
        </a:p>
      </xdr:txBody>
    </xdr:sp>
    <xdr:clientData/>
  </xdr:twoCellAnchor>
  <xdr:twoCellAnchor>
    <xdr:from>
      <xdr:col>13</xdr:col>
      <xdr:colOff>714275</xdr:colOff>
      <xdr:row>149</xdr:row>
      <xdr:rowOff>120824</xdr:rowOff>
    </xdr:from>
    <xdr:to>
      <xdr:col>14</xdr:col>
      <xdr:colOff>216090</xdr:colOff>
      <xdr:row>150</xdr:row>
      <xdr:rowOff>68239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10051618" y="27837152"/>
          <a:ext cx="502651" cy="129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VIRG</a:t>
          </a:r>
        </a:p>
      </xdr:txBody>
    </xdr:sp>
    <xdr:clientData/>
  </xdr:twoCellAnchor>
  <xdr:twoCellAnchor>
    <xdr:from>
      <xdr:col>14</xdr:col>
      <xdr:colOff>645463</xdr:colOff>
      <xdr:row>149</xdr:row>
      <xdr:rowOff>116509</xdr:rowOff>
    </xdr:from>
    <xdr:to>
      <xdr:col>15</xdr:col>
      <xdr:colOff>329822</xdr:colOff>
      <xdr:row>150</xdr:row>
      <xdr:rowOff>125104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10983642" y="27832837"/>
          <a:ext cx="628329" cy="190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RHODE</a:t>
          </a:r>
        </a:p>
      </xdr:txBody>
    </xdr:sp>
    <xdr:clientData/>
  </xdr:twoCellAnchor>
  <xdr:twoCellAnchor>
    <xdr:from>
      <xdr:col>14</xdr:col>
      <xdr:colOff>6862</xdr:colOff>
      <xdr:row>143</xdr:row>
      <xdr:rowOff>90986</xdr:rowOff>
    </xdr:from>
    <xdr:to>
      <xdr:col>14</xdr:col>
      <xdr:colOff>6862</xdr:colOff>
      <xdr:row>149</xdr:row>
      <xdr:rowOff>75515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V="1">
          <a:off x="10345041" y="26715493"/>
          <a:ext cx="0" cy="107635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6861</xdr:colOff>
      <xdr:row>143</xdr:row>
      <xdr:rowOff>90508</xdr:rowOff>
    </xdr:from>
    <xdr:to>
      <xdr:col>15</xdr:col>
      <xdr:colOff>13726</xdr:colOff>
      <xdr:row>143</xdr:row>
      <xdr:rowOff>90508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10345040" y="26715015"/>
          <a:ext cx="950835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938284</xdr:colOff>
      <xdr:row>143</xdr:row>
      <xdr:rowOff>73926</xdr:rowOff>
    </xdr:from>
    <xdr:to>
      <xdr:col>15</xdr:col>
      <xdr:colOff>1370</xdr:colOff>
      <xdr:row>149</xdr:row>
      <xdr:rowOff>70023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flipH="1" flipV="1">
          <a:off x="11276463" y="26698433"/>
          <a:ext cx="7056" cy="108791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336724</xdr:colOff>
      <xdr:row>145</xdr:row>
      <xdr:rowOff>34012</xdr:rowOff>
    </xdr:from>
    <xdr:to>
      <xdr:col>14</xdr:col>
      <xdr:colOff>645642</xdr:colOff>
      <xdr:row>146</xdr:row>
      <xdr:rowOff>104987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10674903" y="27022460"/>
          <a:ext cx="308918" cy="2529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>
    <xdr:from>
      <xdr:col>10</xdr:col>
      <xdr:colOff>604747</xdr:colOff>
      <xdr:row>144</xdr:row>
      <xdr:rowOff>73925</xdr:rowOff>
    </xdr:from>
    <xdr:to>
      <xdr:col>11</xdr:col>
      <xdr:colOff>0</xdr:colOff>
      <xdr:row>149</xdr:row>
      <xdr:rowOff>83193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 flipV="1">
          <a:off x="8116702" y="26880403"/>
          <a:ext cx="3716" cy="9191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7250</xdr:colOff>
      <xdr:row>144</xdr:row>
      <xdr:rowOff>85273</xdr:rowOff>
    </xdr:from>
    <xdr:to>
      <xdr:col>12</xdr:col>
      <xdr:colOff>0</xdr:colOff>
      <xdr:row>144</xdr:row>
      <xdr:rowOff>85273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>
          <a:off x="8127668" y="26891751"/>
          <a:ext cx="60121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268601</xdr:colOff>
      <xdr:row>137</xdr:row>
      <xdr:rowOff>119417</xdr:rowOff>
    </xdr:from>
    <xdr:to>
      <xdr:col>11</xdr:col>
      <xdr:colOff>268602</xdr:colOff>
      <xdr:row>144</xdr:row>
      <xdr:rowOff>88064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H="1" flipV="1">
          <a:off x="8389019" y="25652104"/>
          <a:ext cx="1" cy="12424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470459</xdr:colOff>
      <xdr:row>142</xdr:row>
      <xdr:rowOff>140943</xdr:rowOff>
    </xdr:from>
    <xdr:to>
      <xdr:col>13</xdr:col>
      <xdr:colOff>775421</xdr:colOff>
      <xdr:row>144</xdr:row>
      <xdr:rowOff>29948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9807802" y="26583480"/>
          <a:ext cx="304962" cy="25294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3</a:t>
          </a:r>
        </a:p>
      </xdr:txBody>
    </xdr:sp>
    <xdr:clientData/>
  </xdr:twoCellAnchor>
  <xdr:twoCellAnchor>
    <xdr:from>
      <xdr:col>13</xdr:col>
      <xdr:colOff>2736</xdr:colOff>
      <xdr:row>141</xdr:row>
      <xdr:rowOff>102358</xdr:rowOff>
    </xdr:from>
    <xdr:to>
      <xdr:col>13</xdr:col>
      <xdr:colOff>2736</xdr:colOff>
      <xdr:row>149</xdr:row>
      <xdr:rowOff>88866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 flipV="1">
          <a:off x="9340079" y="26362925"/>
          <a:ext cx="0" cy="144226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504915</xdr:colOff>
      <xdr:row>141</xdr:row>
      <xdr:rowOff>102359</xdr:rowOff>
    </xdr:from>
    <xdr:to>
      <xdr:col>14</xdr:col>
      <xdr:colOff>504915</xdr:colOff>
      <xdr:row>143</xdr:row>
      <xdr:rowOff>96672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flipV="1">
          <a:off x="10843094" y="26362926"/>
          <a:ext cx="0" cy="35825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605510</xdr:colOff>
      <xdr:row>141</xdr:row>
      <xdr:rowOff>98465</xdr:rowOff>
    </xdr:from>
    <xdr:to>
      <xdr:col>14</xdr:col>
      <xdr:colOff>517478</xdr:colOff>
      <xdr:row>141</xdr:row>
      <xdr:rowOff>98465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/>
      </xdr:nvCxnSpPr>
      <xdr:spPr>
        <a:xfrm>
          <a:off x="9334391" y="26359032"/>
          <a:ext cx="1521266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68239</xdr:colOff>
      <xdr:row>137</xdr:row>
      <xdr:rowOff>23422</xdr:rowOff>
    </xdr:from>
    <xdr:to>
      <xdr:col>10</xdr:col>
      <xdr:colOff>1905</xdr:colOff>
      <xdr:row>138</xdr:row>
      <xdr:rowOff>28145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6971732" y="25556109"/>
          <a:ext cx="542128" cy="186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69.66</a:t>
          </a:r>
        </a:p>
      </xdr:txBody>
    </xdr:sp>
    <xdr:clientData/>
  </xdr:twoCellAnchor>
  <xdr:twoCellAnchor>
    <xdr:from>
      <xdr:col>12</xdr:col>
      <xdr:colOff>213396</xdr:colOff>
      <xdr:row>139</xdr:row>
      <xdr:rowOff>67789</xdr:rowOff>
    </xdr:from>
    <xdr:to>
      <xdr:col>12</xdr:col>
      <xdr:colOff>523759</xdr:colOff>
      <xdr:row>140</xdr:row>
      <xdr:rowOff>139921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8942277" y="25964416"/>
          <a:ext cx="310363" cy="25410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4</a:t>
          </a:r>
        </a:p>
      </xdr:txBody>
    </xdr:sp>
    <xdr:clientData/>
  </xdr:twoCellAnchor>
  <xdr:twoCellAnchor>
    <xdr:from>
      <xdr:col>10</xdr:col>
      <xdr:colOff>65894</xdr:colOff>
      <xdr:row>137</xdr:row>
      <xdr:rowOff>121685</xdr:rowOff>
    </xdr:from>
    <xdr:to>
      <xdr:col>10</xdr:col>
      <xdr:colOff>141407</xdr:colOff>
      <xdr:row>137</xdr:row>
      <xdr:rowOff>121685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>
          <a:off x="7577849" y="25654372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48054</xdr:colOff>
      <xdr:row>151</xdr:row>
      <xdr:rowOff>34325</xdr:rowOff>
    </xdr:from>
    <xdr:to>
      <xdr:col>14</xdr:col>
      <xdr:colOff>54919</xdr:colOff>
      <xdr:row>152</xdr:row>
      <xdr:rowOff>123567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7073694" y="36991325"/>
          <a:ext cx="1226065" cy="27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Samples</a:t>
          </a:r>
        </a:p>
      </xdr:txBody>
    </xdr:sp>
    <xdr:clientData/>
  </xdr:twoCellAnchor>
  <xdr:twoCellAnchor>
    <xdr:from>
      <xdr:col>8</xdr:col>
      <xdr:colOff>345030</xdr:colOff>
      <xdr:row>137</xdr:row>
      <xdr:rowOff>68648</xdr:rowOff>
    </xdr:from>
    <xdr:to>
      <xdr:col>9</xdr:col>
      <xdr:colOff>11161</xdr:colOff>
      <xdr:row>142</xdr:row>
      <xdr:rowOff>116702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 rot="16200000">
          <a:off x="6298405" y="25942990"/>
          <a:ext cx="957904" cy="274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Distance</a:t>
          </a:r>
        </a:p>
      </xdr:txBody>
    </xdr:sp>
    <xdr:clientData/>
  </xdr:twoCellAnchor>
  <xdr:twoCellAnchor>
    <xdr:from>
      <xdr:col>11</xdr:col>
      <xdr:colOff>602295</xdr:colOff>
      <xdr:row>144</xdr:row>
      <xdr:rowOff>79613</xdr:rowOff>
    </xdr:from>
    <xdr:to>
      <xdr:col>12</xdr:col>
      <xdr:colOff>0</xdr:colOff>
      <xdr:row>149</xdr:row>
      <xdr:rowOff>73926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 flipV="1">
          <a:off x="8722713" y="26886091"/>
          <a:ext cx="6168" cy="90416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66330</xdr:colOff>
      <xdr:row>143</xdr:row>
      <xdr:rowOff>110715</xdr:rowOff>
    </xdr:from>
    <xdr:to>
      <xdr:col>10</xdr:col>
      <xdr:colOff>141843</xdr:colOff>
      <xdr:row>143</xdr:row>
      <xdr:rowOff>110715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>
          <a:off x="7578285" y="26735222"/>
          <a:ext cx="7551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76125</xdr:colOff>
      <xdr:row>141</xdr:row>
      <xdr:rowOff>75060</xdr:rowOff>
    </xdr:from>
    <xdr:to>
      <xdr:col>10</xdr:col>
      <xdr:colOff>151638</xdr:colOff>
      <xdr:row>141</xdr:row>
      <xdr:rowOff>75060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CxnSpPr/>
      </xdr:nvCxnSpPr>
      <xdr:spPr>
        <a:xfrm>
          <a:off x="7588080" y="26335627"/>
          <a:ext cx="7551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72787</xdr:colOff>
      <xdr:row>140</xdr:row>
      <xdr:rowOff>158761</xdr:rowOff>
    </xdr:from>
    <xdr:to>
      <xdr:col>10</xdr:col>
      <xdr:colOff>6453</xdr:colOff>
      <xdr:row>141</xdr:row>
      <xdr:rowOff>163484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6976280" y="26237358"/>
          <a:ext cx="542128" cy="186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38.13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opLeftCell="A118" zoomScale="140" zoomScaleNormal="100" workbookViewId="0">
      <selection activeCell="G80" sqref="G80"/>
    </sheetView>
  </sheetViews>
  <sheetFormatPr defaultRowHeight="14.4" x14ac:dyDescent="0.3"/>
  <cols>
    <col min="1" max="1" width="9.5546875" customWidth="1"/>
    <col min="4" max="4" width="8" customWidth="1"/>
    <col min="5" max="5" width="10.6640625" customWidth="1"/>
    <col min="6" max="6" width="10.44140625" customWidth="1"/>
    <col min="13" max="13" width="8.77734375" customWidth="1"/>
  </cols>
  <sheetData>
    <row r="1" spans="1:18" x14ac:dyDescent="0.3">
      <c r="H1" s="38" t="s">
        <v>147</v>
      </c>
      <c r="I1" s="38"/>
      <c r="J1" s="38"/>
      <c r="K1" s="38"/>
      <c r="L1" s="38"/>
      <c r="M1" s="38"/>
    </row>
    <row r="2" spans="1:18" x14ac:dyDescent="0.3">
      <c r="H2" s="38"/>
      <c r="I2" s="38"/>
      <c r="J2" s="38"/>
      <c r="K2" s="38"/>
      <c r="L2" s="38"/>
      <c r="M2" s="38"/>
    </row>
    <row r="6" spans="1:18" x14ac:dyDescent="0.3">
      <c r="A6" s="1" t="s">
        <v>0</v>
      </c>
    </row>
    <row r="8" spans="1:18" x14ac:dyDescent="0.3">
      <c r="A8" s="2" t="s">
        <v>1</v>
      </c>
      <c r="B8" s="2" t="s">
        <v>2</v>
      </c>
      <c r="E8" s="4" t="s">
        <v>4</v>
      </c>
      <c r="F8" s="4" t="s">
        <v>3</v>
      </c>
    </row>
    <row r="9" spans="1:18" x14ac:dyDescent="0.3">
      <c r="A9" s="3">
        <v>1</v>
      </c>
      <c r="B9" s="3">
        <v>10</v>
      </c>
    </row>
    <row r="10" spans="1:18" x14ac:dyDescent="0.3">
      <c r="A10" s="3">
        <v>2</v>
      </c>
      <c r="B10" s="3">
        <v>7</v>
      </c>
      <c r="E10" s="5" t="s">
        <v>1</v>
      </c>
      <c r="F10" s="5">
        <v>1</v>
      </c>
      <c r="G10" s="5">
        <v>2</v>
      </c>
      <c r="H10" s="5">
        <v>3</v>
      </c>
      <c r="I10" s="5">
        <v>4</v>
      </c>
      <c r="J10" s="5">
        <v>5</v>
      </c>
      <c r="M10" s="8" t="s">
        <v>1</v>
      </c>
      <c r="N10" s="8">
        <v>10</v>
      </c>
      <c r="O10" s="8">
        <v>7</v>
      </c>
      <c r="P10" s="8">
        <v>28</v>
      </c>
      <c r="Q10" s="8">
        <v>20</v>
      </c>
      <c r="R10" s="8">
        <v>35</v>
      </c>
    </row>
    <row r="11" spans="1:18" x14ac:dyDescent="0.3">
      <c r="A11" s="3">
        <v>3</v>
      </c>
      <c r="B11" s="3">
        <v>28</v>
      </c>
      <c r="E11" s="5">
        <v>1</v>
      </c>
      <c r="F11" s="7">
        <f>$B$9-B9</f>
        <v>0</v>
      </c>
      <c r="G11" s="11">
        <f>B9-$B$10</f>
        <v>3</v>
      </c>
      <c r="H11" s="7">
        <f>B9-$B$11</f>
        <v>-18</v>
      </c>
      <c r="I11" s="7">
        <f>B9-$B$12</f>
        <v>-10</v>
      </c>
      <c r="J11" s="7">
        <f>B9-$B$13</f>
        <v>-25</v>
      </c>
      <c r="M11" s="8">
        <v>10</v>
      </c>
      <c r="N11" s="9">
        <f>ABS($M11-N$10)</f>
        <v>0</v>
      </c>
      <c r="O11" s="10">
        <f t="shared" ref="O11:R11" si="0">ABS($M11-O$10)</f>
        <v>3</v>
      </c>
      <c r="P11" s="9">
        <f t="shared" si="0"/>
        <v>18</v>
      </c>
      <c r="Q11" s="9">
        <f t="shared" si="0"/>
        <v>10</v>
      </c>
      <c r="R11" s="9">
        <f t="shared" si="0"/>
        <v>25</v>
      </c>
    </row>
    <row r="12" spans="1:18" ht="15.6" x14ac:dyDescent="0.3">
      <c r="A12" s="3">
        <v>4</v>
      </c>
      <c r="B12" s="3">
        <v>20</v>
      </c>
      <c r="E12" s="5">
        <v>2</v>
      </c>
      <c r="F12" s="11">
        <f t="shared" ref="F12:F15" si="1">$B$9-B10</f>
        <v>3</v>
      </c>
      <c r="G12" s="7">
        <f t="shared" ref="G12:G15" si="2">B10-$B$10</f>
        <v>0</v>
      </c>
      <c r="H12" s="7">
        <f t="shared" ref="H12:H15" si="3">B10-$B$11</f>
        <v>-21</v>
      </c>
      <c r="I12" s="7">
        <f t="shared" ref="I12:I15" si="4">B10-$B$12</f>
        <v>-13</v>
      </c>
      <c r="J12" s="7">
        <f t="shared" ref="J12:J15" si="5">B10-$B$13</f>
        <v>-28</v>
      </c>
      <c r="K12" s="39" t="s">
        <v>5</v>
      </c>
      <c r="L12" s="35"/>
      <c r="M12" s="8">
        <v>7</v>
      </c>
      <c r="N12" s="10">
        <f t="shared" ref="N12:R15" si="6">ABS($M12-N$10)</f>
        <v>3</v>
      </c>
      <c r="O12" s="9">
        <f t="shared" si="6"/>
        <v>0</v>
      </c>
      <c r="P12" s="9">
        <f t="shared" si="6"/>
        <v>21</v>
      </c>
      <c r="Q12" s="9">
        <f t="shared" si="6"/>
        <v>13</v>
      </c>
      <c r="R12" s="9">
        <f t="shared" si="6"/>
        <v>28</v>
      </c>
    </row>
    <row r="13" spans="1:18" x14ac:dyDescent="0.3">
      <c r="A13" s="3">
        <v>5</v>
      </c>
      <c r="B13" s="3">
        <v>35</v>
      </c>
      <c r="E13" s="5">
        <v>3</v>
      </c>
      <c r="F13" s="7">
        <f t="shared" si="1"/>
        <v>-18</v>
      </c>
      <c r="G13" s="7">
        <f t="shared" si="2"/>
        <v>21</v>
      </c>
      <c r="H13" s="7">
        <f t="shared" si="3"/>
        <v>0</v>
      </c>
      <c r="I13" s="7">
        <f t="shared" si="4"/>
        <v>8</v>
      </c>
      <c r="J13" s="7">
        <f t="shared" si="5"/>
        <v>-7</v>
      </c>
      <c r="M13" s="8">
        <v>28</v>
      </c>
      <c r="N13" s="9">
        <f t="shared" si="6"/>
        <v>18</v>
      </c>
      <c r="O13" s="9">
        <f t="shared" si="6"/>
        <v>21</v>
      </c>
      <c r="P13" s="9">
        <f t="shared" si="6"/>
        <v>0</v>
      </c>
      <c r="Q13" s="9">
        <f t="shared" si="6"/>
        <v>8</v>
      </c>
      <c r="R13" s="9">
        <f t="shared" si="6"/>
        <v>7</v>
      </c>
    </row>
    <row r="14" spans="1:18" x14ac:dyDescent="0.3">
      <c r="E14" s="5">
        <v>4</v>
      </c>
      <c r="F14" s="7">
        <f t="shared" si="1"/>
        <v>-10</v>
      </c>
      <c r="G14" s="7">
        <f t="shared" si="2"/>
        <v>13</v>
      </c>
      <c r="H14" s="7">
        <f t="shared" si="3"/>
        <v>-8</v>
      </c>
      <c r="I14" s="7">
        <f t="shared" si="4"/>
        <v>0</v>
      </c>
      <c r="J14" s="7">
        <f t="shared" si="5"/>
        <v>-15</v>
      </c>
      <c r="M14" s="8">
        <v>20</v>
      </c>
      <c r="N14" s="9">
        <f t="shared" si="6"/>
        <v>10</v>
      </c>
      <c r="O14" s="9">
        <f t="shared" si="6"/>
        <v>13</v>
      </c>
      <c r="P14" s="9">
        <f t="shared" si="6"/>
        <v>8</v>
      </c>
      <c r="Q14" s="9">
        <f t="shared" si="6"/>
        <v>0</v>
      </c>
      <c r="R14" s="9">
        <f t="shared" si="6"/>
        <v>15</v>
      </c>
    </row>
    <row r="15" spans="1:18" x14ac:dyDescent="0.3">
      <c r="E15" s="5">
        <v>5</v>
      </c>
      <c r="F15" s="7">
        <f t="shared" si="1"/>
        <v>-25</v>
      </c>
      <c r="G15" s="7">
        <f t="shared" si="2"/>
        <v>28</v>
      </c>
      <c r="H15" s="7">
        <f t="shared" si="3"/>
        <v>7</v>
      </c>
      <c r="I15" s="7">
        <f t="shared" si="4"/>
        <v>15</v>
      </c>
      <c r="J15" s="7">
        <f t="shared" si="5"/>
        <v>0</v>
      </c>
      <c r="M15" s="8">
        <v>35</v>
      </c>
      <c r="N15" s="9">
        <f t="shared" si="6"/>
        <v>25</v>
      </c>
      <c r="O15" s="9">
        <f t="shared" si="6"/>
        <v>28</v>
      </c>
      <c r="P15" s="9">
        <f t="shared" si="6"/>
        <v>7</v>
      </c>
      <c r="Q15" s="9">
        <f t="shared" si="6"/>
        <v>15</v>
      </c>
      <c r="R15" s="9">
        <f t="shared" si="6"/>
        <v>0</v>
      </c>
    </row>
    <row r="20" spans="4:11" ht="18" x14ac:dyDescent="0.35">
      <c r="D20" s="36" t="s">
        <v>6</v>
      </c>
      <c r="E20" s="36"/>
      <c r="F20" s="36"/>
      <c r="G20" s="36"/>
      <c r="H20" s="36"/>
      <c r="I20" s="36"/>
      <c r="J20" s="36"/>
      <c r="K20" s="36"/>
    </row>
    <row r="22" spans="4:11" x14ac:dyDescent="0.3">
      <c r="F22" s="1"/>
      <c r="G22" s="1"/>
      <c r="H22" s="1"/>
      <c r="I22" s="1"/>
    </row>
    <row r="26" spans="4:11" ht="15.6" x14ac:dyDescent="0.3">
      <c r="E26" s="12" t="s">
        <v>7</v>
      </c>
    </row>
    <row r="33" spans="1:16" x14ac:dyDescent="0.3">
      <c r="A33" s="1" t="s">
        <v>9</v>
      </c>
      <c r="D33" s="1" t="s">
        <v>148</v>
      </c>
    </row>
    <row r="35" spans="1:16" x14ac:dyDescent="0.3">
      <c r="A35" s="2" t="s">
        <v>1</v>
      </c>
      <c r="B35" s="2" t="s">
        <v>2</v>
      </c>
      <c r="E35" s="4" t="s">
        <v>149</v>
      </c>
      <c r="F35" s="4" t="s">
        <v>10</v>
      </c>
    </row>
    <row r="36" spans="1:16" x14ac:dyDescent="0.3">
      <c r="A36" s="13" t="s">
        <v>8</v>
      </c>
      <c r="B36" s="3">
        <v>10</v>
      </c>
    </row>
    <row r="37" spans="1:16" x14ac:dyDescent="0.3">
      <c r="A37" s="3">
        <v>3</v>
      </c>
      <c r="B37" s="3">
        <v>28</v>
      </c>
      <c r="E37" s="5" t="s">
        <v>11</v>
      </c>
      <c r="F37" s="14" t="s">
        <v>8</v>
      </c>
      <c r="G37" s="5">
        <v>3</v>
      </c>
      <c r="H37" s="5">
        <v>4</v>
      </c>
      <c r="I37" s="5">
        <v>5</v>
      </c>
      <c r="L37" s="5" t="s">
        <v>11</v>
      </c>
      <c r="M37" s="5">
        <v>10</v>
      </c>
      <c r="N37" s="5">
        <v>28</v>
      </c>
      <c r="O37" s="5">
        <v>20</v>
      </c>
      <c r="P37" s="5">
        <v>35</v>
      </c>
    </row>
    <row r="38" spans="1:16" x14ac:dyDescent="0.3">
      <c r="A38" s="3">
        <v>4</v>
      </c>
      <c r="B38" s="3">
        <v>20</v>
      </c>
      <c r="E38" s="14" t="s">
        <v>8</v>
      </c>
      <c r="F38" s="3">
        <f>$B$36-B36</f>
        <v>0</v>
      </c>
      <c r="G38" s="3">
        <f>$B$37-B36</f>
        <v>18</v>
      </c>
      <c r="H38" s="3">
        <f>$B$38-B36</f>
        <v>10</v>
      </c>
      <c r="I38" s="3">
        <f>$B$39-B36</f>
        <v>25</v>
      </c>
      <c r="L38" s="5">
        <v>10</v>
      </c>
      <c r="M38" s="3">
        <f>ABS($L38-M$37)</f>
        <v>0</v>
      </c>
      <c r="N38" s="3">
        <f t="shared" ref="N38:P38" si="7">ABS($L38-N$37)</f>
        <v>18</v>
      </c>
      <c r="O38" s="3">
        <f t="shared" si="7"/>
        <v>10</v>
      </c>
      <c r="P38" s="3">
        <f t="shared" si="7"/>
        <v>25</v>
      </c>
    </row>
    <row r="39" spans="1:16" ht="15.6" x14ac:dyDescent="0.3">
      <c r="A39" s="3">
        <v>5</v>
      </c>
      <c r="B39" s="3">
        <v>35</v>
      </c>
      <c r="E39" s="5">
        <v>3</v>
      </c>
      <c r="F39" s="3">
        <f t="shared" ref="F39:F41" si="8">$B$36-B37</f>
        <v>-18</v>
      </c>
      <c r="G39" s="3">
        <f t="shared" ref="G39:G41" si="9">$B$37-B37</f>
        <v>0</v>
      </c>
      <c r="H39" s="3">
        <f t="shared" ref="H39:H41" si="10">$B$38-B37</f>
        <v>-8</v>
      </c>
      <c r="I39" s="15">
        <f t="shared" ref="I39:I41" si="11">$B$39-B37</f>
        <v>7</v>
      </c>
      <c r="J39" s="34" t="s">
        <v>5</v>
      </c>
      <c r="K39" s="35"/>
      <c r="L39" s="5">
        <v>28</v>
      </c>
      <c r="M39" s="3">
        <f t="shared" ref="M39:P41" si="12">ABS($L39-M$37)</f>
        <v>18</v>
      </c>
      <c r="N39" s="3">
        <f t="shared" si="12"/>
        <v>0</v>
      </c>
      <c r="O39" s="3">
        <f t="shared" si="12"/>
        <v>8</v>
      </c>
      <c r="P39" s="15">
        <f t="shared" si="12"/>
        <v>7</v>
      </c>
    </row>
    <row r="40" spans="1:16" x14ac:dyDescent="0.3">
      <c r="E40" s="5">
        <v>4</v>
      </c>
      <c r="F40" s="3">
        <f t="shared" si="8"/>
        <v>-10</v>
      </c>
      <c r="G40" s="3">
        <f t="shared" si="9"/>
        <v>8</v>
      </c>
      <c r="H40" s="3">
        <f t="shared" si="10"/>
        <v>0</v>
      </c>
      <c r="I40" s="3">
        <f t="shared" si="11"/>
        <v>15</v>
      </c>
      <c r="L40" s="5">
        <v>20</v>
      </c>
      <c r="M40" s="3">
        <f t="shared" si="12"/>
        <v>10</v>
      </c>
      <c r="N40" s="3">
        <f t="shared" si="12"/>
        <v>8</v>
      </c>
      <c r="O40" s="3">
        <f t="shared" si="12"/>
        <v>0</v>
      </c>
      <c r="P40" s="3">
        <f t="shared" si="12"/>
        <v>15</v>
      </c>
    </row>
    <row r="41" spans="1:16" x14ac:dyDescent="0.3">
      <c r="E41" s="5">
        <v>5</v>
      </c>
      <c r="F41" s="3">
        <f t="shared" si="8"/>
        <v>-25</v>
      </c>
      <c r="G41" s="15">
        <f t="shared" si="9"/>
        <v>-7</v>
      </c>
      <c r="H41" s="3">
        <f t="shared" si="10"/>
        <v>-15</v>
      </c>
      <c r="I41" s="3">
        <f t="shared" si="11"/>
        <v>0</v>
      </c>
      <c r="L41" s="5">
        <v>35</v>
      </c>
      <c r="M41" s="3">
        <f t="shared" si="12"/>
        <v>25</v>
      </c>
      <c r="N41" s="15">
        <f t="shared" si="12"/>
        <v>7</v>
      </c>
      <c r="O41" s="3">
        <f t="shared" si="12"/>
        <v>15</v>
      </c>
      <c r="P41" s="3">
        <f t="shared" si="12"/>
        <v>0</v>
      </c>
    </row>
    <row r="44" spans="1:16" ht="18" x14ac:dyDescent="0.35">
      <c r="D44" s="36" t="s">
        <v>6</v>
      </c>
      <c r="E44" s="36"/>
      <c r="F44" s="36"/>
      <c r="G44" s="36"/>
      <c r="H44" s="36"/>
      <c r="I44" s="36"/>
      <c r="J44" s="36"/>
      <c r="K44" s="36"/>
    </row>
    <row r="46" spans="1:16" x14ac:dyDescent="0.3">
      <c r="F46" s="1"/>
      <c r="G46" s="1"/>
      <c r="H46" s="1"/>
      <c r="I46" s="1"/>
    </row>
    <row r="50" spans="1:15" ht="15.6" x14ac:dyDescent="0.3">
      <c r="E50" s="12" t="s">
        <v>12</v>
      </c>
    </row>
    <row r="56" spans="1:15" x14ac:dyDescent="0.3">
      <c r="D56" s="1" t="s">
        <v>14</v>
      </c>
    </row>
    <row r="58" spans="1:15" x14ac:dyDescent="0.3">
      <c r="D58" s="1" t="s">
        <v>150</v>
      </c>
    </row>
    <row r="59" spans="1:15" x14ac:dyDescent="0.3">
      <c r="A59" s="1" t="s">
        <v>13</v>
      </c>
      <c r="D59" s="1" t="s">
        <v>15</v>
      </c>
    </row>
    <row r="61" spans="1:15" x14ac:dyDescent="0.3">
      <c r="A61" s="2" t="s">
        <v>1</v>
      </c>
      <c r="B61" s="2" t="s">
        <v>2</v>
      </c>
      <c r="E61" s="4" t="s">
        <v>152</v>
      </c>
      <c r="F61" s="4" t="s">
        <v>17</v>
      </c>
    </row>
    <row r="62" spans="1:15" x14ac:dyDescent="0.3">
      <c r="A62" s="13" t="s">
        <v>8</v>
      </c>
      <c r="B62" s="3">
        <v>10</v>
      </c>
    </row>
    <row r="63" spans="1:15" x14ac:dyDescent="0.3">
      <c r="A63" s="16" t="s">
        <v>16</v>
      </c>
      <c r="B63" s="3">
        <v>35</v>
      </c>
      <c r="E63" s="5" t="s">
        <v>11</v>
      </c>
      <c r="F63" s="14" t="s">
        <v>8</v>
      </c>
      <c r="G63" s="14" t="s">
        <v>18</v>
      </c>
      <c r="H63" s="5">
        <v>4</v>
      </c>
      <c r="L63" s="5" t="s">
        <v>11</v>
      </c>
      <c r="M63" s="5">
        <v>10</v>
      </c>
      <c r="N63" s="5">
        <v>35</v>
      </c>
      <c r="O63" s="5">
        <v>20</v>
      </c>
    </row>
    <row r="64" spans="1:15" x14ac:dyDescent="0.3">
      <c r="A64" s="3">
        <v>4</v>
      </c>
      <c r="B64" s="3">
        <v>20</v>
      </c>
      <c r="E64" s="14" t="s">
        <v>8</v>
      </c>
      <c r="F64" s="3">
        <f>$B$62-B62</f>
        <v>0</v>
      </c>
      <c r="G64" s="3">
        <f>$B$63-B62</f>
        <v>25</v>
      </c>
      <c r="H64" s="15">
        <f>$B$64-B62</f>
        <v>10</v>
      </c>
      <c r="L64" s="5">
        <v>10</v>
      </c>
      <c r="M64" s="3">
        <f>ABS($L64-M$63)</f>
        <v>0</v>
      </c>
      <c r="N64" s="3">
        <f t="shared" ref="N64:O64" si="13">ABS($L64-N$63)</f>
        <v>25</v>
      </c>
      <c r="O64" s="15">
        <f t="shared" si="13"/>
        <v>10</v>
      </c>
    </row>
    <row r="65" spans="5:15" ht="15.6" x14ac:dyDescent="0.3">
      <c r="E65" s="14" t="s">
        <v>18</v>
      </c>
      <c r="F65" s="3">
        <f t="shared" ref="F65:F66" si="14">$B$62-B63</f>
        <v>-25</v>
      </c>
      <c r="G65" s="3">
        <f t="shared" ref="G65:G66" si="15">$B$63-B63</f>
        <v>0</v>
      </c>
      <c r="H65" s="3">
        <f t="shared" ref="H65:H66" si="16">$B$64-B63</f>
        <v>-15</v>
      </c>
      <c r="J65" s="34" t="s">
        <v>5</v>
      </c>
      <c r="K65" s="35"/>
      <c r="L65" s="5">
        <v>35</v>
      </c>
      <c r="M65" s="3">
        <f t="shared" ref="M65:O66" si="17">ABS($L65-M$63)</f>
        <v>25</v>
      </c>
      <c r="N65" s="3">
        <f t="shared" si="17"/>
        <v>0</v>
      </c>
      <c r="O65" s="3">
        <f t="shared" si="17"/>
        <v>15</v>
      </c>
    </row>
    <row r="66" spans="5:15" x14ac:dyDescent="0.3">
      <c r="E66" s="5">
        <v>4</v>
      </c>
      <c r="F66" s="15">
        <f t="shared" si="14"/>
        <v>-10</v>
      </c>
      <c r="G66" s="3">
        <f t="shared" si="15"/>
        <v>15</v>
      </c>
      <c r="H66" s="3">
        <f t="shared" si="16"/>
        <v>0</v>
      </c>
      <c r="L66" s="5">
        <v>20</v>
      </c>
      <c r="M66" s="15">
        <f t="shared" si="17"/>
        <v>10</v>
      </c>
      <c r="N66" s="3">
        <f t="shared" si="17"/>
        <v>15</v>
      </c>
      <c r="O66" s="3">
        <f t="shared" si="17"/>
        <v>0</v>
      </c>
    </row>
    <row r="68" spans="5:15" ht="18" x14ac:dyDescent="0.35">
      <c r="E68" s="36" t="s">
        <v>19</v>
      </c>
      <c r="F68" s="36"/>
      <c r="G68" s="36"/>
      <c r="H68" s="36"/>
      <c r="I68" s="36"/>
      <c r="J68" s="36"/>
      <c r="K68" s="36"/>
      <c r="L68" s="36"/>
    </row>
    <row r="70" spans="5:15" x14ac:dyDescent="0.3">
      <c r="G70" s="1"/>
      <c r="H70" s="1"/>
      <c r="I70" s="1"/>
      <c r="J70" s="1"/>
    </row>
    <row r="74" spans="5:15" ht="15.6" x14ac:dyDescent="0.3">
      <c r="F74" s="12" t="s">
        <v>20</v>
      </c>
    </row>
    <row r="80" spans="5:15" x14ac:dyDescent="0.3">
      <c r="E80" s="1" t="s">
        <v>151</v>
      </c>
    </row>
    <row r="81" spans="1:14" x14ac:dyDescent="0.3">
      <c r="E81" s="1" t="s">
        <v>21</v>
      </c>
    </row>
    <row r="83" spans="1:14" x14ac:dyDescent="0.3">
      <c r="A83" s="1" t="s">
        <v>22</v>
      </c>
    </row>
    <row r="84" spans="1:14" x14ac:dyDescent="0.3">
      <c r="E84" s="4" t="s">
        <v>153</v>
      </c>
      <c r="F84" s="4" t="s">
        <v>24</v>
      </c>
    </row>
    <row r="85" spans="1:14" x14ac:dyDescent="0.3">
      <c r="A85" s="2" t="s">
        <v>1</v>
      </c>
      <c r="B85" s="2" t="s">
        <v>2</v>
      </c>
    </row>
    <row r="86" spans="1:14" x14ac:dyDescent="0.3">
      <c r="A86" s="13" t="s">
        <v>23</v>
      </c>
      <c r="B86" s="3">
        <v>20</v>
      </c>
      <c r="E86" s="5" t="s">
        <v>11</v>
      </c>
      <c r="F86" s="14" t="s">
        <v>23</v>
      </c>
      <c r="G86" s="14" t="s">
        <v>18</v>
      </c>
      <c r="L86" s="5" t="s">
        <v>11</v>
      </c>
      <c r="M86" s="5">
        <v>20</v>
      </c>
      <c r="N86" s="5">
        <v>35</v>
      </c>
    </row>
    <row r="87" spans="1:14" x14ac:dyDescent="0.3">
      <c r="A87" s="16" t="s">
        <v>16</v>
      </c>
      <c r="B87" s="3">
        <v>35</v>
      </c>
      <c r="E87" s="14" t="s">
        <v>23</v>
      </c>
      <c r="F87" s="3">
        <f>$B$86-B86</f>
        <v>0</v>
      </c>
      <c r="G87" s="3">
        <f>$B$87-B86</f>
        <v>15</v>
      </c>
      <c r="L87" s="5">
        <v>20</v>
      </c>
      <c r="M87" s="3">
        <f>ABS($L87-M$86)</f>
        <v>0</v>
      </c>
      <c r="N87" s="3">
        <f>ABS($L87-N$86)</f>
        <v>15</v>
      </c>
    </row>
    <row r="88" spans="1:14" ht="15.6" x14ac:dyDescent="0.3">
      <c r="E88" s="14" t="s">
        <v>18</v>
      </c>
      <c r="F88" s="3">
        <f>$B$86-B87</f>
        <v>-15</v>
      </c>
      <c r="G88" s="3">
        <f>$B$87-B87</f>
        <v>0</v>
      </c>
      <c r="J88" s="34" t="s">
        <v>5</v>
      </c>
      <c r="K88" s="35"/>
      <c r="L88" s="5">
        <v>35</v>
      </c>
      <c r="M88" s="3">
        <f>ABS($L88-M$86)</f>
        <v>15</v>
      </c>
      <c r="N88" s="3">
        <f>ABS($L88-N$86)</f>
        <v>0</v>
      </c>
    </row>
    <row r="90" spans="1:14" ht="18" x14ac:dyDescent="0.35">
      <c r="E90" s="36" t="s">
        <v>19</v>
      </c>
      <c r="F90" s="36"/>
      <c r="G90" s="36"/>
      <c r="H90" s="36"/>
      <c r="I90" s="36"/>
      <c r="J90" s="36"/>
      <c r="K90" s="36"/>
      <c r="L90" s="36"/>
    </row>
    <row r="92" spans="1:14" x14ac:dyDescent="0.3">
      <c r="G92" s="1"/>
      <c r="H92" s="1"/>
      <c r="I92" s="1"/>
      <c r="J92" s="1"/>
    </row>
    <row r="96" spans="1:14" ht="15.6" x14ac:dyDescent="0.3">
      <c r="F96" s="12" t="s">
        <v>20</v>
      </c>
    </row>
    <row r="102" spans="5:13" x14ac:dyDescent="0.3">
      <c r="E102" s="1" t="s">
        <v>25</v>
      </c>
    </row>
    <row r="103" spans="5:13" x14ac:dyDescent="0.3">
      <c r="E103" s="1"/>
    </row>
    <row r="105" spans="5:13" ht="18" x14ac:dyDescent="0.35">
      <c r="F105" s="37" t="s">
        <v>26</v>
      </c>
      <c r="G105" s="37"/>
      <c r="H105" s="37"/>
      <c r="I105" s="37"/>
      <c r="J105" s="37"/>
    </row>
    <row r="107" spans="5:13" x14ac:dyDescent="0.3">
      <c r="E107" s="33" t="s">
        <v>27</v>
      </c>
      <c r="F107" s="33"/>
      <c r="G107" s="33"/>
      <c r="H107" s="33"/>
      <c r="I107" s="33"/>
      <c r="J107" s="33"/>
      <c r="K107" s="33"/>
      <c r="L107" s="33"/>
      <c r="M107" s="33"/>
    </row>
    <row r="118" spans="5:5" x14ac:dyDescent="0.3">
      <c r="E118" s="17">
        <v>7</v>
      </c>
    </row>
    <row r="122" spans="5:5" x14ac:dyDescent="0.3">
      <c r="E122" s="1">
        <v>3</v>
      </c>
    </row>
  </sheetData>
  <mergeCells count="11">
    <mergeCell ref="H1:M2"/>
    <mergeCell ref="K12:L12"/>
    <mergeCell ref="D20:K20"/>
    <mergeCell ref="J39:K39"/>
    <mergeCell ref="D44:K44"/>
    <mergeCell ref="E107:M107"/>
    <mergeCell ref="J65:K65"/>
    <mergeCell ref="E68:L68"/>
    <mergeCell ref="J88:K88"/>
    <mergeCell ref="E90:L90"/>
    <mergeCell ref="F105:J1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4"/>
  <sheetViews>
    <sheetView topLeftCell="A163" zoomScale="127" zoomScaleNormal="183" workbookViewId="0">
      <selection activeCell="J68" sqref="J68"/>
    </sheetView>
  </sheetViews>
  <sheetFormatPr defaultRowHeight="14.4" x14ac:dyDescent="0.3"/>
  <cols>
    <col min="1" max="1" width="11.88671875" customWidth="1"/>
    <col min="2" max="2" width="9.5546875" bestFit="1" customWidth="1"/>
    <col min="3" max="3" width="9.88671875" bestFit="1" customWidth="1"/>
  </cols>
  <sheetData>
    <row r="1" spans="1:14" ht="14.4" customHeight="1" x14ac:dyDescent="0.3">
      <c r="H1" s="38" t="s">
        <v>147</v>
      </c>
      <c r="I1" s="38"/>
      <c r="J1" s="38"/>
      <c r="K1" s="38"/>
      <c r="L1" s="38"/>
      <c r="M1" s="38"/>
      <c r="N1" s="38"/>
    </row>
    <row r="2" spans="1:14" ht="14.4" customHeight="1" x14ac:dyDescent="0.3">
      <c r="H2" s="38"/>
      <c r="I2" s="38"/>
      <c r="J2" s="38"/>
      <c r="K2" s="38"/>
      <c r="L2" s="38"/>
      <c r="M2" s="38"/>
      <c r="N2" s="38"/>
    </row>
    <row r="3" spans="1:14" x14ac:dyDescent="0.3">
      <c r="A3" s="43" t="s">
        <v>29</v>
      </c>
      <c r="B3" s="43"/>
      <c r="C3" s="43"/>
      <c r="D3" s="43"/>
      <c r="H3" s="42" t="s">
        <v>28</v>
      </c>
      <c r="I3" s="42"/>
      <c r="J3" s="42"/>
      <c r="K3" s="42"/>
      <c r="L3" s="42"/>
      <c r="M3" s="42"/>
      <c r="N3" s="42"/>
    </row>
    <row r="4" spans="1:14" x14ac:dyDescent="0.3">
      <c r="A4" s="43"/>
      <c r="B4" s="43"/>
      <c r="C4" s="43"/>
      <c r="D4" s="43"/>
      <c r="H4" s="42"/>
      <c r="I4" s="42"/>
      <c r="J4" s="42"/>
      <c r="K4" s="42"/>
      <c r="L4" s="42"/>
      <c r="M4" s="42"/>
      <c r="N4" s="42"/>
    </row>
    <row r="6" spans="1:14" ht="18" x14ac:dyDescent="0.35">
      <c r="A6" s="20" t="s">
        <v>0</v>
      </c>
      <c r="B6" s="21" t="s">
        <v>37</v>
      </c>
      <c r="C6" s="21" t="s">
        <v>38</v>
      </c>
    </row>
    <row r="7" spans="1:14" ht="15.6" x14ac:dyDescent="0.3">
      <c r="A7" s="19"/>
      <c r="B7" s="19" t="s">
        <v>35</v>
      </c>
      <c r="C7" s="19" t="s">
        <v>36</v>
      </c>
    </row>
    <row r="8" spans="1:14" ht="15.6" x14ac:dyDescent="0.3">
      <c r="A8" s="19" t="s">
        <v>30</v>
      </c>
      <c r="B8" s="19">
        <v>2</v>
      </c>
      <c r="C8" s="19">
        <v>4</v>
      </c>
    </row>
    <row r="9" spans="1:14" ht="15.6" x14ac:dyDescent="0.3">
      <c r="A9" s="19" t="s">
        <v>31</v>
      </c>
      <c r="B9" s="19">
        <v>8</v>
      </c>
      <c r="C9" s="19">
        <v>2</v>
      </c>
    </row>
    <row r="10" spans="1:14" ht="15.6" x14ac:dyDescent="0.3">
      <c r="A10" s="19" t="s">
        <v>32</v>
      </c>
      <c r="B10" s="19">
        <v>9</v>
      </c>
      <c r="C10" s="19">
        <v>3</v>
      </c>
    </row>
    <row r="11" spans="1:14" ht="15.6" x14ac:dyDescent="0.3">
      <c r="A11" s="19" t="s">
        <v>33</v>
      </c>
      <c r="B11" s="19">
        <v>1</v>
      </c>
      <c r="C11" s="19">
        <v>5</v>
      </c>
    </row>
    <row r="12" spans="1:14" ht="15.6" x14ac:dyDescent="0.3">
      <c r="A12" s="19" t="s">
        <v>34</v>
      </c>
      <c r="B12" s="19">
        <v>8.5</v>
      </c>
      <c r="C12" s="19">
        <v>1</v>
      </c>
    </row>
    <row r="15" spans="1:14" x14ac:dyDescent="0.3">
      <c r="B15" s="45" t="s">
        <v>80</v>
      </c>
      <c r="C15" s="45"/>
    </row>
    <row r="17" spans="1:9" x14ac:dyDescent="0.3">
      <c r="B17" t="s">
        <v>81</v>
      </c>
    </row>
    <row r="18" spans="1:9" x14ac:dyDescent="0.3">
      <c r="B18" t="s">
        <v>82</v>
      </c>
    </row>
    <row r="19" spans="1:9" x14ac:dyDescent="0.3">
      <c r="B19" t="s">
        <v>83</v>
      </c>
    </row>
    <row r="28" spans="1:9" ht="18" x14ac:dyDescent="0.35">
      <c r="A28" s="22" t="s">
        <v>39</v>
      </c>
    </row>
    <row r="30" spans="1:9" ht="18" x14ac:dyDescent="0.35">
      <c r="A30" s="20" t="s">
        <v>0</v>
      </c>
      <c r="B30" s="21" t="s">
        <v>37</v>
      </c>
      <c r="C30" s="21" t="s">
        <v>38</v>
      </c>
    </row>
    <row r="31" spans="1:9" ht="15.6" x14ac:dyDescent="0.3">
      <c r="A31" s="19"/>
      <c r="B31" s="28" t="s">
        <v>35</v>
      </c>
      <c r="C31" s="28" t="s">
        <v>36</v>
      </c>
      <c r="H31" s="4" t="s">
        <v>4</v>
      </c>
      <c r="I31" s="4" t="s">
        <v>3</v>
      </c>
    </row>
    <row r="32" spans="1:9" ht="15.6" x14ac:dyDescent="0.3">
      <c r="A32" s="19" t="s">
        <v>30</v>
      </c>
      <c r="B32" s="19">
        <v>2</v>
      </c>
      <c r="C32" s="19">
        <v>4</v>
      </c>
    </row>
    <row r="33" spans="1:15" ht="15.6" x14ac:dyDescent="0.3">
      <c r="A33" s="19" t="s">
        <v>31</v>
      </c>
      <c r="B33" s="19">
        <v>8</v>
      </c>
      <c r="C33" s="19">
        <v>2</v>
      </c>
      <c r="H33" s="5"/>
      <c r="I33" s="23" t="s">
        <v>30</v>
      </c>
      <c r="J33" s="23" t="s">
        <v>31</v>
      </c>
      <c r="K33" s="23" t="s">
        <v>32</v>
      </c>
      <c r="L33" s="23" t="s">
        <v>33</v>
      </c>
      <c r="M33" s="23" t="s">
        <v>34</v>
      </c>
    </row>
    <row r="34" spans="1:15" ht="15.6" x14ac:dyDescent="0.3">
      <c r="A34" s="19" t="s">
        <v>32</v>
      </c>
      <c r="B34" s="19">
        <v>9</v>
      </c>
      <c r="C34" s="19">
        <v>3</v>
      </c>
      <c r="H34" s="23" t="s">
        <v>30</v>
      </c>
      <c r="I34" s="7">
        <v>0</v>
      </c>
      <c r="J34" s="6">
        <v>6.324555320336759</v>
      </c>
      <c r="K34" s="6">
        <v>7.0710678118654755</v>
      </c>
      <c r="L34" s="6">
        <v>1.4142135623730951</v>
      </c>
      <c r="M34" s="6">
        <v>7.1589105316381767</v>
      </c>
    </row>
    <row r="35" spans="1:15" ht="15.6" x14ac:dyDescent="0.3">
      <c r="A35" s="19" t="s">
        <v>33</v>
      </c>
      <c r="B35" s="19">
        <v>1</v>
      </c>
      <c r="C35" s="19">
        <v>5</v>
      </c>
      <c r="H35" s="23" t="s">
        <v>31</v>
      </c>
      <c r="I35" s="25">
        <f>SQRT((B33-B32)^2+(C33-C32)^2)</f>
        <v>6.324555320336759</v>
      </c>
      <c r="J35" s="7">
        <v>0</v>
      </c>
      <c r="K35" s="6">
        <v>1.4142135623730951</v>
      </c>
      <c r="L35" s="6">
        <v>7.6157731058639104</v>
      </c>
      <c r="M35" s="26">
        <v>1.1180339887498949</v>
      </c>
      <c r="N35" s="39"/>
      <c r="O35" s="35"/>
    </row>
    <row r="36" spans="1:15" ht="15.6" x14ac:dyDescent="0.3">
      <c r="A36" s="19" t="s">
        <v>34</v>
      </c>
      <c r="B36" s="19">
        <v>8.5</v>
      </c>
      <c r="C36" s="19">
        <v>1</v>
      </c>
      <c r="H36" s="23" t="s">
        <v>32</v>
      </c>
      <c r="I36" s="6">
        <f>SQRT((B34-B32)^2+(C34-C32)^2)</f>
        <v>7.0710678118654755</v>
      </c>
      <c r="J36" s="6">
        <f>SQRT((B34-B33)^2+(C34-C33)^2)</f>
        <v>1.4142135623730951</v>
      </c>
      <c r="K36" s="7">
        <v>0</v>
      </c>
      <c r="L36" s="6">
        <v>8.2462112512353212</v>
      </c>
      <c r="M36" s="6">
        <v>2.0615528128088303</v>
      </c>
    </row>
    <row r="37" spans="1:15" ht="15.6" x14ac:dyDescent="0.3">
      <c r="H37" s="23" t="s">
        <v>33</v>
      </c>
      <c r="I37" s="6">
        <f>SQRT((B35-B32)^2+(C35-C32)^2)</f>
        <v>1.4142135623730951</v>
      </c>
      <c r="J37" s="6">
        <f>SQRT((B35-B33)^2+(C35-C33)^2)</f>
        <v>7.6157731058639087</v>
      </c>
      <c r="K37" s="6">
        <f>SQRT((B35-B34)^2+(C35-C34)^2)</f>
        <v>8.2462112512353212</v>
      </c>
      <c r="L37" s="7">
        <v>0</v>
      </c>
      <c r="M37" s="6">
        <v>8.5</v>
      </c>
    </row>
    <row r="38" spans="1:15" ht="15.6" x14ac:dyDescent="0.3">
      <c r="H38" s="23" t="s">
        <v>34</v>
      </c>
      <c r="I38" s="6">
        <f>SQRT((B36-B32)^2+(C36-C32)^2)</f>
        <v>7.1589105316381767</v>
      </c>
      <c r="J38" s="26">
        <f>SQRT((B36-B33)^2+(C36-C33)^2)</f>
        <v>1.1180339887498949</v>
      </c>
      <c r="K38" s="6">
        <f>SQRT((B36-B34)^2+(C36-C34)^2)</f>
        <v>2.0615528128088303</v>
      </c>
      <c r="L38" s="6">
        <f>SQRT((B36-B35)^2+(C36-C35)^2)</f>
        <v>8.5</v>
      </c>
      <c r="M38" s="7">
        <v>0</v>
      </c>
    </row>
    <row r="41" spans="1:15" ht="15.6" customHeight="1" x14ac:dyDescent="0.3">
      <c r="J41" s="44" t="s">
        <v>40</v>
      </c>
      <c r="K41" s="44"/>
      <c r="L41" s="44"/>
    </row>
    <row r="42" spans="1:15" x14ac:dyDescent="0.3">
      <c r="J42" s="44"/>
      <c r="K42" s="44"/>
      <c r="L42" s="44"/>
    </row>
    <row r="48" spans="1:15" x14ac:dyDescent="0.3">
      <c r="I48" s="18" t="s">
        <v>41</v>
      </c>
      <c r="J48" s="18">
        <f>ROUND(SQRT((B33-B32)^2+(C33-C32)^2),1)</f>
        <v>6.3</v>
      </c>
    </row>
    <row r="49" spans="7:14" ht="15.6" x14ac:dyDescent="0.3">
      <c r="J49" s="24"/>
    </row>
    <row r="50" spans="7:14" x14ac:dyDescent="0.3">
      <c r="I50" s="41" t="s">
        <v>42</v>
      </c>
      <c r="J50" s="41"/>
      <c r="K50" s="41"/>
      <c r="L50" s="41"/>
      <c r="M50" s="41"/>
    </row>
    <row r="52" spans="7:14" x14ac:dyDescent="0.3">
      <c r="I52" t="s">
        <v>43</v>
      </c>
    </row>
    <row r="54" spans="7:14" x14ac:dyDescent="0.3">
      <c r="I54" s="1" t="s">
        <v>44</v>
      </c>
    </row>
    <row r="55" spans="7:14" x14ac:dyDescent="0.3">
      <c r="I55" s="1"/>
    </row>
    <row r="56" spans="7:14" ht="18" x14ac:dyDescent="0.35">
      <c r="G56" s="36" t="s">
        <v>6</v>
      </c>
      <c r="H56" s="36"/>
      <c r="I56" s="36"/>
      <c r="J56" s="36"/>
      <c r="K56" s="36"/>
      <c r="L56" s="36"/>
      <c r="M56" s="36"/>
      <c r="N56" s="36"/>
    </row>
    <row r="58" spans="7:14" x14ac:dyDescent="0.3">
      <c r="I58" s="1"/>
      <c r="J58" s="1"/>
      <c r="K58" s="1"/>
      <c r="L58" s="1"/>
    </row>
    <row r="62" spans="7:14" ht="15.6" x14ac:dyDescent="0.3">
      <c r="H62" s="12" t="s">
        <v>49</v>
      </c>
    </row>
    <row r="68" spans="1:15" x14ac:dyDescent="0.3">
      <c r="A68" s="1"/>
      <c r="G68" s="1" t="s">
        <v>45</v>
      </c>
    </row>
    <row r="69" spans="1:15" ht="14.4" customHeight="1" x14ac:dyDescent="0.3">
      <c r="A69" s="21"/>
      <c r="B69" s="21"/>
      <c r="C69" s="21"/>
    </row>
    <row r="70" spans="1:15" ht="14.4" customHeight="1" x14ac:dyDescent="0.3">
      <c r="A70" s="21"/>
      <c r="B70" s="21"/>
      <c r="C70" s="21"/>
      <c r="G70" s="40" t="s">
        <v>46</v>
      </c>
      <c r="H70" s="40"/>
      <c r="I70" s="40"/>
      <c r="J70" s="40"/>
    </row>
    <row r="71" spans="1:15" ht="18" customHeight="1" x14ac:dyDescent="0.35">
      <c r="A71" s="20" t="s">
        <v>0</v>
      </c>
      <c r="B71" s="21" t="s">
        <v>37</v>
      </c>
      <c r="C71" s="21" t="s">
        <v>38</v>
      </c>
      <c r="G71" s="40"/>
      <c r="H71" s="40"/>
      <c r="I71" s="40"/>
      <c r="J71" s="40"/>
    </row>
    <row r="72" spans="1:15" ht="15.6" x14ac:dyDescent="0.3">
      <c r="A72" s="19"/>
      <c r="B72" s="28" t="s">
        <v>35</v>
      </c>
      <c r="C72" s="28" t="s">
        <v>36</v>
      </c>
      <c r="K72" s="5"/>
      <c r="L72" s="23" t="s">
        <v>30</v>
      </c>
      <c r="M72" s="23" t="s">
        <v>50</v>
      </c>
      <c r="N72" s="23" t="s">
        <v>32</v>
      </c>
      <c r="O72" s="23" t="s">
        <v>33</v>
      </c>
    </row>
    <row r="73" spans="1:15" ht="15.6" x14ac:dyDescent="0.3">
      <c r="A73" s="19" t="s">
        <v>30</v>
      </c>
      <c r="B73" s="19">
        <v>2</v>
      </c>
      <c r="C73" s="19">
        <v>4</v>
      </c>
      <c r="G73" s="1" t="s">
        <v>47</v>
      </c>
      <c r="H73" s="1" t="s">
        <v>48</v>
      </c>
      <c r="K73" s="23" t="s">
        <v>30</v>
      </c>
      <c r="L73" s="7">
        <v>0</v>
      </c>
      <c r="M73" s="6">
        <v>6.32</v>
      </c>
      <c r="N73" s="6">
        <v>7.0710678118654755</v>
      </c>
      <c r="O73" s="26">
        <f>SQRT((1-2)^2+(5-4)^2)</f>
        <v>1.4142135623730951</v>
      </c>
    </row>
    <row r="74" spans="1:15" ht="15.6" x14ac:dyDescent="0.3">
      <c r="A74" s="19" t="s">
        <v>31</v>
      </c>
      <c r="B74" s="19">
        <v>8</v>
      </c>
      <c r="C74" s="19">
        <v>2</v>
      </c>
      <c r="K74" s="23" t="s">
        <v>50</v>
      </c>
      <c r="L74" s="6">
        <v>6.32</v>
      </c>
      <c r="M74" s="7">
        <v>0</v>
      </c>
      <c r="N74" s="6">
        <v>1.41</v>
      </c>
      <c r="O74" s="6">
        <v>7.61</v>
      </c>
    </row>
    <row r="75" spans="1:15" ht="15.6" x14ac:dyDescent="0.3">
      <c r="A75" s="19" t="s">
        <v>32</v>
      </c>
      <c r="B75" s="19">
        <v>9</v>
      </c>
      <c r="C75" s="19">
        <v>3</v>
      </c>
      <c r="G75" s="1" t="s">
        <v>47</v>
      </c>
      <c r="H75" s="1" t="s">
        <v>51</v>
      </c>
      <c r="K75" s="23" t="s">
        <v>32</v>
      </c>
      <c r="L75" s="6">
        <f>SQRT((9-2)^2+(3-4)^2)</f>
        <v>7.0710678118654755</v>
      </c>
      <c r="M75" s="6">
        <v>1.41</v>
      </c>
      <c r="N75" s="7">
        <v>0</v>
      </c>
      <c r="O75" s="6">
        <f>SQRT((1-9)^2+(5-3)^2)</f>
        <v>8.2462112512353212</v>
      </c>
    </row>
    <row r="76" spans="1:15" ht="15.6" x14ac:dyDescent="0.3">
      <c r="A76" s="19" t="s">
        <v>33</v>
      </c>
      <c r="B76" s="19">
        <v>1</v>
      </c>
      <c r="C76" s="19">
        <v>5</v>
      </c>
      <c r="G76" s="1" t="s">
        <v>47</v>
      </c>
      <c r="H76">
        <f>MIN(6.32,7.15)</f>
        <v>6.32</v>
      </c>
      <c r="K76" s="23" t="s">
        <v>33</v>
      </c>
      <c r="L76" s="26">
        <f>SQRT((1-2)^2+(5-4)^2)</f>
        <v>1.4142135623730951</v>
      </c>
      <c r="M76" s="6">
        <v>7.61</v>
      </c>
      <c r="N76" s="6">
        <f>SQRT((1-9)^2+(5-3)^2)</f>
        <v>8.2462112512353212</v>
      </c>
      <c r="O76" s="7">
        <v>0</v>
      </c>
    </row>
    <row r="77" spans="1:15" ht="15.6" x14ac:dyDescent="0.3">
      <c r="A77" s="19" t="s">
        <v>34</v>
      </c>
      <c r="B77" s="19">
        <v>8.5</v>
      </c>
      <c r="C77" s="19">
        <v>1</v>
      </c>
    </row>
    <row r="79" spans="1:15" x14ac:dyDescent="0.3">
      <c r="G79" s="40" t="s">
        <v>52</v>
      </c>
      <c r="H79" s="40"/>
      <c r="I79" s="40"/>
      <c r="J79" s="40"/>
    </row>
    <row r="80" spans="1:15" x14ac:dyDescent="0.3">
      <c r="G80" s="40"/>
      <c r="H80" s="40"/>
      <c r="I80" s="40"/>
      <c r="J80" s="40"/>
    </row>
    <row r="82" spans="7:13" x14ac:dyDescent="0.3">
      <c r="G82" s="1" t="s">
        <v>54</v>
      </c>
      <c r="H82" s="1" t="s">
        <v>53</v>
      </c>
    </row>
    <row r="84" spans="7:13" x14ac:dyDescent="0.3">
      <c r="G84" s="1" t="s">
        <v>54</v>
      </c>
      <c r="H84" s="1" t="s">
        <v>55</v>
      </c>
    </row>
    <row r="85" spans="7:13" x14ac:dyDescent="0.3">
      <c r="G85" s="1" t="s">
        <v>54</v>
      </c>
      <c r="H85">
        <f>MIN(1.41,2.06)</f>
        <v>1.41</v>
      </c>
    </row>
    <row r="87" spans="7:13" x14ac:dyDescent="0.3">
      <c r="G87" s="40" t="s">
        <v>56</v>
      </c>
      <c r="H87" s="40"/>
      <c r="I87" s="40"/>
      <c r="J87" s="40"/>
    </row>
    <row r="88" spans="7:13" x14ac:dyDescent="0.3">
      <c r="G88" s="40"/>
      <c r="H88" s="40"/>
      <c r="I88" s="40"/>
      <c r="J88" s="40"/>
    </row>
    <row r="90" spans="7:13" x14ac:dyDescent="0.3">
      <c r="G90" s="1" t="s">
        <v>57</v>
      </c>
      <c r="H90" s="1" t="s">
        <v>58</v>
      </c>
    </row>
    <row r="92" spans="7:13" x14ac:dyDescent="0.3">
      <c r="G92" s="1" t="s">
        <v>57</v>
      </c>
      <c r="H92" s="1" t="s">
        <v>59</v>
      </c>
    </row>
    <row r="93" spans="7:13" x14ac:dyDescent="0.3">
      <c r="G93" s="1" t="s">
        <v>57</v>
      </c>
      <c r="H93">
        <f>MIN(7.6,8.5)</f>
        <v>7.6</v>
      </c>
    </row>
    <row r="95" spans="7:13" x14ac:dyDescent="0.3">
      <c r="I95" s="41" t="s">
        <v>60</v>
      </c>
      <c r="J95" s="41"/>
      <c r="K95" s="41"/>
      <c r="L95" s="41"/>
      <c r="M95" s="41"/>
    </row>
    <row r="97" spans="7:14" x14ac:dyDescent="0.3">
      <c r="I97" t="s">
        <v>61</v>
      </c>
    </row>
    <row r="99" spans="7:14" x14ac:dyDescent="0.3">
      <c r="I99" s="1" t="s">
        <v>62</v>
      </c>
    </row>
    <row r="100" spans="7:14" x14ac:dyDescent="0.3">
      <c r="I100" s="1"/>
    </row>
    <row r="101" spans="7:14" ht="18" x14ac:dyDescent="0.35">
      <c r="G101" s="36" t="s">
        <v>6</v>
      </c>
      <c r="H101" s="36"/>
      <c r="I101" s="36"/>
      <c r="J101" s="36"/>
      <c r="K101" s="36"/>
      <c r="L101" s="36"/>
      <c r="M101" s="36"/>
      <c r="N101" s="36"/>
    </row>
    <row r="103" spans="7:14" x14ac:dyDescent="0.3">
      <c r="I103" s="1"/>
      <c r="J103" s="1"/>
      <c r="K103" s="1"/>
      <c r="L103" s="1"/>
    </row>
    <row r="107" spans="7:14" ht="15.6" x14ac:dyDescent="0.3">
      <c r="H107" s="12" t="s">
        <v>49</v>
      </c>
    </row>
    <row r="113" spans="7:15" x14ac:dyDescent="0.3">
      <c r="G113" s="1" t="s">
        <v>45</v>
      </c>
    </row>
    <row r="115" spans="7:15" x14ac:dyDescent="0.3">
      <c r="G115" s="40" t="s">
        <v>67</v>
      </c>
      <c r="H115" s="40"/>
      <c r="I115" s="40"/>
      <c r="J115" s="40"/>
    </row>
    <row r="116" spans="7:15" ht="15.6" x14ac:dyDescent="0.3">
      <c r="G116" s="40"/>
      <c r="H116" s="40"/>
      <c r="I116" s="40"/>
      <c r="J116" s="40"/>
      <c r="L116" s="5"/>
      <c r="M116" s="23" t="s">
        <v>63</v>
      </c>
      <c r="N116" s="23" t="s">
        <v>50</v>
      </c>
      <c r="O116" s="23" t="s">
        <v>32</v>
      </c>
    </row>
    <row r="117" spans="7:15" ht="15.6" x14ac:dyDescent="0.3">
      <c r="L117" s="23" t="s">
        <v>63</v>
      </c>
      <c r="M117" s="7">
        <v>0</v>
      </c>
      <c r="N117" s="6">
        <v>6.32</v>
      </c>
      <c r="O117" s="6">
        <v>7.07</v>
      </c>
    </row>
    <row r="118" spans="7:15" ht="15.6" x14ac:dyDescent="0.3">
      <c r="G118" s="1" t="s">
        <v>65</v>
      </c>
      <c r="H118" s="1" t="s">
        <v>64</v>
      </c>
      <c r="L118" s="23" t="s">
        <v>50</v>
      </c>
      <c r="M118" s="6">
        <v>6.32</v>
      </c>
      <c r="N118" s="7">
        <v>0</v>
      </c>
      <c r="O118" s="26">
        <v>1.41</v>
      </c>
    </row>
    <row r="119" spans="7:15" ht="15.6" x14ac:dyDescent="0.3">
      <c r="L119" s="23" t="s">
        <v>32</v>
      </c>
      <c r="M119" s="6">
        <v>7.07</v>
      </c>
      <c r="N119" s="26">
        <v>1.41</v>
      </c>
      <c r="O119" s="7">
        <v>0</v>
      </c>
    </row>
    <row r="120" spans="7:15" x14ac:dyDescent="0.3">
      <c r="G120" s="1" t="s">
        <v>65</v>
      </c>
      <c r="H120" s="1" t="s">
        <v>66</v>
      </c>
    </row>
    <row r="121" spans="7:15" x14ac:dyDescent="0.3">
      <c r="G121" s="1" t="s">
        <v>65</v>
      </c>
      <c r="H121">
        <f>MIN(6.32,7.61)</f>
        <v>6.32</v>
      </c>
    </row>
    <row r="123" spans="7:15" x14ac:dyDescent="0.3">
      <c r="G123" s="40" t="s">
        <v>68</v>
      </c>
      <c r="H123" s="40"/>
      <c r="I123" s="40"/>
      <c r="J123" s="40"/>
    </row>
    <row r="124" spans="7:15" x14ac:dyDescent="0.3">
      <c r="G124" s="40"/>
      <c r="H124" s="40"/>
      <c r="I124" s="40"/>
      <c r="J124" s="40"/>
    </row>
    <row r="126" spans="7:15" x14ac:dyDescent="0.3">
      <c r="G126" s="1" t="s">
        <v>69</v>
      </c>
      <c r="H126" s="1" t="s">
        <v>70</v>
      </c>
    </row>
    <row r="128" spans="7:15" x14ac:dyDescent="0.3">
      <c r="G128" s="1" t="s">
        <v>65</v>
      </c>
      <c r="H128" s="1" t="s">
        <v>71</v>
      </c>
    </row>
    <row r="129" spans="7:14" x14ac:dyDescent="0.3">
      <c r="G129" s="1" t="s">
        <v>65</v>
      </c>
      <c r="H129">
        <f>MIN(7.07,8.25)</f>
        <v>7.07</v>
      </c>
    </row>
    <row r="131" spans="7:14" x14ac:dyDescent="0.3">
      <c r="I131" s="41" t="s">
        <v>72</v>
      </c>
      <c r="J131" s="41"/>
      <c r="K131" s="41"/>
      <c r="L131" s="41"/>
      <c r="M131" s="41"/>
    </row>
    <row r="133" spans="7:14" x14ac:dyDescent="0.3">
      <c r="I133" t="s">
        <v>73</v>
      </c>
    </row>
    <row r="135" spans="7:14" x14ac:dyDescent="0.3">
      <c r="I135" s="1" t="s">
        <v>74</v>
      </c>
    </row>
    <row r="136" spans="7:14" x14ac:dyDescent="0.3">
      <c r="I136" s="1"/>
    </row>
    <row r="137" spans="7:14" ht="18" x14ac:dyDescent="0.35">
      <c r="G137" s="36" t="s">
        <v>6</v>
      </c>
      <c r="H137" s="36"/>
      <c r="I137" s="36"/>
      <c r="J137" s="36"/>
      <c r="K137" s="36"/>
      <c r="L137" s="36"/>
      <c r="M137" s="36"/>
      <c r="N137" s="36"/>
    </row>
    <row r="139" spans="7:14" x14ac:dyDescent="0.3">
      <c r="I139" s="1"/>
      <c r="J139" s="1"/>
      <c r="K139" s="1"/>
      <c r="L139" s="1"/>
    </row>
    <row r="143" spans="7:14" ht="15.6" x14ac:dyDescent="0.3">
      <c r="H143" s="12" t="s">
        <v>49</v>
      </c>
    </row>
    <row r="149" spans="2:15" ht="15.6" x14ac:dyDescent="0.3">
      <c r="B149" s="5"/>
      <c r="C149" s="23" t="s">
        <v>63</v>
      </c>
      <c r="D149" s="23" t="s">
        <v>50</v>
      </c>
      <c r="E149" s="23" t="s">
        <v>32</v>
      </c>
      <c r="G149" s="1" t="s">
        <v>45</v>
      </c>
    </row>
    <row r="150" spans="2:15" ht="15.6" x14ac:dyDescent="0.3">
      <c r="B150" s="23" t="s">
        <v>63</v>
      </c>
      <c r="C150" s="7">
        <v>0</v>
      </c>
      <c r="D150" s="6">
        <v>6.32</v>
      </c>
      <c r="E150" s="6">
        <v>7.07</v>
      </c>
      <c r="M150" s="5"/>
      <c r="N150" s="23" t="s">
        <v>63</v>
      </c>
      <c r="O150" s="23" t="s">
        <v>75</v>
      </c>
    </row>
    <row r="151" spans="2:15" ht="15.6" customHeight="1" x14ac:dyDescent="0.3">
      <c r="B151" s="23" t="s">
        <v>50</v>
      </c>
      <c r="C151" s="6">
        <v>6.32</v>
      </c>
      <c r="D151" s="7">
        <v>0</v>
      </c>
      <c r="E151" s="26">
        <v>1.41</v>
      </c>
      <c r="G151" s="40" t="s">
        <v>76</v>
      </c>
      <c r="H151" s="40"/>
      <c r="I151" s="40"/>
      <c r="J151" s="40"/>
      <c r="M151" s="23" t="s">
        <v>63</v>
      </c>
      <c r="N151" s="7">
        <v>0</v>
      </c>
      <c r="O151" s="6">
        <v>6.32</v>
      </c>
    </row>
    <row r="152" spans="2:15" ht="15.6" customHeight="1" x14ac:dyDescent="0.3">
      <c r="B152" s="23" t="s">
        <v>32</v>
      </c>
      <c r="C152" s="6">
        <v>7.07</v>
      </c>
      <c r="D152" s="26">
        <v>1.41</v>
      </c>
      <c r="E152" s="7">
        <v>0</v>
      </c>
      <c r="G152" s="40"/>
      <c r="H152" s="40"/>
      <c r="I152" s="40"/>
      <c r="J152" s="40"/>
      <c r="M152" s="23" t="s">
        <v>75</v>
      </c>
      <c r="N152" s="6">
        <v>6.32</v>
      </c>
      <c r="O152" s="7">
        <v>0</v>
      </c>
    </row>
    <row r="154" spans="2:15" x14ac:dyDescent="0.3">
      <c r="G154" s="1" t="s">
        <v>77</v>
      </c>
      <c r="H154" s="1" t="s">
        <v>78</v>
      </c>
    </row>
    <row r="156" spans="2:15" x14ac:dyDescent="0.3">
      <c r="G156" s="1" t="s">
        <v>65</v>
      </c>
      <c r="H156" s="1" t="s">
        <v>79</v>
      </c>
    </row>
    <row r="157" spans="2:15" x14ac:dyDescent="0.3">
      <c r="G157" s="1" t="s">
        <v>65</v>
      </c>
      <c r="H157">
        <f>MIN(6.32,7.07)</f>
        <v>6.32</v>
      </c>
    </row>
    <row r="160" spans="2:15" ht="18" x14ac:dyDescent="0.35">
      <c r="G160" s="36" t="s">
        <v>19</v>
      </c>
      <c r="H160" s="36"/>
      <c r="I160" s="36"/>
      <c r="J160" s="36"/>
      <c r="K160" s="36"/>
      <c r="L160" s="36"/>
      <c r="M160" s="36"/>
      <c r="N160" s="36"/>
    </row>
    <row r="163" spans="8:13" x14ac:dyDescent="0.3">
      <c r="I163" s="1"/>
      <c r="J163" s="1"/>
      <c r="K163" s="1"/>
      <c r="L163" s="1"/>
    </row>
    <row r="167" spans="8:13" ht="15.6" x14ac:dyDescent="0.3">
      <c r="H167" s="12" t="s">
        <v>49</v>
      </c>
    </row>
    <row r="172" spans="8:13" x14ac:dyDescent="0.3">
      <c r="H172" s="1" t="s">
        <v>25</v>
      </c>
    </row>
    <row r="173" spans="8:13" x14ac:dyDescent="0.3">
      <c r="H173" s="1"/>
    </row>
    <row r="175" spans="8:13" ht="18" x14ac:dyDescent="0.35">
      <c r="I175" s="37" t="s">
        <v>26</v>
      </c>
      <c r="J175" s="37"/>
      <c r="K175" s="37"/>
      <c r="L175" s="37"/>
      <c r="M175" s="37"/>
    </row>
    <row r="177" spans="7:16" x14ac:dyDescent="0.3">
      <c r="G177" s="27" t="s">
        <v>27</v>
      </c>
      <c r="H177" s="27"/>
      <c r="I177" s="27"/>
      <c r="J177" s="27"/>
      <c r="K177" s="27"/>
      <c r="L177" s="27"/>
      <c r="M177" s="27"/>
      <c r="N177" s="27"/>
      <c r="O177" s="27"/>
      <c r="P177" s="27"/>
    </row>
    <row r="188" spans="7:16" x14ac:dyDescent="0.3">
      <c r="I188" s="17"/>
    </row>
    <row r="193" spans="9:9" x14ac:dyDescent="0.3">
      <c r="I193" s="1">
        <v>1.41</v>
      </c>
    </row>
    <row r="194" spans="9:9" x14ac:dyDescent="0.3">
      <c r="I194" s="1">
        <v>1.1200000000000001</v>
      </c>
    </row>
  </sheetData>
  <mergeCells count="20">
    <mergeCell ref="H1:N2"/>
    <mergeCell ref="H3:N4"/>
    <mergeCell ref="A3:D4"/>
    <mergeCell ref="N35:O35"/>
    <mergeCell ref="G56:N56"/>
    <mergeCell ref="J41:L42"/>
    <mergeCell ref="I50:M50"/>
    <mergeCell ref="B15:C15"/>
    <mergeCell ref="G70:J71"/>
    <mergeCell ref="I175:M175"/>
    <mergeCell ref="G79:J80"/>
    <mergeCell ref="G87:J88"/>
    <mergeCell ref="I95:M95"/>
    <mergeCell ref="G101:N101"/>
    <mergeCell ref="G115:J116"/>
    <mergeCell ref="G123:J124"/>
    <mergeCell ref="I131:M131"/>
    <mergeCell ref="G137:N137"/>
    <mergeCell ref="G151:J152"/>
    <mergeCell ref="G160:N1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4"/>
  <sheetViews>
    <sheetView tabSelected="1" zoomScale="107" workbookViewId="0">
      <selection activeCell="I5" sqref="I5"/>
    </sheetView>
  </sheetViews>
  <sheetFormatPr defaultRowHeight="14.4" x14ac:dyDescent="0.3"/>
  <cols>
    <col min="8" max="8" width="29.6640625" customWidth="1"/>
    <col min="9" max="9" width="8.88671875" customWidth="1"/>
    <col min="14" max="14" width="14.5546875" customWidth="1"/>
    <col min="15" max="15" width="13.77734375" bestFit="1" customWidth="1"/>
    <col min="16" max="16" width="15.77734375" customWidth="1"/>
    <col min="17" max="17" width="14.109375" customWidth="1"/>
  </cols>
  <sheetData>
    <row r="1" spans="1:15" x14ac:dyDescent="0.3">
      <c r="I1" s="38" t="s">
        <v>147</v>
      </c>
      <c r="J1" s="38"/>
      <c r="K1" s="38"/>
      <c r="L1" s="38"/>
      <c r="M1" s="38"/>
      <c r="N1" s="38"/>
      <c r="O1" s="38"/>
    </row>
    <row r="2" spans="1:15" x14ac:dyDescent="0.3">
      <c r="I2" s="38"/>
      <c r="J2" s="38"/>
      <c r="K2" s="38"/>
      <c r="L2" s="38"/>
      <c r="M2" s="38"/>
      <c r="N2" s="38"/>
      <c r="O2" s="38"/>
    </row>
    <row r="7" spans="1:15" x14ac:dyDescent="0.3">
      <c r="A7" s="4" t="s">
        <v>4</v>
      </c>
      <c r="B7" s="4" t="s">
        <v>3</v>
      </c>
    </row>
    <row r="9" spans="1:15" ht="15.6" x14ac:dyDescent="0.3">
      <c r="A9" s="5"/>
      <c r="B9" s="23" t="s">
        <v>84</v>
      </c>
      <c r="C9" s="23" t="s">
        <v>85</v>
      </c>
      <c r="D9" s="23" t="s">
        <v>86</v>
      </c>
      <c r="E9" s="23" t="s">
        <v>87</v>
      </c>
      <c r="F9" s="23" t="s">
        <v>88</v>
      </c>
      <c r="J9" s="41" t="s">
        <v>89</v>
      </c>
      <c r="K9" s="41"/>
      <c r="L9" s="41"/>
      <c r="M9" s="41"/>
      <c r="N9" s="41"/>
    </row>
    <row r="10" spans="1:15" ht="15.6" x14ac:dyDescent="0.3">
      <c r="A10" s="23" t="s">
        <v>84</v>
      </c>
      <c r="B10" s="29">
        <v>0</v>
      </c>
      <c r="C10" s="29">
        <v>116.31</v>
      </c>
      <c r="D10" s="30">
        <v>31.97</v>
      </c>
      <c r="E10" s="29">
        <v>79.790000000000006</v>
      </c>
      <c r="F10" s="29">
        <v>69.66</v>
      </c>
    </row>
    <row r="11" spans="1:15" ht="15.6" x14ac:dyDescent="0.3">
      <c r="A11" s="23" t="s">
        <v>85</v>
      </c>
      <c r="B11" s="29">
        <v>116.31</v>
      </c>
      <c r="C11" s="29">
        <v>0</v>
      </c>
      <c r="D11" s="29">
        <v>138.54</v>
      </c>
      <c r="E11" s="29">
        <v>38.130000000000003</v>
      </c>
      <c r="F11" s="29">
        <v>63.56</v>
      </c>
      <c r="J11" t="s">
        <v>90</v>
      </c>
    </row>
    <row r="12" spans="1:15" ht="15.6" x14ac:dyDescent="0.3">
      <c r="A12" s="23" t="s">
        <v>86</v>
      </c>
      <c r="B12" s="30">
        <v>31.97</v>
      </c>
      <c r="C12" s="29">
        <v>138.54</v>
      </c>
      <c r="D12" s="29">
        <v>0</v>
      </c>
      <c r="E12" s="29">
        <v>100.84</v>
      </c>
      <c r="F12" s="29">
        <v>82.36</v>
      </c>
    </row>
    <row r="13" spans="1:15" ht="15.6" x14ac:dyDescent="0.3">
      <c r="A13" s="23" t="s">
        <v>87</v>
      </c>
      <c r="B13" s="29">
        <v>79.790000000000006</v>
      </c>
      <c r="C13" s="29">
        <v>38.130000000000003</v>
      </c>
      <c r="D13" s="29">
        <v>100.84</v>
      </c>
      <c r="E13" s="29">
        <v>0</v>
      </c>
      <c r="F13" s="29">
        <v>32.86</v>
      </c>
      <c r="J13" s="1" t="s">
        <v>91</v>
      </c>
    </row>
    <row r="14" spans="1:15" ht="15.6" x14ac:dyDescent="0.3">
      <c r="A14" s="23" t="s">
        <v>88</v>
      </c>
      <c r="B14" s="29">
        <v>69.66</v>
      </c>
      <c r="C14" s="29">
        <v>63.56</v>
      </c>
      <c r="D14" s="29">
        <v>82.36</v>
      </c>
      <c r="E14" s="29">
        <v>32.86</v>
      </c>
      <c r="F14" s="29">
        <v>0</v>
      </c>
      <c r="J14" s="1"/>
    </row>
    <row r="15" spans="1:15" ht="18" x14ac:dyDescent="0.35">
      <c r="H15" s="36" t="s">
        <v>6</v>
      </c>
      <c r="I15" s="36"/>
      <c r="J15" s="36"/>
      <c r="K15" s="36"/>
      <c r="L15" s="36"/>
      <c r="M15" s="36"/>
      <c r="N15" s="36"/>
      <c r="O15" s="36"/>
    </row>
    <row r="17" spans="2:17" x14ac:dyDescent="0.3">
      <c r="B17" s="32" t="s">
        <v>159</v>
      </c>
      <c r="J17" s="1"/>
      <c r="K17" s="1"/>
      <c r="L17" s="1"/>
      <c r="M17" s="1"/>
    </row>
    <row r="18" spans="2:17" x14ac:dyDescent="0.3">
      <c r="B18" s="29" t="s">
        <v>154</v>
      </c>
    </row>
    <row r="19" spans="2:17" x14ac:dyDescent="0.3">
      <c r="B19" s="29" t="s">
        <v>155</v>
      </c>
    </row>
    <row r="20" spans="2:17" x14ac:dyDescent="0.3">
      <c r="B20" s="29" t="s">
        <v>156</v>
      </c>
    </row>
    <row r="21" spans="2:17" ht="15.6" x14ac:dyDescent="0.3">
      <c r="B21" s="29" t="s">
        <v>157</v>
      </c>
      <c r="I21" s="12" t="s">
        <v>49</v>
      </c>
    </row>
    <row r="22" spans="2:17" x14ac:dyDescent="0.3">
      <c r="B22" s="29" t="s">
        <v>158</v>
      </c>
    </row>
    <row r="27" spans="2:17" x14ac:dyDescent="0.3">
      <c r="H27" s="1" t="s">
        <v>45</v>
      </c>
    </row>
    <row r="29" spans="2:17" ht="15.6" customHeight="1" x14ac:dyDescent="0.3">
      <c r="H29" s="40" t="s">
        <v>94</v>
      </c>
      <c r="I29" s="40"/>
      <c r="J29" s="40"/>
      <c r="K29" s="40"/>
      <c r="L29" s="46"/>
      <c r="M29" s="5"/>
      <c r="N29" s="23" t="s">
        <v>92</v>
      </c>
      <c r="O29" s="23" t="s">
        <v>85</v>
      </c>
      <c r="P29" s="23" t="s">
        <v>87</v>
      </c>
      <c r="Q29" s="23" t="s">
        <v>88</v>
      </c>
    </row>
    <row r="30" spans="2:17" ht="15.6" customHeight="1" x14ac:dyDescent="0.3">
      <c r="H30" s="40"/>
      <c r="I30" s="40"/>
      <c r="J30" s="40"/>
      <c r="K30" s="40"/>
      <c r="L30" s="46"/>
      <c r="M30" s="23" t="s">
        <v>92</v>
      </c>
      <c r="N30" s="7">
        <v>0</v>
      </c>
      <c r="O30" s="6">
        <v>116.31</v>
      </c>
      <c r="P30" s="6">
        <v>79.790000000000006</v>
      </c>
      <c r="Q30" s="6">
        <v>69.66</v>
      </c>
    </row>
    <row r="31" spans="2:17" ht="15.6" x14ac:dyDescent="0.3">
      <c r="M31" s="23" t="s">
        <v>85</v>
      </c>
      <c r="N31" s="6">
        <v>116.31</v>
      </c>
      <c r="O31" s="7">
        <v>0</v>
      </c>
      <c r="P31" s="6">
        <v>38.130000000000003</v>
      </c>
      <c r="Q31" s="6">
        <v>63.56</v>
      </c>
    </row>
    <row r="32" spans="2:17" ht="15.6" x14ac:dyDescent="0.3">
      <c r="H32" s="1" t="s">
        <v>96</v>
      </c>
      <c r="I32" s="1" t="s">
        <v>93</v>
      </c>
      <c r="M32" s="23" t="s">
        <v>87</v>
      </c>
      <c r="N32" s="6">
        <v>79.790000000000006</v>
      </c>
      <c r="O32" s="6">
        <v>38.130000000000003</v>
      </c>
      <c r="P32" s="6">
        <v>0</v>
      </c>
      <c r="Q32" s="26">
        <v>32.86</v>
      </c>
    </row>
    <row r="33" spans="8:17" ht="15.6" x14ac:dyDescent="0.3">
      <c r="M33" s="23" t="s">
        <v>88</v>
      </c>
      <c r="N33" s="6">
        <v>69.66</v>
      </c>
      <c r="O33" s="6">
        <v>63.56</v>
      </c>
      <c r="P33" s="26">
        <v>32.86</v>
      </c>
      <c r="Q33" s="3">
        <v>0</v>
      </c>
    </row>
    <row r="34" spans="8:17" x14ac:dyDescent="0.3">
      <c r="H34" s="1" t="s">
        <v>96</v>
      </c>
      <c r="I34" s="1" t="s">
        <v>95</v>
      </c>
    </row>
    <row r="35" spans="8:17" x14ac:dyDescent="0.3">
      <c r="H35" s="1" t="s">
        <v>96</v>
      </c>
      <c r="I35">
        <f>MIN(116.31,138.54)</f>
        <v>116.31</v>
      </c>
    </row>
    <row r="37" spans="8:17" x14ac:dyDescent="0.3">
      <c r="H37" s="40" t="s">
        <v>97</v>
      </c>
      <c r="I37" s="40"/>
      <c r="J37" s="40"/>
      <c r="K37" s="40"/>
      <c r="L37" s="46"/>
    </row>
    <row r="38" spans="8:17" x14ac:dyDescent="0.3">
      <c r="H38" s="40"/>
      <c r="I38" s="40"/>
      <c r="J38" s="40"/>
      <c r="K38" s="40"/>
      <c r="L38" s="46"/>
    </row>
    <row r="40" spans="8:17" x14ac:dyDescent="0.3">
      <c r="H40" s="1" t="s">
        <v>98</v>
      </c>
      <c r="I40" s="1" t="s">
        <v>99</v>
      </c>
    </row>
    <row r="42" spans="8:17" x14ac:dyDescent="0.3">
      <c r="H42" s="1" t="s">
        <v>98</v>
      </c>
      <c r="I42" s="1" t="s">
        <v>100</v>
      </c>
    </row>
    <row r="43" spans="8:17" x14ac:dyDescent="0.3">
      <c r="H43" s="1" t="s">
        <v>98</v>
      </c>
      <c r="I43">
        <f>MIN(79.79,100.84)</f>
        <v>79.790000000000006</v>
      </c>
    </row>
    <row r="45" spans="8:17" x14ac:dyDescent="0.3">
      <c r="H45" s="40" t="s">
        <v>101</v>
      </c>
      <c r="I45" s="40"/>
      <c r="J45" s="40"/>
      <c r="K45" s="40"/>
      <c r="L45" s="46"/>
    </row>
    <row r="46" spans="8:17" x14ac:dyDescent="0.3">
      <c r="H46" s="40"/>
      <c r="I46" s="40"/>
      <c r="J46" s="40"/>
      <c r="K46" s="40"/>
      <c r="L46" s="46"/>
    </row>
    <row r="48" spans="8:17" x14ac:dyDescent="0.3">
      <c r="H48" s="1" t="s">
        <v>102</v>
      </c>
      <c r="I48" s="1" t="s">
        <v>103</v>
      </c>
    </row>
    <row r="50" spans="8:15" x14ac:dyDescent="0.3">
      <c r="H50" s="1" t="s">
        <v>102</v>
      </c>
      <c r="I50" s="1" t="s">
        <v>104</v>
      </c>
    </row>
    <row r="51" spans="8:15" x14ac:dyDescent="0.3">
      <c r="H51" s="1" t="s">
        <v>102</v>
      </c>
      <c r="I51">
        <f>MIN(69.66,82.32)</f>
        <v>69.66</v>
      </c>
    </row>
    <row r="53" spans="8:15" x14ac:dyDescent="0.3">
      <c r="J53" s="41" t="s">
        <v>105</v>
      </c>
      <c r="K53" s="41"/>
      <c r="L53" s="41"/>
      <c r="M53" s="41"/>
      <c r="N53" s="41"/>
    </row>
    <row r="55" spans="8:15" x14ac:dyDescent="0.3">
      <c r="J55" t="s">
        <v>106</v>
      </c>
    </row>
    <row r="57" spans="8:15" x14ac:dyDescent="0.3">
      <c r="J57" s="1" t="s">
        <v>107</v>
      </c>
    </row>
    <row r="58" spans="8:15" x14ac:dyDescent="0.3">
      <c r="J58" s="1"/>
    </row>
    <row r="59" spans="8:15" ht="18" x14ac:dyDescent="0.35">
      <c r="H59" s="36" t="s">
        <v>6</v>
      </c>
      <c r="I59" s="36"/>
      <c r="J59" s="36"/>
      <c r="K59" s="36"/>
      <c r="L59" s="36"/>
      <c r="M59" s="36"/>
      <c r="N59" s="36"/>
      <c r="O59" s="36"/>
    </row>
    <row r="61" spans="8:15" x14ac:dyDescent="0.3">
      <c r="J61" s="1"/>
      <c r="K61" s="1"/>
      <c r="L61" s="1"/>
      <c r="M61" s="1"/>
    </row>
    <row r="65" spans="8:16" ht="15.6" x14ac:dyDescent="0.3">
      <c r="I65" s="12" t="s">
        <v>49</v>
      </c>
    </row>
    <row r="71" spans="8:16" x14ac:dyDescent="0.3">
      <c r="H71" s="1" t="s">
        <v>45</v>
      </c>
    </row>
    <row r="73" spans="8:16" ht="15.6" x14ac:dyDescent="0.3">
      <c r="H73" s="40" t="s">
        <v>108</v>
      </c>
      <c r="I73" s="40"/>
      <c r="J73" s="40"/>
      <c r="K73" s="40"/>
      <c r="L73" s="46"/>
      <c r="M73" s="5"/>
      <c r="N73" s="23" t="s">
        <v>92</v>
      </c>
      <c r="O73" s="23" t="s">
        <v>116</v>
      </c>
      <c r="P73" s="23" t="s">
        <v>85</v>
      </c>
    </row>
    <row r="74" spans="8:16" ht="15.6" x14ac:dyDescent="0.3">
      <c r="H74" s="40"/>
      <c r="I74" s="40"/>
      <c r="J74" s="40"/>
      <c r="K74" s="40"/>
      <c r="L74" s="46"/>
      <c r="M74" s="23" t="s">
        <v>92</v>
      </c>
      <c r="N74" s="7">
        <v>0</v>
      </c>
      <c r="O74" s="6">
        <v>69.66</v>
      </c>
      <c r="P74" s="6">
        <v>116.31</v>
      </c>
    </row>
    <row r="75" spans="8:16" ht="15.6" x14ac:dyDescent="0.3">
      <c r="M75" s="23" t="s">
        <v>116</v>
      </c>
      <c r="N75" s="6">
        <v>69.66</v>
      </c>
      <c r="O75" s="7">
        <v>0</v>
      </c>
      <c r="P75" s="26">
        <v>38.130000000000003</v>
      </c>
    </row>
    <row r="76" spans="8:16" ht="15.6" x14ac:dyDescent="0.3">
      <c r="H76" s="1" t="s">
        <v>109</v>
      </c>
      <c r="I76" s="1" t="s">
        <v>110</v>
      </c>
      <c r="M76" s="23" t="s">
        <v>85</v>
      </c>
      <c r="N76" s="6">
        <v>116.31</v>
      </c>
      <c r="O76" s="26">
        <v>38.130000000000003</v>
      </c>
      <c r="P76" s="6">
        <v>0</v>
      </c>
    </row>
    <row r="78" spans="8:16" x14ac:dyDescent="0.3">
      <c r="H78" s="1" t="s">
        <v>109</v>
      </c>
      <c r="I78" s="1" t="s">
        <v>111</v>
      </c>
    </row>
    <row r="79" spans="8:16" x14ac:dyDescent="0.3">
      <c r="H79" s="1" t="s">
        <v>109</v>
      </c>
      <c r="I79">
        <f>MIN(79.79,69.66)</f>
        <v>69.66</v>
      </c>
    </row>
    <row r="81" spans="8:15" x14ac:dyDescent="0.3">
      <c r="H81" s="40" t="s">
        <v>112</v>
      </c>
      <c r="I81" s="40"/>
      <c r="J81" s="40"/>
      <c r="K81" s="40"/>
      <c r="L81" s="46"/>
    </row>
    <row r="82" spans="8:15" x14ac:dyDescent="0.3">
      <c r="H82" s="40"/>
      <c r="I82" s="40"/>
      <c r="J82" s="40"/>
      <c r="K82" s="40"/>
      <c r="L82" s="46"/>
    </row>
    <row r="84" spans="8:15" x14ac:dyDescent="0.3">
      <c r="H84" s="1" t="s">
        <v>113</v>
      </c>
      <c r="I84" s="1" t="s">
        <v>114</v>
      </c>
    </row>
    <row r="86" spans="8:15" x14ac:dyDescent="0.3">
      <c r="H86" s="1" t="s">
        <v>113</v>
      </c>
      <c r="I86" s="1" t="s">
        <v>115</v>
      </c>
    </row>
    <row r="87" spans="8:15" x14ac:dyDescent="0.3">
      <c r="H87" s="1" t="s">
        <v>113</v>
      </c>
      <c r="I87">
        <f>MIN(38.13,63.56)</f>
        <v>38.130000000000003</v>
      </c>
    </row>
    <row r="89" spans="8:15" x14ac:dyDescent="0.3">
      <c r="J89" s="41" t="s">
        <v>117</v>
      </c>
      <c r="K89" s="41"/>
      <c r="L89" s="41"/>
      <c r="M89" s="41"/>
      <c r="N89" s="41"/>
    </row>
    <row r="91" spans="8:15" x14ac:dyDescent="0.3">
      <c r="J91" t="s">
        <v>118</v>
      </c>
    </row>
    <row r="93" spans="8:15" x14ac:dyDescent="0.3">
      <c r="J93" s="1" t="s">
        <v>119</v>
      </c>
    </row>
    <row r="94" spans="8:15" x14ac:dyDescent="0.3">
      <c r="J94" s="1"/>
    </row>
    <row r="95" spans="8:15" ht="18" x14ac:dyDescent="0.35">
      <c r="H95" s="36" t="s">
        <v>6</v>
      </c>
      <c r="I95" s="36"/>
      <c r="J95" s="36"/>
      <c r="K95" s="36"/>
      <c r="L95" s="36"/>
      <c r="M95" s="36"/>
      <c r="N95" s="36"/>
      <c r="O95" s="36"/>
    </row>
    <row r="97" spans="8:16" x14ac:dyDescent="0.3">
      <c r="J97" s="1"/>
      <c r="K97" s="1"/>
      <c r="L97" s="1"/>
      <c r="M97" s="1"/>
    </row>
    <row r="101" spans="8:16" ht="15.6" x14ac:dyDescent="0.3">
      <c r="I101" s="12" t="s">
        <v>49</v>
      </c>
    </row>
    <row r="107" spans="8:16" x14ac:dyDescent="0.3">
      <c r="H107" s="1" t="s">
        <v>45</v>
      </c>
    </row>
    <row r="109" spans="8:16" ht="15.6" x14ac:dyDescent="0.3">
      <c r="H109" s="40" t="s">
        <v>120</v>
      </c>
      <c r="I109" s="40"/>
      <c r="J109" s="40"/>
      <c r="K109" s="40"/>
      <c r="L109" s="46"/>
      <c r="N109" s="5"/>
      <c r="O109" s="23" t="s">
        <v>92</v>
      </c>
      <c r="P109" s="23" t="s">
        <v>124</v>
      </c>
    </row>
    <row r="110" spans="8:16" ht="15.6" x14ac:dyDescent="0.3">
      <c r="H110" s="40"/>
      <c r="I110" s="40"/>
      <c r="J110" s="40"/>
      <c r="K110" s="40"/>
      <c r="L110" s="46"/>
      <c r="N110" s="23" t="s">
        <v>92</v>
      </c>
      <c r="O110" s="7">
        <v>0</v>
      </c>
      <c r="P110" s="6">
        <v>69.66</v>
      </c>
    </row>
    <row r="111" spans="8:16" ht="15.6" x14ac:dyDescent="0.3">
      <c r="N111" s="23" t="s">
        <v>124</v>
      </c>
      <c r="O111" s="6">
        <v>69.66</v>
      </c>
      <c r="P111" s="7">
        <v>0</v>
      </c>
    </row>
    <row r="112" spans="8:16" x14ac:dyDescent="0.3">
      <c r="H112" s="1" t="s">
        <v>121</v>
      </c>
      <c r="I112" s="1" t="s">
        <v>123</v>
      </c>
    </row>
    <row r="114" spans="8:15" x14ac:dyDescent="0.3">
      <c r="H114" s="1" t="s">
        <v>121</v>
      </c>
      <c r="I114" s="1" t="s">
        <v>122</v>
      </c>
    </row>
    <row r="115" spans="8:15" x14ac:dyDescent="0.3">
      <c r="H115" s="1" t="s">
        <v>121</v>
      </c>
      <c r="I115">
        <f>MIN(69.66,116.31)</f>
        <v>69.66</v>
      </c>
    </row>
    <row r="117" spans="8:15" ht="18" x14ac:dyDescent="0.35">
      <c r="H117" s="36" t="s">
        <v>6</v>
      </c>
      <c r="I117" s="36"/>
      <c r="J117" s="36"/>
      <c r="K117" s="36"/>
      <c r="L117" s="36"/>
      <c r="M117" s="36"/>
      <c r="N117" s="36"/>
      <c r="O117" s="36"/>
    </row>
    <row r="119" spans="8:15" x14ac:dyDescent="0.3">
      <c r="J119" s="1"/>
      <c r="K119" s="1"/>
      <c r="L119" s="1"/>
      <c r="M119" s="1"/>
    </row>
    <row r="123" spans="8:15" ht="15.6" x14ac:dyDescent="0.3">
      <c r="I123" s="12" t="s">
        <v>49</v>
      </c>
    </row>
    <row r="129" spans="8:19" ht="18" x14ac:dyDescent="0.35">
      <c r="J129" s="37" t="s">
        <v>26</v>
      </c>
      <c r="K129" s="37"/>
      <c r="L129" s="37"/>
      <c r="M129" s="37"/>
      <c r="N129" s="37"/>
    </row>
    <row r="131" spans="8:19" x14ac:dyDescent="0.3">
      <c r="H131" s="27" t="s">
        <v>27</v>
      </c>
      <c r="I131" s="27"/>
      <c r="J131" s="27"/>
      <c r="K131" s="27"/>
      <c r="L131" s="27"/>
      <c r="M131" s="27"/>
      <c r="N131" s="27"/>
      <c r="O131" s="27"/>
      <c r="P131" s="27"/>
      <c r="Q131" s="27"/>
    </row>
    <row r="133" spans="8:19" x14ac:dyDescent="0.3">
      <c r="Q133" s="3"/>
      <c r="R133" s="5" t="s">
        <v>125</v>
      </c>
      <c r="S133" s="5" t="s">
        <v>126</v>
      </c>
    </row>
    <row r="134" spans="8:19" x14ac:dyDescent="0.3">
      <c r="Q134" s="5" t="s">
        <v>127</v>
      </c>
      <c r="R134" s="3">
        <v>116.31</v>
      </c>
      <c r="S134" s="3">
        <v>69.66</v>
      </c>
    </row>
    <row r="135" spans="8:19" x14ac:dyDescent="0.3">
      <c r="Q135" s="5" t="s">
        <v>128</v>
      </c>
      <c r="R135" s="3">
        <v>31.97</v>
      </c>
      <c r="S135" s="3">
        <v>31.97</v>
      </c>
    </row>
    <row r="136" spans="8:19" x14ac:dyDescent="0.3">
      <c r="Q136" s="5" t="s">
        <v>129</v>
      </c>
      <c r="R136" s="3">
        <v>79.790000000000006</v>
      </c>
      <c r="S136" s="3">
        <v>69.66</v>
      </c>
    </row>
    <row r="137" spans="8:19" x14ac:dyDescent="0.3">
      <c r="Q137" s="5" t="s">
        <v>130</v>
      </c>
      <c r="R137" s="3">
        <v>69.66</v>
      </c>
      <c r="S137" s="3">
        <v>69.66</v>
      </c>
    </row>
    <row r="138" spans="8:19" x14ac:dyDescent="0.3">
      <c r="Q138" s="5" t="s">
        <v>131</v>
      </c>
      <c r="R138" s="3">
        <v>138.54</v>
      </c>
      <c r="S138" s="3">
        <v>69.66</v>
      </c>
    </row>
    <row r="139" spans="8:19" x14ac:dyDescent="0.3">
      <c r="Q139" s="5" t="s">
        <v>132</v>
      </c>
      <c r="R139" s="3">
        <v>38.130000000000003</v>
      </c>
      <c r="S139" s="3">
        <v>38.31</v>
      </c>
    </row>
    <row r="140" spans="8:19" x14ac:dyDescent="0.3">
      <c r="Q140" s="5" t="s">
        <v>133</v>
      </c>
      <c r="R140" s="3">
        <v>63.56</v>
      </c>
      <c r="S140" s="3">
        <v>38.31</v>
      </c>
    </row>
    <row r="141" spans="8:19" x14ac:dyDescent="0.3">
      <c r="Q141" s="5" t="s">
        <v>134</v>
      </c>
      <c r="R141" s="3">
        <v>100.84</v>
      </c>
      <c r="S141" s="3">
        <v>69.66</v>
      </c>
    </row>
    <row r="142" spans="8:19" x14ac:dyDescent="0.3">
      <c r="J142" s="17"/>
      <c r="Q142" s="5" t="s">
        <v>135</v>
      </c>
      <c r="R142" s="3">
        <v>82.32</v>
      </c>
      <c r="S142" s="3">
        <v>69.66</v>
      </c>
    </row>
    <row r="143" spans="8:19" x14ac:dyDescent="0.3">
      <c r="Q143" s="5" t="s">
        <v>136</v>
      </c>
      <c r="R143" s="3">
        <v>32.86</v>
      </c>
      <c r="S143" s="3">
        <v>32.86</v>
      </c>
    </row>
    <row r="144" spans="8:19" x14ac:dyDescent="0.3">
      <c r="J144" s="1">
        <v>32.86</v>
      </c>
      <c r="Q144" s="31" t="s">
        <v>137</v>
      </c>
      <c r="R144" s="3">
        <f>SUM(R134:R143)</f>
        <v>753.98000000000013</v>
      </c>
      <c r="S144" s="3">
        <f>SUM(S134:S143)</f>
        <v>559.41</v>
      </c>
    </row>
    <row r="145" spans="10:19" x14ac:dyDescent="0.3">
      <c r="J145" s="1">
        <v>31.97</v>
      </c>
    </row>
    <row r="147" spans="10:19" x14ac:dyDescent="0.3">
      <c r="J147" s="1"/>
    </row>
    <row r="148" spans="10:19" x14ac:dyDescent="0.3">
      <c r="Q148" s="47" t="s">
        <v>138</v>
      </c>
      <c r="R148" s="47"/>
      <c r="S148">
        <f>(S144/R144)*100</f>
        <v>74.194275710231025</v>
      </c>
    </row>
    <row r="151" spans="10:19" x14ac:dyDescent="0.3">
      <c r="Q151" t="s">
        <v>139</v>
      </c>
    </row>
    <row r="153" spans="10:19" x14ac:dyDescent="0.3">
      <c r="Q153" t="s">
        <v>140</v>
      </c>
    </row>
    <row r="154" spans="10:19" x14ac:dyDescent="0.3">
      <c r="Q154" s="47" t="s">
        <v>138</v>
      </c>
      <c r="R154" s="47"/>
      <c r="S154">
        <f>(S144/R144)*100</f>
        <v>74.194275710231025</v>
      </c>
    </row>
    <row r="156" spans="10:19" x14ac:dyDescent="0.3">
      <c r="Q156" t="s">
        <v>141</v>
      </c>
    </row>
    <row r="158" spans="10:19" x14ac:dyDescent="0.3">
      <c r="Q158" t="s">
        <v>142</v>
      </c>
    </row>
    <row r="160" spans="10:19" x14ac:dyDescent="0.3">
      <c r="Q160" t="s">
        <v>143</v>
      </c>
    </row>
    <row r="161" spans="17:17" x14ac:dyDescent="0.3">
      <c r="Q161" t="s">
        <v>144</v>
      </c>
    </row>
    <row r="162" spans="17:17" x14ac:dyDescent="0.3">
      <c r="Q162" t="s">
        <v>145</v>
      </c>
    </row>
    <row r="164" spans="17:17" x14ac:dyDescent="0.3">
      <c r="Q164" t="s">
        <v>146</v>
      </c>
    </row>
  </sheetData>
  <mergeCells count="17">
    <mergeCell ref="Q154:R154"/>
    <mergeCell ref="H95:O95"/>
    <mergeCell ref="J9:N9"/>
    <mergeCell ref="H15:O15"/>
    <mergeCell ref="H29:L30"/>
    <mergeCell ref="H37:L38"/>
    <mergeCell ref="H45:L46"/>
    <mergeCell ref="J53:N53"/>
    <mergeCell ref="H59:O59"/>
    <mergeCell ref="H73:L74"/>
    <mergeCell ref="H81:L82"/>
    <mergeCell ref="J89:N89"/>
    <mergeCell ref="I1:O2"/>
    <mergeCell ref="H109:L110"/>
    <mergeCell ref="H117:O117"/>
    <mergeCell ref="J129:N129"/>
    <mergeCell ref="Q148:R1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Agglomerative Clustering</vt:lpstr>
      <vt:lpstr>Single Linkage</vt:lpstr>
      <vt:lpstr>Checking all the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Raj</dc:creator>
  <cp:lastModifiedBy>Jeevan raj</cp:lastModifiedBy>
  <dcterms:created xsi:type="dcterms:W3CDTF">2023-06-07T12:09:41Z</dcterms:created>
  <dcterms:modified xsi:type="dcterms:W3CDTF">2024-05-15T11:28:28Z</dcterms:modified>
</cp:coreProperties>
</file>