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0" windowHeight="13160" firstSheet="2" activeTab="2"/>
  </bookViews>
  <sheets>
    <sheet name="文件数" sheetId="4" r:id="rId1"/>
    <sheet name="Biodex_torque" sheetId="5" r:id="rId2"/>
    <sheet name="Torque" sheetId="9" r:id="rId3"/>
    <sheet name="Cross-sectional Area" sheetId="7" r:id="rId4"/>
  </sheets>
  <calcPr calcId="144525"/>
</workbook>
</file>

<file path=xl/sharedStrings.xml><?xml version="1.0" encoding="utf-8"?>
<sst xmlns="http://schemas.openxmlformats.org/spreadsheetml/2006/main" count="128" uniqueCount="82">
  <si>
    <t>患者1</t>
  </si>
  <si>
    <t>患者2</t>
  </si>
  <si>
    <t>患者3</t>
  </si>
  <si>
    <t>患者4</t>
  </si>
  <si>
    <t>患者5</t>
  </si>
  <si>
    <t>患者6</t>
  </si>
  <si>
    <t>患者7</t>
  </si>
  <si>
    <t>患者8</t>
  </si>
  <si>
    <t>患者9</t>
  </si>
  <si>
    <t>患者10</t>
  </si>
  <si>
    <t>lift_start</t>
  </si>
  <si>
    <t>retract_start</t>
  </si>
  <si>
    <t>lift_final</t>
  </si>
  <si>
    <t>retract_final</t>
  </si>
  <si>
    <t>lift_improvement</t>
  </si>
  <si>
    <t>retract_improvement</t>
  </si>
  <si>
    <t>NiuZhongyuL</t>
  </si>
  <si>
    <t>SyYihengL</t>
  </si>
  <si>
    <t>ZhanJieR</t>
  </si>
  <si>
    <t>GuXingminL</t>
  </si>
  <si>
    <t xml:space="preserve"> </t>
  </si>
  <si>
    <t>ChenYutaoR</t>
  </si>
  <si>
    <t>YinXiaodanR</t>
  </si>
  <si>
    <t>LiuJieR</t>
  </si>
  <si>
    <t>ShaMenglingL</t>
  </si>
  <si>
    <t>DongYanL</t>
  </si>
  <si>
    <t>YuLiR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</si>
  <si>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</si>
  <si>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</si>
  <si>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</si>
  <si>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</si>
  <si>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</si>
  <si>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</si>
  <si>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</si>
  <si>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</si>
  <si>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</si>
  <si>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</si>
  <si>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Average</t>
  </si>
  <si>
    <t>Notes</t>
  </si>
  <si>
    <t>mean</t>
  </si>
  <si>
    <t>std</t>
  </si>
  <si>
    <t>Lift Torque
(Nm)</t>
  </si>
  <si>
    <t>training1</t>
  </si>
  <si>
    <t xml:space="preserve">1. Yellow shaded area refers to maximum value.
2.Brown shaded area refers to minimum value.
</t>
  </si>
  <si>
    <t>training2</t>
  </si>
  <si>
    <t>training3</t>
  </si>
  <si>
    <t>training4</t>
  </si>
  <si>
    <t>training5</t>
  </si>
  <si>
    <t>training6</t>
  </si>
  <si>
    <t>training7</t>
  </si>
  <si>
    <t>training8</t>
  </si>
  <si>
    <t>training9</t>
  </si>
  <si>
    <t>training10</t>
  </si>
  <si>
    <t>training11</t>
  </si>
  <si>
    <t>training12</t>
  </si>
  <si>
    <t>Retract Torque
(Nm)</t>
  </si>
  <si>
    <t>Percentage Torque Increment(start to end)</t>
  </si>
  <si>
    <t>lifting</t>
  </si>
  <si>
    <t>retracting</t>
  </si>
  <si>
    <t>Percentage Torque Increment(start to interim)</t>
  </si>
  <si>
    <t>Injured knee Quadriceps CSA Before Intervention(cm^2)</t>
  </si>
  <si>
    <t>Healthy knee Quadriceps CSA Before Intervention(cm^2)</t>
  </si>
  <si>
    <t>Injured knee Hamstring CSA Before Intervention(cm^2)</t>
  </si>
  <si>
    <t>Healthy knee Hamstring CSA Before Intervention(cm^2)</t>
  </si>
  <si>
    <t>Injured knee Quadriceps CSA After Intervention(cm^2)</t>
  </si>
  <si>
    <t>Healthy knee Quadriceps CSA After Intervention(cm^2)</t>
  </si>
  <si>
    <t>Injured knee Hamstring CSA After Intervention(cm^2)</t>
  </si>
  <si>
    <t>Healthy knee Hamstring CSA After Intervention(cm^2)</t>
  </si>
  <si>
    <t>Injured knee Quadriceps CSA increment (cm^2)</t>
  </si>
  <si>
    <t>Healthy knee Quadriceps CSA increment (cm^2)</t>
  </si>
  <si>
    <t xml:space="preserve">Injured knee Hamstring CSA increment(cm^2) </t>
  </si>
  <si>
    <t>Healthy knee Hamstring CSA increment (cm^2)</t>
  </si>
  <si>
    <t>Injured Knee Quadriceps CSA increment</t>
  </si>
  <si>
    <t>Injured Knee Hanstring CSA increment</t>
  </si>
  <si>
    <t>Healthy knee Quadriceps CSA increment</t>
  </si>
  <si>
    <t>Healthy Knee Hanstring CSA increment</t>
  </si>
  <si>
    <t>Quadriceps CSA Ratio (Injured knee/Healthy knee), before Intervention</t>
  </si>
  <si>
    <t>Quadriceps CSA Ratio (Injured knee/Healthy knee), after Intervention</t>
  </si>
  <si>
    <t>Hamstring CSA Ratio (Injured knee/Healthy knee), before Intervention</t>
  </si>
  <si>
    <t>Hamstring CSA Ratio (Injured knee/Healthy knee), after Intervention</t>
  </si>
  <si>
    <t>max</t>
  </si>
  <si>
    <t>min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</si>
</sst>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rgb="FF202124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19" applyNumberFormat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21" fillId="17" borderId="2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0" fillId="2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4" fillId="0" borderId="12" xfId="0" applyNumberFormat="1" applyFont="1" applyFill="1" applyBorder="1" applyAlignment="1">
      <alignment horizontal="center" vertical="center"/>
    </xf>
    <xf numFmtId="10" fontId="4" fillId="0" borderId="13" xfId="0" applyNumberFormat="1" applyFont="1" applyFill="1" applyBorder="1" applyAlignment="1">
      <alignment horizontal="center" vertical="center"/>
    </xf>
    <xf numFmtId="10" fontId="3" fillId="0" borderId="9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0" fontId="3" fillId="0" borderId="12" xfId="0" applyNumberFormat="1" applyFont="1" applyFill="1" applyBorder="1" applyAlignment="1">
      <alignment horizontal="center" vertical="center"/>
    </xf>
    <xf numFmtId="10" fontId="3" fillId="0" borderId="13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0" fontId="4" fillId="0" borderId="14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0" borderId="10" xfId="0" applyNumberFormat="1" applyFont="1" applyFill="1" applyBorder="1" applyAlignment="1">
      <alignment horizontal="center" vertical="center"/>
    </xf>
    <xf numFmtId="10" fontId="3" fillId="0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76" fontId="0" fillId="0" borderId="9" xfId="0" applyNumberFormat="1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0" fillId="3" borderId="9" xfId="0" applyNumberFormat="1" applyFont="1" applyFill="1" applyBorder="1" applyAlignment="1">
      <alignment horizontal="center" vertical="center"/>
    </xf>
    <xf numFmtId="176" fontId="0" fillId="3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76" fontId="0" fillId="0" borderId="12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9" fontId="3" fillId="4" borderId="0" xfId="0" applyNumberFormat="1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5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ont="1" applyFill="1" applyAlignment="1"/>
    <xf numFmtId="0" fontId="1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0" fontId="1" fillId="6" borderId="0" xfId="0" applyNumberFormat="1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D15" sqref="D15"/>
    </sheetView>
  </sheetViews>
  <sheetFormatPr defaultColWidth="9" defaultRowHeight="14"/>
  <sheetData>
    <row r="1" spans="2:11"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</row>
    <row r="2" spans="2:11">
      <c r="B2" s="52">
        <v>20</v>
      </c>
      <c r="C2" s="52">
        <v>10</v>
      </c>
      <c r="D2" s="52">
        <v>9</v>
      </c>
      <c r="E2" s="52">
        <v>15</v>
      </c>
      <c r="F2" s="52">
        <v>8</v>
      </c>
      <c r="G2" s="52">
        <v>24</v>
      </c>
      <c r="H2" s="52">
        <v>25</v>
      </c>
      <c r="I2" s="52">
        <v>8</v>
      </c>
      <c r="J2" s="52">
        <v>12</v>
      </c>
      <c r="K2" s="52">
        <v>15</v>
      </c>
    </row>
    <row r="3" spans="2:11">
      <c r="B3" s="52">
        <v>16</v>
      </c>
      <c r="C3" s="52">
        <v>19</v>
      </c>
      <c r="D3" s="52">
        <v>9</v>
      </c>
      <c r="E3" s="52">
        <v>20</v>
      </c>
      <c r="F3" s="52">
        <v>16</v>
      </c>
      <c r="G3" s="52">
        <v>9</v>
      </c>
      <c r="H3" s="52">
        <v>16</v>
      </c>
      <c r="I3" s="52">
        <v>12</v>
      </c>
      <c r="J3" s="52">
        <v>10</v>
      </c>
      <c r="K3" s="52">
        <v>14</v>
      </c>
    </row>
    <row r="4" spans="2:11">
      <c r="B4" s="52">
        <v>10</v>
      </c>
      <c r="C4" s="52">
        <v>12</v>
      </c>
      <c r="D4" s="52">
        <v>8</v>
      </c>
      <c r="E4" s="52">
        <v>18</v>
      </c>
      <c r="F4" s="52">
        <v>11</v>
      </c>
      <c r="G4" s="52">
        <v>11</v>
      </c>
      <c r="H4" s="52">
        <v>19</v>
      </c>
      <c r="I4" s="52">
        <v>12</v>
      </c>
      <c r="J4" s="52">
        <v>24</v>
      </c>
      <c r="K4" s="52">
        <v>12</v>
      </c>
    </row>
    <row r="5" spans="2:11">
      <c r="B5" s="52">
        <v>9</v>
      </c>
      <c r="C5" s="52">
        <v>8</v>
      </c>
      <c r="D5" s="52">
        <v>14</v>
      </c>
      <c r="E5" s="52">
        <v>15</v>
      </c>
      <c r="F5" s="52">
        <v>17</v>
      </c>
      <c r="G5" s="52">
        <v>17</v>
      </c>
      <c r="H5" s="52">
        <v>34</v>
      </c>
      <c r="I5" s="52">
        <v>18</v>
      </c>
      <c r="J5" s="52">
        <v>22</v>
      </c>
      <c r="K5" s="52">
        <v>22</v>
      </c>
    </row>
    <row r="6" spans="2:11">
      <c r="B6" s="52">
        <v>42</v>
      </c>
      <c r="C6" s="52">
        <v>19</v>
      </c>
      <c r="D6" s="52">
        <v>7</v>
      </c>
      <c r="E6" s="52">
        <v>21</v>
      </c>
      <c r="F6" s="52">
        <v>13</v>
      </c>
      <c r="G6" s="52">
        <v>16</v>
      </c>
      <c r="H6" s="52">
        <v>28</v>
      </c>
      <c r="I6" s="52">
        <v>22</v>
      </c>
      <c r="J6" s="52">
        <v>28</v>
      </c>
      <c r="K6" s="52">
        <v>11</v>
      </c>
    </row>
    <row r="7" spans="2:11">
      <c r="B7" s="52">
        <v>21</v>
      </c>
      <c r="C7" s="52">
        <v>36</v>
      </c>
      <c r="D7" s="52">
        <v>6</v>
      </c>
      <c r="E7" s="52">
        <v>16</v>
      </c>
      <c r="F7" s="52">
        <v>17</v>
      </c>
      <c r="G7" s="52">
        <v>40</v>
      </c>
      <c r="H7" s="52">
        <v>20</v>
      </c>
      <c r="I7" s="52">
        <v>16</v>
      </c>
      <c r="J7" s="52">
        <v>34</v>
      </c>
      <c r="K7" s="52">
        <v>18</v>
      </c>
    </row>
    <row r="8" spans="2:11">
      <c r="B8" s="52">
        <v>20</v>
      </c>
      <c r="C8" s="52">
        <v>37</v>
      </c>
      <c r="D8" s="52">
        <v>33</v>
      </c>
      <c r="E8" s="52">
        <v>23</v>
      </c>
      <c r="F8" s="52">
        <v>23</v>
      </c>
      <c r="G8" s="52">
        <v>31</v>
      </c>
      <c r="H8" s="52">
        <v>32</v>
      </c>
      <c r="I8" s="52">
        <v>28</v>
      </c>
      <c r="J8" s="52">
        <v>22</v>
      </c>
      <c r="K8" s="52">
        <v>12</v>
      </c>
    </row>
    <row r="9" spans="2:11">
      <c r="B9" s="52">
        <v>21</v>
      </c>
      <c r="C9" s="52">
        <v>43</v>
      </c>
      <c r="D9" s="52">
        <v>17</v>
      </c>
      <c r="E9" s="52">
        <v>56</v>
      </c>
      <c r="F9" s="52">
        <v>29</v>
      </c>
      <c r="G9" s="52">
        <v>31</v>
      </c>
      <c r="H9" s="52">
        <v>20</v>
      </c>
      <c r="I9" s="52">
        <v>38</v>
      </c>
      <c r="J9" s="52">
        <v>40</v>
      </c>
      <c r="K9" s="52">
        <v>22</v>
      </c>
    </row>
    <row r="10" spans="2:11">
      <c r="B10" s="52">
        <v>58</v>
      </c>
      <c r="C10" s="52">
        <v>33</v>
      </c>
      <c r="D10" s="52">
        <v>45</v>
      </c>
      <c r="E10" s="52">
        <v>34</v>
      </c>
      <c r="F10" s="52">
        <v>25</v>
      </c>
      <c r="G10" s="52">
        <v>32</v>
      </c>
      <c r="H10" s="52">
        <v>17</v>
      </c>
      <c r="I10" s="52">
        <v>39</v>
      </c>
      <c r="J10" s="52">
        <v>20</v>
      </c>
      <c r="K10" s="52">
        <v>22</v>
      </c>
    </row>
    <row r="11" spans="2:11">
      <c r="B11" s="52">
        <v>49</v>
      </c>
      <c r="C11" s="52">
        <v>70</v>
      </c>
      <c r="D11" s="52">
        <v>12</v>
      </c>
      <c r="E11" s="52">
        <v>36</v>
      </c>
      <c r="F11" s="52">
        <v>26</v>
      </c>
      <c r="G11" s="52">
        <v>32</v>
      </c>
      <c r="H11" s="52">
        <v>27</v>
      </c>
      <c r="I11" s="52">
        <v>33</v>
      </c>
      <c r="J11" s="52">
        <v>23</v>
      </c>
      <c r="K11" s="52">
        <v>21</v>
      </c>
    </row>
    <row r="12" spans="1:11">
      <c r="A12" s="52"/>
      <c r="B12" s="52">
        <v>36</v>
      </c>
      <c r="C12" s="52">
        <v>43</v>
      </c>
      <c r="D12" s="52">
        <v>27</v>
      </c>
      <c r="E12" s="52">
        <v>33</v>
      </c>
      <c r="F12" s="52">
        <v>35</v>
      </c>
      <c r="G12" s="52">
        <v>51</v>
      </c>
      <c r="H12" s="52">
        <v>20</v>
      </c>
      <c r="I12" s="52">
        <v>25</v>
      </c>
      <c r="J12" s="52">
        <v>32</v>
      </c>
      <c r="K12" s="52">
        <v>13</v>
      </c>
    </row>
    <row r="13" spans="1:11">
      <c r="A13" s="52"/>
      <c r="B13" s="52">
        <v>31</v>
      </c>
      <c r="C13" s="52">
        <v>85</v>
      </c>
      <c r="D13" s="52">
        <v>23</v>
      </c>
      <c r="E13" s="52">
        <v>12</v>
      </c>
      <c r="F13" s="52">
        <v>31</v>
      </c>
      <c r="G13" s="52">
        <v>44</v>
      </c>
      <c r="H13" s="52">
        <v>19</v>
      </c>
      <c r="I13" s="52">
        <v>23</v>
      </c>
      <c r="J13" s="52">
        <v>26</v>
      </c>
      <c r="K13" s="52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M13" sqref="M13"/>
    </sheetView>
  </sheetViews>
  <sheetFormatPr defaultColWidth="9.81818181818182" defaultRowHeight="14" outlineLevelCol="6"/>
  <cols>
    <col min="1" max="1" width="15.2727272727273" style="2" customWidth="1"/>
    <col min="2" max="2" width="12.8181818181818" style="91" customWidth="1"/>
    <col min="3" max="3" width="16.4545454545455" style="2" customWidth="1"/>
    <col min="4" max="4" width="12.8181818181818" style="91" customWidth="1"/>
    <col min="5" max="5" width="16.4545454545455" style="2" customWidth="1"/>
    <col min="6" max="6" width="17.1818181818182" style="91" customWidth="1"/>
    <col min="7" max="7" width="20.9090909090909" style="2" customWidth="1"/>
    <col min="8" max="16384" width="9.81818181818182" style="2"/>
  </cols>
  <sheetData>
    <row r="1" s="2" customFormat="1" ht="16" spans="1:7">
      <c r="A1" s="92"/>
      <c r="B1" s="93" t="s">
        <v>10</v>
      </c>
      <c r="C1" s="92" t="s">
        <v>11</v>
      </c>
      <c r="D1" s="93" t="s">
        <v>12</v>
      </c>
      <c r="E1" s="92" t="s">
        <v>13</v>
      </c>
      <c r="F1" s="94" t="s">
        <v>14</v>
      </c>
      <c r="G1" s="95" t="s">
        <v>15</v>
      </c>
    </row>
    <row r="2" s="2" customFormat="1" spans="1:7">
      <c r="A2" s="92" t="s">
        <v>16</v>
      </c>
      <c r="B2" s="93">
        <v>29</v>
      </c>
      <c r="C2" s="92">
        <v>-21</v>
      </c>
      <c r="D2" s="93">
        <v>45.7</v>
      </c>
      <c r="E2" s="92">
        <v>-43.9</v>
      </c>
      <c r="F2" s="96">
        <f t="shared" ref="F2:F11" si="0">(D2-B2)/B2</f>
        <v>0.575862068965517</v>
      </c>
      <c r="G2" s="97">
        <f t="shared" ref="G2:G11" si="1">(E2-C2)/C2</f>
        <v>1.09047619047619</v>
      </c>
    </row>
    <row r="3" s="2" customFormat="1" spans="1:7">
      <c r="A3" s="92" t="s">
        <v>17</v>
      </c>
      <c r="B3" s="93">
        <v>34</v>
      </c>
      <c r="C3" s="92">
        <v>-27.1</v>
      </c>
      <c r="D3" s="93">
        <v>75.1</v>
      </c>
      <c r="E3" s="92">
        <v>-62.1</v>
      </c>
      <c r="F3" s="96">
        <f t="shared" si="0"/>
        <v>1.20882352941176</v>
      </c>
      <c r="G3" s="97">
        <f t="shared" si="1"/>
        <v>1.29151291512915</v>
      </c>
    </row>
    <row r="4" s="2" customFormat="1" spans="1:7">
      <c r="A4" s="92" t="s">
        <v>18</v>
      </c>
      <c r="B4" s="93">
        <v>43.2</v>
      </c>
      <c r="C4" s="92">
        <v>-16.3</v>
      </c>
      <c r="D4" s="93">
        <v>58.3</v>
      </c>
      <c r="E4" s="92">
        <v>-52.2</v>
      </c>
      <c r="F4" s="96">
        <f t="shared" si="0"/>
        <v>0.349537037037037</v>
      </c>
      <c r="G4" s="97">
        <f t="shared" si="1"/>
        <v>2.20245398773006</v>
      </c>
    </row>
    <row r="5" s="2" customFormat="1" spans="1:7">
      <c r="A5" s="92" t="s">
        <v>19</v>
      </c>
      <c r="B5" s="93">
        <v>49.4</v>
      </c>
      <c r="C5" s="92">
        <v>-45.2</v>
      </c>
      <c r="D5" s="93" t="s">
        <v>20</v>
      </c>
      <c r="E5" s="92">
        <v>-45.4</v>
      </c>
      <c r="F5" s="96" t="e">
        <f t="shared" si="0"/>
        <v>#VALUE!</v>
      </c>
      <c r="G5" s="97">
        <f t="shared" si="1"/>
        <v>0.00442477876106185</v>
      </c>
    </row>
    <row r="6" s="2" customFormat="1" spans="1:7">
      <c r="A6" s="92" t="s">
        <v>21</v>
      </c>
      <c r="B6" s="93">
        <v>47</v>
      </c>
      <c r="C6" s="92">
        <v>-41.3</v>
      </c>
      <c r="D6" s="93">
        <v>69.6</v>
      </c>
      <c r="E6" s="92">
        <v>-63</v>
      </c>
      <c r="F6" s="96">
        <f t="shared" si="0"/>
        <v>0.480851063829787</v>
      </c>
      <c r="G6" s="97">
        <f t="shared" si="1"/>
        <v>0.525423728813559</v>
      </c>
    </row>
    <row r="7" s="2" customFormat="1" spans="1:7">
      <c r="A7" s="92" t="s">
        <v>22</v>
      </c>
      <c r="B7" s="93">
        <v>36.6</v>
      </c>
      <c r="C7" s="92">
        <v>-33.9</v>
      </c>
      <c r="D7" s="93">
        <v>43.2</v>
      </c>
      <c r="E7" s="92">
        <v>-42.8</v>
      </c>
      <c r="F7" s="96">
        <f t="shared" si="0"/>
        <v>0.180327868852459</v>
      </c>
      <c r="G7" s="97">
        <f t="shared" si="1"/>
        <v>0.262536873156342</v>
      </c>
    </row>
    <row r="8" s="2" customFormat="1" spans="1:7">
      <c r="A8" s="92" t="s">
        <v>23</v>
      </c>
      <c r="B8" s="93">
        <v>30.3</v>
      </c>
      <c r="C8" s="98">
        <v>-5</v>
      </c>
      <c r="D8" s="93">
        <v>52.2</v>
      </c>
      <c r="E8" s="92">
        <v>-39</v>
      </c>
      <c r="F8" s="96">
        <f t="shared" si="0"/>
        <v>0.722772277227723</v>
      </c>
      <c r="G8" s="99">
        <f t="shared" si="1"/>
        <v>6.8</v>
      </c>
    </row>
    <row r="9" s="2" customFormat="1" spans="1:7">
      <c r="A9" s="92" t="s">
        <v>24</v>
      </c>
      <c r="B9" s="93">
        <v>27.4</v>
      </c>
      <c r="C9" s="92">
        <v>-33</v>
      </c>
      <c r="D9" s="93">
        <v>30.6</v>
      </c>
      <c r="E9" s="92">
        <v>-48.2</v>
      </c>
      <c r="F9" s="96">
        <f t="shared" si="0"/>
        <v>0.116788321167883</v>
      </c>
      <c r="G9" s="97">
        <f t="shared" si="1"/>
        <v>0.460606060606061</v>
      </c>
    </row>
    <row r="10" s="2" customFormat="1" spans="1:7">
      <c r="A10" s="92" t="s">
        <v>25</v>
      </c>
      <c r="B10" s="93">
        <v>15.4</v>
      </c>
      <c r="C10" s="92">
        <v>-20.1</v>
      </c>
      <c r="D10" s="93">
        <v>34.6</v>
      </c>
      <c r="E10" s="92">
        <v>-48.1</v>
      </c>
      <c r="F10" s="96">
        <f t="shared" si="0"/>
        <v>1.24675324675325</v>
      </c>
      <c r="G10" s="97">
        <f t="shared" si="1"/>
        <v>1.39303482587065</v>
      </c>
    </row>
    <row r="11" s="2" customFormat="1" spans="1:7">
      <c r="A11" s="92" t="s">
        <v>26</v>
      </c>
      <c r="B11" s="93">
        <v>29.6</v>
      </c>
      <c r="C11" s="92">
        <v>-20.3</v>
      </c>
      <c r="D11" s="93">
        <v>57.9</v>
      </c>
      <c r="E11" s="92">
        <v>-45</v>
      </c>
      <c r="F11" s="96">
        <f t="shared" si="0"/>
        <v>0.956081081081081</v>
      </c>
      <c r="G11" s="97">
        <f t="shared" si="1"/>
        <v>1.21674876847291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zoomScale="85" zoomScaleNormal="85" workbookViewId="0">
      <pane xSplit="2" topLeftCell="C1" activePane="topRight" state="frozen"/>
      <selection/>
      <selection pane="topRight" activeCell="G23" sqref="G23"/>
    </sheetView>
  </sheetViews>
  <sheetFormatPr defaultColWidth="8.72727272727273" defaultRowHeight="14"/>
  <cols>
    <col min="1" max="1" width="18.0909090909091" style="48" customWidth="1"/>
    <col min="2" max="2" width="12.8181818181818" style="48" customWidth="1"/>
    <col min="3" max="3" width="8.09090909090909" style="48" customWidth="1"/>
    <col min="4" max="4" width="7" style="48" customWidth="1"/>
    <col min="5" max="5" width="8.09090909090909" style="48" customWidth="1"/>
    <col min="6" max="6" width="7" style="48" customWidth="1"/>
    <col min="7" max="7" width="8.09090909090909" style="48" customWidth="1"/>
    <col min="8" max="8" width="7" style="48" customWidth="1"/>
    <col min="9" max="9" width="8.09090909090909" style="48" customWidth="1"/>
    <col min="10" max="10" width="7" style="48" customWidth="1"/>
    <col min="11" max="11" width="8.09090909090909" style="48" customWidth="1"/>
    <col min="12" max="12" width="7" style="48" customWidth="1"/>
    <col min="13" max="13" width="8.09090909090909" style="48" customWidth="1"/>
    <col min="14" max="14" width="7" style="48" customWidth="1"/>
    <col min="15" max="15" width="8.09090909090909" style="48" customWidth="1"/>
    <col min="16" max="16" width="7" style="48" customWidth="1"/>
    <col min="17" max="17" width="8.09090909090909" style="48" customWidth="1"/>
    <col min="18" max="18" width="7" style="48" customWidth="1"/>
    <col min="19" max="19" width="8.54545454545454" style="48" customWidth="1"/>
    <col min="20" max="20" width="7" style="48" customWidth="1"/>
    <col min="21" max="21" width="8.09090909090909" style="48" customWidth="1"/>
    <col min="22" max="22" width="7" style="48" customWidth="1"/>
    <col min="23" max="24" width="12.8181818181818" style="48"/>
    <col min="25" max="25" width="14" style="48"/>
    <col min="26" max="26" width="16.2727272727273" style="48" customWidth="1"/>
    <col min="27" max="16384" width="8.72727272727273" style="48"/>
  </cols>
  <sheetData>
    <row r="1" ht="14.75" spans="3:26">
      <c r="C1" s="49" t="s">
        <v>27</v>
      </c>
      <c r="D1" s="50"/>
      <c r="E1" s="49" t="s">
        <v>28</v>
      </c>
      <c r="F1" s="50"/>
      <c r="G1" s="49" t="s">
        <v>29</v>
      </c>
      <c r="H1" s="50"/>
      <c r="I1" s="49" t="s">
        <v>30</v>
      </c>
      <c r="J1" s="50"/>
      <c r="K1" s="49" t="s">
        <v>31</v>
      </c>
      <c r="L1" s="50"/>
      <c r="M1" s="49" t="s">
        <v>32</v>
      </c>
      <c r="N1" s="50"/>
      <c r="O1" s="49" t="s">
        <v>33</v>
      </c>
      <c r="P1" s="50"/>
      <c r="Q1" s="49" t="s">
        <v>34</v>
      </c>
      <c r="R1" s="50"/>
      <c r="S1" s="49" t="s">
        <v>35</v>
      </c>
      <c r="T1" s="50"/>
      <c r="U1" s="73" t="s">
        <v>36</v>
      </c>
      <c r="V1" s="50"/>
      <c r="W1" s="49" t="s">
        <v>37</v>
      </c>
      <c r="X1" s="50"/>
      <c r="Y1" s="86" t="s">
        <v>38</v>
      </c>
      <c r="Z1" s="87"/>
    </row>
    <row r="2" ht="14.75" spans="1:26">
      <c r="A2" s="51"/>
      <c r="B2" s="52"/>
      <c r="C2" s="53" t="s">
        <v>39</v>
      </c>
      <c r="D2" s="54" t="s">
        <v>40</v>
      </c>
      <c r="E2" s="53" t="s">
        <v>39</v>
      </c>
      <c r="F2" s="54" t="s">
        <v>40</v>
      </c>
      <c r="G2" s="53" t="s">
        <v>39</v>
      </c>
      <c r="H2" s="54" t="s">
        <v>40</v>
      </c>
      <c r="I2" s="53" t="s">
        <v>39</v>
      </c>
      <c r="J2" s="54" t="s">
        <v>40</v>
      </c>
      <c r="K2" s="53" t="s">
        <v>39</v>
      </c>
      <c r="L2" s="54" t="s">
        <v>40</v>
      </c>
      <c r="M2" s="53" t="s">
        <v>39</v>
      </c>
      <c r="N2" s="54" t="s">
        <v>40</v>
      </c>
      <c r="O2" s="53" t="s">
        <v>39</v>
      </c>
      <c r="P2" s="54" t="s">
        <v>40</v>
      </c>
      <c r="Q2" s="53" t="s">
        <v>39</v>
      </c>
      <c r="R2" s="54" t="s">
        <v>40</v>
      </c>
      <c r="S2" s="53" t="s">
        <v>39</v>
      </c>
      <c r="T2" s="54" t="s">
        <v>40</v>
      </c>
      <c r="U2" s="74" t="s">
        <v>39</v>
      </c>
      <c r="V2" s="54" t="s">
        <v>40</v>
      </c>
      <c r="W2" s="49" t="s">
        <v>39</v>
      </c>
      <c r="X2" s="50" t="s">
        <v>40</v>
      </c>
      <c r="Y2" s="88"/>
      <c r="Z2" s="89"/>
    </row>
    <row r="3" spans="1:26">
      <c r="A3" s="55" t="s">
        <v>41</v>
      </c>
      <c r="B3" s="56" t="s">
        <v>42</v>
      </c>
      <c r="C3" s="57">
        <v>26.4304932735426</v>
      </c>
      <c r="D3" s="58">
        <v>1.65578124597336</v>
      </c>
      <c r="E3" s="57">
        <v>46.3918219461698</v>
      </c>
      <c r="F3" s="58">
        <v>0.64730261976765</v>
      </c>
      <c r="G3" s="57">
        <v>24.2983008181246</v>
      </c>
      <c r="H3" s="58">
        <v>3.70935723327127</v>
      </c>
      <c r="I3" s="57">
        <v>37.0915032679739</v>
      </c>
      <c r="J3" s="58">
        <v>1.39426104444391</v>
      </c>
      <c r="K3" s="57">
        <v>20.7444705882353</v>
      </c>
      <c r="L3" s="58">
        <v>1.05889176250733</v>
      </c>
      <c r="M3" s="57">
        <v>32.4615384615385</v>
      </c>
      <c r="N3" s="58">
        <v>0.543928293220423</v>
      </c>
      <c r="O3" s="57">
        <v>34.6025839793282</v>
      </c>
      <c r="P3" s="58">
        <v>2.65715658946873</v>
      </c>
      <c r="Q3" s="57">
        <v>29.1712864250178</v>
      </c>
      <c r="R3" s="58">
        <v>1.4730768557934</v>
      </c>
      <c r="S3" s="57">
        <v>14.3660377358491</v>
      </c>
      <c r="T3" s="58">
        <v>3.32191660634042</v>
      </c>
      <c r="U3" s="75">
        <v>40.1717647058824</v>
      </c>
      <c r="V3" s="58">
        <v>1.16208141624977</v>
      </c>
      <c r="W3" s="76">
        <f>AVERAGE(C3,E3,G3,I3,K3,M3,O3,Q3,S3,U3)</f>
        <v>30.5729801201662</v>
      </c>
      <c r="X3" s="77">
        <f t="shared" ref="X3:X26" si="0">STDEV(C3,E3,G3,I3,K3,M3,O3,Q3,S3,U3)</f>
        <v>9.55934127227811</v>
      </c>
      <c r="Y3" s="90" t="s">
        <v>43</v>
      </c>
      <c r="Z3" s="90"/>
    </row>
    <row r="4" spans="1:26">
      <c r="A4" s="59"/>
      <c r="B4" s="60" t="s">
        <v>44</v>
      </c>
      <c r="C4" s="61">
        <v>25.6870026977049</v>
      </c>
      <c r="D4" s="62">
        <v>1.31377833488331</v>
      </c>
      <c r="E4" s="61">
        <v>60.1578209075149</v>
      </c>
      <c r="F4" s="62">
        <v>3.67193718676896</v>
      </c>
      <c r="G4" s="61">
        <v>29.1511407682245</v>
      </c>
      <c r="H4" s="62">
        <v>1.44119220683495</v>
      </c>
      <c r="I4" s="61">
        <v>39.4959413302355</v>
      </c>
      <c r="J4" s="62">
        <v>1.02652343406317</v>
      </c>
      <c r="K4" s="61">
        <v>30.6706774711698</v>
      </c>
      <c r="L4" s="62">
        <v>0.992984046869791</v>
      </c>
      <c r="M4" s="61">
        <v>41.672266044668</v>
      </c>
      <c r="N4" s="62">
        <v>1.80797170572482</v>
      </c>
      <c r="O4" s="61">
        <v>43.0392170473869</v>
      </c>
      <c r="P4" s="62">
        <v>0.492733010659668</v>
      </c>
      <c r="Q4" s="61">
        <v>29.3402720445641</v>
      </c>
      <c r="R4" s="62">
        <v>1.84810880708807</v>
      </c>
      <c r="S4" s="61">
        <v>19.8154127098194</v>
      </c>
      <c r="T4" s="62">
        <v>1.76326156087521</v>
      </c>
      <c r="U4" s="78">
        <v>33.175587097647</v>
      </c>
      <c r="V4" s="62">
        <v>0.689325217346797</v>
      </c>
      <c r="W4" s="79">
        <f t="shared" ref="W4:W26" si="1">AVERAGE(C4,E4,G4,I4,K4,M4,O4,Q4,S4,U4)</f>
        <v>35.2205338118935</v>
      </c>
      <c r="X4" s="80">
        <f t="shared" si="0"/>
        <v>11.3891177851135</v>
      </c>
      <c r="Y4" s="90"/>
      <c r="Z4" s="90"/>
    </row>
    <row r="5" spans="1:26">
      <c r="A5" s="59"/>
      <c r="B5" s="60" t="s">
        <v>45</v>
      </c>
      <c r="C5" s="61">
        <v>27.8285850720892</v>
      </c>
      <c r="D5" s="62">
        <v>2.44982288655302</v>
      </c>
      <c r="E5" s="61">
        <v>66.5105250939909</v>
      </c>
      <c r="F5" s="62">
        <v>3.98002488964819</v>
      </c>
      <c r="G5" s="61">
        <v>30.7247537502707</v>
      </c>
      <c r="H5" s="62">
        <v>1.52596830143803</v>
      </c>
      <c r="I5" s="61">
        <v>48.6104192830615</v>
      </c>
      <c r="J5" s="62">
        <v>1.98391197280888</v>
      </c>
      <c r="K5" s="61">
        <v>35.6005343702672</v>
      </c>
      <c r="L5" s="62">
        <v>1.07885911144632</v>
      </c>
      <c r="M5" s="61">
        <v>44.9010804214632</v>
      </c>
      <c r="N5" s="62">
        <v>1.44096260361718</v>
      </c>
      <c r="O5" s="61">
        <v>49.5478460182657</v>
      </c>
      <c r="P5" s="62">
        <v>1.0864845380227</v>
      </c>
      <c r="Q5" s="61">
        <v>31.9027533453663</v>
      </c>
      <c r="R5" s="62">
        <v>0.427175370869243</v>
      </c>
      <c r="S5" s="61">
        <v>26.8075021803233</v>
      </c>
      <c r="T5" s="62">
        <v>2.62551725536068</v>
      </c>
      <c r="U5" s="78">
        <v>46.1875053178781</v>
      </c>
      <c r="V5" s="62">
        <v>1.35219321201844</v>
      </c>
      <c r="W5" s="79">
        <f t="shared" si="1"/>
        <v>40.8621504852976</v>
      </c>
      <c r="X5" s="80">
        <f t="shared" si="0"/>
        <v>12.5437794925392</v>
      </c>
      <c r="Y5" s="90"/>
      <c r="Z5" s="90"/>
    </row>
    <row r="6" spans="1:26">
      <c r="A6" s="59"/>
      <c r="B6" s="60" t="s">
        <v>46</v>
      </c>
      <c r="C6" s="61">
        <v>29.4057211760554</v>
      </c>
      <c r="D6" s="62">
        <v>2.13330816591824</v>
      </c>
      <c r="E6" s="61">
        <v>69.2141596813656</v>
      </c>
      <c r="F6" s="62">
        <v>1.82458133790782</v>
      </c>
      <c r="G6" s="61">
        <v>29.4865222427979</v>
      </c>
      <c r="H6" s="62">
        <v>2.05413887610617</v>
      </c>
      <c r="I6" s="61">
        <v>59.3818856579451</v>
      </c>
      <c r="J6" s="62">
        <v>0.544925555073415</v>
      </c>
      <c r="K6" s="61">
        <v>30.7983208284655</v>
      </c>
      <c r="L6" s="62">
        <v>1.55692303973402</v>
      </c>
      <c r="M6" s="61">
        <v>45.240166388173</v>
      </c>
      <c r="N6" s="62">
        <v>0.309010310203576</v>
      </c>
      <c r="O6" s="61">
        <v>46.3018444567102</v>
      </c>
      <c r="P6" s="62">
        <v>1.39797972530369</v>
      </c>
      <c r="Q6" s="61">
        <v>33.6926655640587</v>
      </c>
      <c r="R6" s="62">
        <v>0.116186129971011</v>
      </c>
      <c r="S6" s="61">
        <v>27.1183795194494</v>
      </c>
      <c r="T6" s="62">
        <v>1.92519714890613</v>
      </c>
      <c r="U6" s="78">
        <v>59.3499992256363</v>
      </c>
      <c r="V6" s="62">
        <v>1.17793225503164</v>
      </c>
      <c r="W6" s="79">
        <f t="shared" si="1"/>
        <v>42.9989664740657</v>
      </c>
      <c r="X6" s="80">
        <f t="shared" si="0"/>
        <v>15.2532078506019</v>
      </c>
      <c r="Y6" s="90"/>
      <c r="Z6" s="90"/>
    </row>
    <row r="7" spans="1:26">
      <c r="A7" s="59"/>
      <c r="B7" s="60" t="s">
        <v>47</v>
      </c>
      <c r="C7" s="61">
        <v>29.2329381652202</v>
      </c>
      <c r="D7" s="62">
        <v>1.73293355607745</v>
      </c>
      <c r="E7" s="61">
        <v>73.4866009974216</v>
      </c>
      <c r="F7" s="62">
        <v>0.85971718502897</v>
      </c>
      <c r="G7" s="61">
        <v>36.8085678894834</v>
      </c>
      <c r="H7" s="62">
        <v>1.34589550058398</v>
      </c>
      <c r="I7" s="61">
        <v>51.6108765356121</v>
      </c>
      <c r="J7" s="62">
        <v>1.38572865839875</v>
      </c>
      <c r="K7" s="61">
        <v>34.5452138239946</v>
      </c>
      <c r="L7" s="62">
        <v>1.28531230973013</v>
      </c>
      <c r="M7" s="61">
        <v>46.5107149391869</v>
      </c>
      <c r="N7" s="62">
        <v>1.94653879038176</v>
      </c>
      <c r="O7" s="61">
        <v>48.4818442519584</v>
      </c>
      <c r="P7" s="62">
        <v>0.718816827990572</v>
      </c>
      <c r="Q7" s="61">
        <v>31.746121465685</v>
      </c>
      <c r="R7" s="62">
        <v>2.8862897841288</v>
      </c>
      <c r="S7" s="61">
        <v>25.8607472907826</v>
      </c>
      <c r="T7" s="62">
        <v>1.07286528374628</v>
      </c>
      <c r="U7" s="78">
        <v>60.1394033524817</v>
      </c>
      <c r="V7" s="62">
        <v>1.73892133314562</v>
      </c>
      <c r="W7" s="79">
        <f t="shared" si="1"/>
        <v>43.8423028711827</v>
      </c>
      <c r="X7" s="80">
        <f t="shared" si="0"/>
        <v>15.1010418139678</v>
      </c>
      <c r="Y7" s="90"/>
      <c r="Z7" s="90"/>
    </row>
    <row r="8" spans="1:26">
      <c r="A8" s="59"/>
      <c r="B8" s="60" t="s">
        <v>48</v>
      </c>
      <c r="C8" s="61">
        <v>28.7561805550231</v>
      </c>
      <c r="D8" s="62">
        <v>2.43316731138468</v>
      </c>
      <c r="E8" s="61">
        <v>70.5264765263999</v>
      </c>
      <c r="F8" s="62">
        <v>2.30929381677008</v>
      </c>
      <c r="G8" s="61">
        <v>34.2452205216652</v>
      </c>
      <c r="H8" s="62">
        <v>1.40352721310962</v>
      </c>
      <c r="I8" s="61">
        <v>56.3205702960282</v>
      </c>
      <c r="J8" s="62">
        <v>2.36736111049195</v>
      </c>
      <c r="K8" s="61">
        <v>40.6715300650418</v>
      </c>
      <c r="L8" s="62">
        <v>1.32992378289267</v>
      </c>
      <c r="M8" s="61">
        <v>52.2404975073136</v>
      </c>
      <c r="N8" s="62">
        <v>1.04424692683981</v>
      </c>
      <c r="O8" s="61">
        <v>51.8964979121738</v>
      </c>
      <c r="P8" s="62">
        <v>2.18993281803569</v>
      </c>
      <c r="Q8" s="61">
        <v>34.683039146679</v>
      </c>
      <c r="R8" s="62">
        <v>1.48075484594623</v>
      </c>
      <c r="S8" s="61">
        <v>22.6433068614451</v>
      </c>
      <c r="T8" s="62">
        <v>1.27039070012005</v>
      </c>
      <c r="U8" s="78">
        <v>62.1539604624234</v>
      </c>
      <c r="V8" s="62">
        <v>1.6819126771818</v>
      </c>
      <c r="W8" s="79">
        <f t="shared" si="1"/>
        <v>45.4137279854193</v>
      </c>
      <c r="X8" s="80">
        <f t="shared" si="0"/>
        <v>15.5521112088799</v>
      </c>
      <c r="Y8" s="90"/>
      <c r="Z8" s="90"/>
    </row>
    <row r="9" spans="1:26">
      <c r="A9" s="59"/>
      <c r="B9" s="60" t="s">
        <v>49</v>
      </c>
      <c r="C9" s="63">
        <v>27.4879460090525</v>
      </c>
      <c r="D9" s="64">
        <v>2.77108739382709</v>
      </c>
      <c r="E9" s="63">
        <v>76.0045782290723</v>
      </c>
      <c r="F9" s="64">
        <v>1.32048641171936</v>
      </c>
      <c r="G9" s="63">
        <v>37.9322084840259</v>
      </c>
      <c r="H9" s="64">
        <v>0.775972213745208</v>
      </c>
      <c r="I9" s="63">
        <v>56.6485638312766</v>
      </c>
      <c r="J9" s="64">
        <v>1.64452444083061</v>
      </c>
      <c r="K9" s="63">
        <v>31.9427372950451</v>
      </c>
      <c r="L9" s="64">
        <v>3.52182472009549</v>
      </c>
      <c r="M9" s="63">
        <v>50.6546812391944</v>
      </c>
      <c r="N9" s="64">
        <v>4.60192004465186</v>
      </c>
      <c r="O9" s="63">
        <v>55.4649376011155</v>
      </c>
      <c r="P9" s="64">
        <v>1.69209822842587</v>
      </c>
      <c r="Q9" s="63">
        <v>35.8791886218519</v>
      </c>
      <c r="R9" s="64">
        <v>1.18531508928408</v>
      </c>
      <c r="S9" s="63">
        <v>31.3027051942987</v>
      </c>
      <c r="T9" s="64">
        <v>2.94667810082109</v>
      </c>
      <c r="U9" s="81">
        <v>63.5022496003728</v>
      </c>
      <c r="V9" s="64">
        <v>2.20484222069088</v>
      </c>
      <c r="W9" s="79">
        <f t="shared" si="1"/>
        <v>46.6819796105306</v>
      </c>
      <c r="X9" s="80">
        <f t="shared" si="0"/>
        <v>16.1604071799967</v>
      </c>
      <c r="Y9" s="90"/>
      <c r="Z9" s="90"/>
    </row>
    <row r="10" spans="1:26">
      <c r="A10" s="59"/>
      <c r="B10" s="60" t="s">
        <v>50</v>
      </c>
      <c r="C10" s="61">
        <v>30.0705335593193</v>
      </c>
      <c r="D10" s="62">
        <v>4.61140481937237</v>
      </c>
      <c r="E10" s="61">
        <v>80.2619705970616</v>
      </c>
      <c r="F10" s="62">
        <v>1.53940367106678</v>
      </c>
      <c r="G10" s="61">
        <v>36.6452190231159</v>
      </c>
      <c r="H10" s="62">
        <v>3.22379380975948</v>
      </c>
      <c r="I10" s="61">
        <v>58.8880577171479</v>
      </c>
      <c r="J10" s="62">
        <v>1.01124035188109</v>
      </c>
      <c r="K10" s="61">
        <v>41.8604448895426</v>
      </c>
      <c r="L10" s="62">
        <v>2.10582878241674</v>
      </c>
      <c r="M10" s="61">
        <v>53.0244185102324</v>
      </c>
      <c r="N10" s="62">
        <v>4.03019654562474</v>
      </c>
      <c r="O10" s="61">
        <v>46.6590236131965</v>
      </c>
      <c r="P10" s="62">
        <v>2.83011556477522</v>
      </c>
      <c r="Q10" s="61">
        <v>34.6719250134818</v>
      </c>
      <c r="R10" s="62">
        <v>2.83873887276</v>
      </c>
      <c r="S10" s="61">
        <v>28.934082862605</v>
      </c>
      <c r="T10" s="62">
        <v>4.43130209330012</v>
      </c>
      <c r="U10" s="78">
        <v>71.4349432177325</v>
      </c>
      <c r="V10" s="62">
        <v>1.58938695526057</v>
      </c>
      <c r="W10" s="79">
        <f t="shared" si="1"/>
        <v>48.2450619003436</v>
      </c>
      <c r="X10" s="80">
        <f t="shared" si="0"/>
        <v>17.5254142158467</v>
      </c>
      <c r="Y10" s="90"/>
      <c r="Z10" s="90"/>
    </row>
    <row r="11" spans="1:26">
      <c r="A11" s="59"/>
      <c r="B11" s="60" t="s">
        <v>51</v>
      </c>
      <c r="C11" s="61">
        <v>30.0395643868107</v>
      </c>
      <c r="D11" s="62">
        <v>0.998661101564728</v>
      </c>
      <c r="E11" s="61">
        <v>81.2655274352121</v>
      </c>
      <c r="F11" s="62">
        <v>1.31043045219804</v>
      </c>
      <c r="G11" s="61">
        <v>38.9368155015481</v>
      </c>
      <c r="H11" s="62">
        <v>0.87399397322985</v>
      </c>
      <c r="I11" s="61">
        <v>62.2408182671162</v>
      </c>
      <c r="J11" s="62">
        <v>1.18162368049301</v>
      </c>
      <c r="K11" s="61">
        <v>39.0625132111731</v>
      </c>
      <c r="L11" s="62">
        <v>4.13361178899061</v>
      </c>
      <c r="M11" s="61">
        <v>57.5394763356829</v>
      </c>
      <c r="N11" s="62">
        <v>1.86381924331036</v>
      </c>
      <c r="O11" s="61">
        <v>55.2879663156396</v>
      </c>
      <c r="P11" s="62">
        <v>2.34104491418161</v>
      </c>
      <c r="Q11" s="61">
        <v>34.7599040981364</v>
      </c>
      <c r="R11" s="62">
        <v>1.10639207610427</v>
      </c>
      <c r="S11" s="61">
        <v>31.7037482971881</v>
      </c>
      <c r="T11" s="62">
        <v>3.99771842765238</v>
      </c>
      <c r="U11" s="78">
        <v>67.4014707990496</v>
      </c>
      <c r="V11" s="62">
        <v>0.622446994407406</v>
      </c>
      <c r="W11" s="79">
        <f t="shared" si="1"/>
        <v>49.8237804647557</v>
      </c>
      <c r="X11" s="80">
        <f t="shared" si="0"/>
        <v>17.3913541399419</v>
      </c>
      <c r="Y11" s="90"/>
      <c r="Z11" s="90"/>
    </row>
    <row r="12" spans="1:26">
      <c r="A12" s="59"/>
      <c r="B12" s="60" t="s">
        <v>52</v>
      </c>
      <c r="C12" s="61">
        <v>32.7203417836504</v>
      </c>
      <c r="D12" s="62">
        <v>1.64216538110267</v>
      </c>
      <c r="E12" s="61">
        <v>79.4805796217613</v>
      </c>
      <c r="F12" s="62">
        <v>1.84424715320446</v>
      </c>
      <c r="G12" s="61">
        <v>41.1079299605817</v>
      </c>
      <c r="H12" s="62">
        <v>3.05813422728846</v>
      </c>
      <c r="I12" s="61">
        <v>70.2764357757751</v>
      </c>
      <c r="J12" s="62">
        <v>1.1866607296604</v>
      </c>
      <c r="K12" s="61">
        <v>46.3347811222757</v>
      </c>
      <c r="L12" s="62">
        <v>1.43656372960078</v>
      </c>
      <c r="M12" s="61">
        <v>61.7023563443554</v>
      </c>
      <c r="N12" s="62">
        <v>0.854235777402996</v>
      </c>
      <c r="O12" s="61">
        <v>53.695346787787</v>
      </c>
      <c r="P12" s="62">
        <v>0.872683069240461</v>
      </c>
      <c r="Q12" s="61">
        <v>33.8871014549613</v>
      </c>
      <c r="R12" s="62">
        <v>1.97866622088489</v>
      </c>
      <c r="S12" s="61">
        <v>29.1615180867762</v>
      </c>
      <c r="T12" s="62">
        <v>3.93500099173581</v>
      </c>
      <c r="U12" s="78">
        <v>74.2524486582258</v>
      </c>
      <c r="V12" s="62">
        <v>1.06937622719998</v>
      </c>
      <c r="W12" s="79">
        <f t="shared" si="1"/>
        <v>52.261883959615</v>
      </c>
      <c r="X12" s="80">
        <f t="shared" si="0"/>
        <v>18.4174325180144</v>
      </c>
      <c r="Y12" s="90"/>
      <c r="Z12" s="90"/>
    </row>
    <row r="13" spans="1:26">
      <c r="A13" s="59"/>
      <c r="B13" s="60" t="s">
        <v>53</v>
      </c>
      <c r="C13" s="61">
        <v>31.7120840763897</v>
      </c>
      <c r="D13" s="62">
        <v>1.13535236623154</v>
      </c>
      <c r="E13" s="61">
        <v>85.179836851015</v>
      </c>
      <c r="F13" s="62">
        <v>2.13809832988848</v>
      </c>
      <c r="G13" s="61">
        <v>38.7892962629111</v>
      </c>
      <c r="H13" s="62">
        <v>1.33971050057108</v>
      </c>
      <c r="I13" s="61">
        <v>62.9725965126247</v>
      </c>
      <c r="J13" s="62">
        <v>0.873165030497697</v>
      </c>
      <c r="K13" s="61">
        <v>36.4295546295666</v>
      </c>
      <c r="L13" s="62">
        <v>1.85884715689481</v>
      </c>
      <c r="M13" s="61">
        <v>57.0218036918723</v>
      </c>
      <c r="N13" s="62">
        <v>0.966994831133765</v>
      </c>
      <c r="O13" s="61">
        <v>58.4550706135735</v>
      </c>
      <c r="P13" s="62">
        <v>0.974989101500993</v>
      </c>
      <c r="Q13" s="61">
        <v>38.2257031212426</v>
      </c>
      <c r="R13" s="62">
        <v>0.842216448313272</v>
      </c>
      <c r="S13" s="61">
        <v>33.1854723352727</v>
      </c>
      <c r="T13" s="62">
        <v>2.10877586576021</v>
      </c>
      <c r="U13" s="78">
        <v>78.9411590618147</v>
      </c>
      <c r="V13" s="62">
        <v>1.88776235779277</v>
      </c>
      <c r="W13" s="79">
        <f t="shared" si="1"/>
        <v>52.0912577156283</v>
      </c>
      <c r="X13" s="80">
        <f t="shared" si="0"/>
        <v>19.3970426413104</v>
      </c>
      <c r="Y13" s="90"/>
      <c r="Z13" s="90"/>
    </row>
    <row r="14" ht="14.75" spans="1:26">
      <c r="A14" s="65"/>
      <c r="B14" s="66" t="s">
        <v>54</v>
      </c>
      <c r="C14" s="67">
        <v>32.3084577114428</v>
      </c>
      <c r="D14" s="68">
        <v>1.95032331820103</v>
      </c>
      <c r="E14" s="67">
        <v>79.9703389830509</v>
      </c>
      <c r="F14" s="68">
        <v>0.686440677966097</v>
      </c>
      <c r="G14" s="67">
        <v>38.9216666666667</v>
      </c>
      <c r="H14" s="68">
        <v>3.03723715304051</v>
      </c>
      <c r="I14" s="67">
        <v>67.9585335018963</v>
      </c>
      <c r="J14" s="68">
        <v>3.68950196286841</v>
      </c>
      <c r="K14" s="67">
        <v>43.2946058091286</v>
      </c>
      <c r="L14" s="68">
        <v>1.66777899441671</v>
      </c>
      <c r="M14" s="67">
        <v>59.6646766169154</v>
      </c>
      <c r="N14" s="68">
        <v>1.06974921457999</v>
      </c>
      <c r="O14" s="67">
        <v>58.8010736653743</v>
      </c>
      <c r="P14" s="68">
        <v>0.827282478858852</v>
      </c>
      <c r="Q14" s="67">
        <v>38.9338125187182</v>
      </c>
      <c r="R14" s="68">
        <v>0.78323971296447</v>
      </c>
      <c r="S14" s="67">
        <v>34.4282945736434</v>
      </c>
      <c r="T14" s="68">
        <v>2.81615843880681</v>
      </c>
      <c r="U14" s="82">
        <v>64.9435215946844</v>
      </c>
      <c r="V14" s="68">
        <v>3.84743427773853</v>
      </c>
      <c r="W14" s="83">
        <f t="shared" si="1"/>
        <v>51.9224981641521</v>
      </c>
      <c r="X14" s="84">
        <f t="shared" si="0"/>
        <v>16.409904957112</v>
      </c>
      <c r="Y14" s="90"/>
      <c r="Z14" s="90"/>
    </row>
    <row r="15" spans="1:26">
      <c r="A15" s="59" t="s">
        <v>55</v>
      </c>
      <c r="B15" s="60" t="s">
        <v>42</v>
      </c>
      <c r="C15" s="57">
        <v>27.2707423580786</v>
      </c>
      <c r="D15" s="58">
        <v>1.12897087514822</v>
      </c>
      <c r="E15" s="57">
        <v>39.4950396825397</v>
      </c>
      <c r="F15" s="58">
        <v>1.47404522466138</v>
      </c>
      <c r="G15" s="57">
        <v>16.1085879438481</v>
      </c>
      <c r="H15" s="58">
        <v>0.741038540795953</v>
      </c>
      <c r="I15" s="57">
        <v>23.9854600694444</v>
      </c>
      <c r="J15" s="58">
        <v>0.797027639758809</v>
      </c>
      <c r="K15" s="57">
        <v>10.0893409995577</v>
      </c>
      <c r="L15" s="58">
        <v>1.00645874247314</v>
      </c>
      <c r="M15" s="57">
        <v>17.8992805755396</v>
      </c>
      <c r="N15" s="58">
        <v>1.38514899980802</v>
      </c>
      <c r="O15" s="57">
        <v>20.1193548387097</v>
      </c>
      <c r="P15" s="58">
        <v>0.35786829846001</v>
      </c>
      <c r="Q15" s="57">
        <v>32.2978316326531</v>
      </c>
      <c r="R15" s="58">
        <v>1.24076283602858</v>
      </c>
      <c r="S15" s="57">
        <v>16.8107142857143</v>
      </c>
      <c r="T15" s="58">
        <v>1.23298690034751</v>
      </c>
      <c r="U15" s="75">
        <v>41.447983014862</v>
      </c>
      <c r="V15" s="58">
        <v>0.935991407596429</v>
      </c>
      <c r="W15" s="76">
        <f t="shared" si="1"/>
        <v>24.5524335400947</v>
      </c>
      <c r="X15" s="77">
        <f t="shared" si="0"/>
        <v>10.439100356015</v>
      </c>
      <c r="Y15" s="90"/>
      <c r="Z15" s="90"/>
    </row>
    <row r="16" spans="1:26">
      <c r="A16" s="59"/>
      <c r="B16" s="60" t="s">
        <v>44</v>
      </c>
      <c r="C16" s="61">
        <v>28.2202046662482</v>
      </c>
      <c r="D16" s="62">
        <v>1.87812684328332</v>
      </c>
      <c r="E16" s="61">
        <v>39.5531772142991</v>
      </c>
      <c r="F16" s="62">
        <v>3.04418036655905</v>
      </c>
      <c r="G16" s="61">
        <v>13.8677112876024</v>
      </c>
      <c r="H16" s="62">
        <v>1.06625079148232</v>
      </c>
      <c r="I16" s="61">
        <v>29.5239172361249</v>
      </c>
      <c r="J16" s="62">
        <v>0.969918040056199</v>
      </c>
      <c r="K16" s="61">
        <v>12.3528289026717</v>
      </c>
      <c r="L16" s="62">
        <v>1.13498134317864</v>
      </c>
      <c r="M16" s="61">
        <v>25.9710183867615</v>
      </c>
      <c r="N16" s="62">
        <v>1.78032602569359</v>
      </c>
      <c r="O16" s="61">
        <v>23.7871727726633</v>
      </c>
      <c r="P16" s="62">
        <v>0.209111046668542</v>
      </c>
      <c r="Q16" s="61">
        <v>32.4218872324735</v>
      </c>
      <c r="R16" s="62">
        <v>2.1567571193142</v>
      </c>
      <c r="S16" s="61">
        <v>27.2856007937748</v>
      </c>
      <c r="T16" s="62">
        <v>1.75880046311003</v>
      </c>
      <c r="U16" s="78">
        <v>47.701050113803</v>
      </c>
      <c r="V16" s="62">
        <v>1.44915375314408</v>
      </c>
      <c r="W16" s="79">
        <f t="shared" si="1"/>
        <v>28.0684568606422</v>
      </c>
      <c r="X16" s="80">
        <f t="shared" si="0"/>
        <v>10.5956747460038</v>
      </c>
      <c r="Y16" s="90"/>
      <c r="Z16" s="90"/>
    </row>
    <row r="17" spans="1:26">
      <c r="A17" s="59"/>
      <c r="B17" s="60" t="s">
        <v>45</v>
      </c>
      <c r="C17" s="61">
        <v>35.743381973211</v>
      </c>
      <c r="D17" s="62">
        <v>1.44805961654034</v>
      </c>
      <c r="E17" s="61">
        <v>40.0338249139537</v>
      </c>
      <c r="F17" s="62">
        <v>2.50674002316665</v>
      </c>
      <c r="G17" s="61">
        <v>23.4735253093521</v>
      </c>
      <c r="H17" s="62">
        <v>1.35595755942165</v>
      </c>
      <c r="I17" s="61">
        <v>35.3101717061029</v>
      </c>
      <c r="J17" s="62">
        <v>0.658783947222054</v>
      </c>
      <c r="K17" s="61">
        <v>25.5268964719264</v>
      </c>
      <c r="L17" s="62">
        <v>1.58248693461446</v>
      </c>
      <c r="M17" s="61">
        <v>29.9647838769218</v>
      </c>
      <c r="N17" s="62">
        <v>1.51308934032134</v>
      </c>
      <c r="O17" s="61">
        <v>27.3876947555745</v>
      </c>
      <c r="P17" s="62">
        <v>0.187351069155187</v>
      </c>
      <c r="Q17" s="61">
        <v>34.6342622375099</v>
      </c>
      <c r="R17" s="62">
        <v>0.824336326621555</v>
      </c>
      <c r="S17" s="61">
        <v>26.6012402836817</v>
      </c>
      <c r="T17" s="62">
        <v>1.42502735701285</v>
      </c>
      <c r="U17" s="78">
        <v>45.248783366697</v>
      </c>
      <c r="V17" s="62">
        <v>1.3109270337998</v>
      </c>
      <c r="W17" s="79">
        <f t="shared" si="1"/>
        <v>32.3924564894931</v>
      </c>
      <c r="X17" s="80">
        <f t="shared" si="0"/>
        <v>6.98892597126853</v>
      </c>
      <c r="Y17" s="90"/>
      <c r="Z17" s="90"/>
    </row>
    <row r="18" spans="1:26">
      <c r="A18" s="59"/>
      <c r="B18" s="60" t="s">
        <v>46</v>
      </c>
      <c r="C18" s="61">
        <v>35.7107980545585</v>
      </c>
      <c r="D18" s="62">
        <v>1.55709758319438</v>
      </c>
      <c r="E18" s="61">
        <v>40.2887028832247</v>
      </c>
      <c r="F18" s="62">
        <v>2.30359856370062</v>
      </c>
      <c r="G18" s="61">
        <v>26.9914116652758</v>
      </c>
      <c r="H18" s="62">
        <v>2.08450645309918</v>
      </c>
      <c r="I18" s="61">
        <v>37.4021777182272</v>
      </c>
      <c r="J18" s="62">
        <v>1.17849961161187</v>
      </c>
      <c r="K18" s="61">
        <v>24.5115241041147</v>
      </c>
      <c r="L18" s="62">
        <v>2.32840438592482</v>
      </c>
      <c r="M18" s="61">
        <v>27.4195709534381</v>
      </c>
      <c r="N18" s="62">
        <v>0.780738774452345</v>
      </c>
      <c r="O18" s="61">
        <v>34.3826732431917</v>
      </c>
      <c r="P18" s="62">
        <v>0.263378983359445</v>
      </c>
      <c r="Q18" s="61">
        <v>39.6448742877527</v>
      </c>
      <c r="R18" s="62">
        <v>0.359862701552974</v>
      </c>
      <c r="S18" s="61">
        <v>35.8517529863238</v>
      </c>
      <c r="T18" s="62">
        <v>1.51868142107736</v>
      </c>
      <c r="U18" s="78">
        <v>51.3456985658862</v>
      </c>
      <c r="V18" s="62">
        <v>1.05681312679719</v>
      </c>
      <c r="W18" s="79">
        <f t="shared" si="1"/>
        <v>35.3549184461993</v>
      </c>
      <c r="X18" s="80">
        <f t="shared" si="0"/>
        <v>7.84897878219868</v>
      </c>
      <c r="Y18" s="90"/>
      <c r="Z18" s="90"/>
    </row>
    <row r="19" spans="1:26">
      <c r="A19" s="59"/>
      <c r="B19" s="60" t="s">
        <v>47</v>
      </c>
      <c r="C19" s="61">
        <v>38.5715264420832</v>
      </c>
      <c r="D19" s="62">
        <v>1.37802691891293</v>
      </c>
      <c r="E19" s="61">
        <v>46.8764044544491</v>
      </c>
      <c r="F19" s="62">
        <v>1.14622557295921</v>
      </c>
      <c r="G19" s="61">
        <v>32.7430295026629</v>
      </c>
      <c r="H19" s="62">
        <v>1.57887372008985</v>
      </c>
      <c r="I19" s="61">
        <v>39.7746110148957</v>
      </c>
      <c r="J19" s="62">
        <v>1.84948040284476</v>
      </c>
      <c r="K19" s="61">
        <v>27.4994375011449</v>
      </c>
      <c r="L19" s="62">
        <v>1.98523757994838</v>
      </c>
      <c r="M19" s="61">
        <v>26.4601433129682</v>
      </c>
      <c r="N19" s="62">
        <v>2.38622246011875</v>
      </c>
      <c r="O19" s="61">
        <v>40.4264958534233</v>
      </c>
      <c r="P19" s="62">
        <v>0.56422509316588</v>
      </c>
      <c r="Q19" s="61">
        <v>38.0279582859957</v>
      </c>
      <c r="R19" s="62">
        <v>2.09626459853743</v>
      </c>
      <c r="S19" s="61">
        <v>30.368892916655</v>
      </c>
      <c r="T19" s="62">
        <v>2.69365427993325</v>
      </c>
      <c r="U19" s="78">
        <v>52.3168106526565</v>
      </c>
      <c r="V19" s="62">
        <v>1.30644345167027</v>
      </c>
      <c r="W19" s="79">
        <f t="shared" si="1"/>
        <v>37.3065309936934</v>
      </c>
      <c r="X19" s="80">
        <f t="shared" si="0"/>
        <v>8.28396590792837</v>
      </c>
      <c r="Y19" s="90"/>
      <c r="Z19" s="90"/>
    </row>
    <row r="20" spans="1:26">
      <c r="A20" s="59"/>
      <c r="B20" s="60" t="s">
        <v>48</v>
      </c>
      <c r="C20" s="61">
        <v>40.4491065233168</v>
      </c>
      <c r="D20" s="62">
        <v>1.29671403613819</v>
      </c>
      <c r="E20" s="61">
        <v>42.6681099895978</v>
      </c>
      <c r="F20" s="62">
        <v>1.0679968111171</v>
      </c>
      <c r="G20" s="61">
        <v>34.4233335263665</v>
      </c>
      <c r="H20" s="62">
        <v>2.32252801197117</v>
      </c>
      <c r="I20" s="61">
        <v>44.1932502059116</v>
      </c>
      <c r="J20" s="62">
        <v>2.59773236329843</v>
      </c>
      <c r="K20" s="61">
        <v>34.1306393771055</v>
      </c>
      <c r="L20" s="62">
        <v>1.10921445936937</v>
      </c>
      <c r="M20" s="61">
        <v>30.5167552374794</v>
      </c>
      <c r="N20" s="62">
        <v>1.82010843029815</v>
      </c>
      <c r="O20" s="61">
        <v>37.4181148332465</v>
      </c>
      <c r="P20" s="62">
        <v>1.37100225112307</v>
      </c>
      <c r="Q20" s="61">
        <v>36.8060435778129</v>
      </c>
      <c r="R20" s="62">
        <v>1.41927372909531</v>
      </c>
      <c r="S20" s="61">
        <v>33.7478454879655</v>
      </c>
      <c r="T20" s="62">
        <v>2.14654811870182</v>
      </c>
      <c r="U20" s="78">
        <v>59.496664771935</v>
      </c>
      <c r="V20" s="62">
        <v>1.48854258935525</v>
      </c>
      <c r="W20" s="79">
        <f t="shared" si="1"/>
        <v>39.3849863530737</v>
      </c>
      <c r="X20" s="80">
        <f t="shared" si="0"/>
        <v>8.25078335159425</v>
      </c>
      <c r="Y20" s="90"/>
      <c r="Z20" s="90"/>
    </row>
    <row r="21" spans="1:26">
      <c r="A21" s="59"/>
      <c r="B21" s="60" t="s">
        <v>49</v>
      </c>
      <c r="C21" s="63">
        <v>39.3645993015276</v>
      </c>
      <c r="D21" s="64">
        <v>2.87532309432727</v>
      </c>
      <c r="E21" s="63">
        <v>47.292949343419</v>
      </c>
      <c r="F21" s="64">
        <v>1.11880605101252</v>
      </c>
      <c r="G21" s="63">
        <v>33.6337527701922</v>
      </c>
      <c r="H21" s="64">
        <v>0.508607346541471</v>
      </c>
      <c r="I21" s="63">
        <v>44.4779029345966</v>
      </c>
      <c r="J21" s="64">
        <v>0.637280205954882</v>
      </c>
      <c r="K21" s="63">
        <v>31.7662452059011</v>
      </c>
      <c r="L21" s="64">
        <v>3.31007581241591</v>
      </c>
      <c r="M21" s="63">
        <v>34.5853376760537</v>
      </c>
      <c r="N21" s="64">
        <v>3.45883307358091</v>
      </c>
      <c r="O21" s="63">
        <v>36.8061766049572</v>
      </c>
      <c r="P21" s="64">
        <v>1.09595107470782</v>
      </c>
      <c r="Q21" s="63">
        <v>41.3334445662904</v>
      </c>
      <c r="R21" s="64">
        <v>1.91332069929154</v>
      </c>
      <c r="S21" s="63">
        <v>39.270601395148</v>
      </c>
      <c r="T21" s="64">
        <v>2.91176663489077</v>
      </c>
      <c r="U21" s="81">
        <v>58.3271238871615</v>
      </c>
      <c r="V21" s="64">
        <v>3.69111241964003</v>
      </c>
      <c r="W21" s="79">
        <f t="shared" si="1"/>
        <v>40.6858133685247</v>
      </c>
      <c r="X21" s="80">
        <f t="shared" si="0"/>
        <v>7.85263949660986</v>
      </c>
      <c r="Y21" s="90"/>
      <c r="Z21" s="90"/>
    </row>
    <row r="22" spans="1:26">
      <c r="A22" s="59"/>
      <c r="B22" s="60" t="s">
        <v>50</v>
      </c>
      <c r="C22" s="61">
        <v>38.2089280573329</v>
      </c>
      <c r="D22" s="62">
        <v>2.53514027307047</v>
      </c>
      <c r="E22" s="61">
        <v>45.882055657443</v>
      </c>
      <c r="F22" s="62">
        <v>1.91003754699266</v>
      </c>
      <c r="G22" s="61">
        <v>33.9924962642953</v>
      </c>
      <c r="H22" s="62">
        <v>2.7886938292537</v>
      </c>
      <c r="I22" s="61">
        <v>56.2697157143239</v>
      </c>
      <c r="J22" s="62">
        <v>0.871946005410715</v>
      </c>
      <c r="K22" s="61">
        <v>30.8524250184444</v>
      </c>
      <c r="L22" s="62">
        <v>1.25964955996713</v>
      </c>
      <c r="M22" s="61">
        <v>27.6701738637046</v>
      </c>
      <c r="N22" s="62">
        <v>3.10616354160707</v>
      </c>
      <c r="O22" s="61">
        <v>43.2550669856755</v>
      </c>
      <c r="P22" s="62">
        <v>1.1462154649443</v>
      </c>
      <c r="Q22" s="61">
        <v>37.4767107021286</v>
      </c>
      <c r="R22" s="62">
        <v>2.04802832720911</v>
      </c>
      <c r="S22" s="61">
        <v>40.560558702996</v>
      </c>
      <c r="T22" s="62">
        <v>1.63142936379533</v>
      </c>
      <c r="U22" s="78">
        <v>63.214575682102</v>
      </c>
      <c r="V22" s="62">
        <v>1.63422629278756</v>
      </c>
      <c r="W22" s="79">
        <f t="shared" si="1"/>
        <v>41.7382706648446</v>
      </c>
      <c r="X22" s="80">
        <f t="shared" si="0"/>
        <v>11.056824738564</v>
      </c>
      <c r="Y22" s="90"/>
      <c r="Z22" s="90"/>
    </row>
    <row r="23" spans="1:26">
      <c r="A23" s="59"/>
      <c r="B23" s="60" t="s">
        <v>51</v>
      </c>
      <c r="C23" s="61">
        <v>41.3257710398565</v>
      </c>
      <c r="D23" s="62">
        <v>1.72056300097917</v>
      </c>
      <c r="E23" s="61">
        <v>46.7448616569608</v>
      </c>
      <c r="F23" s="62">
        <v>0.56661780668924</v>
      </c>
      <c r="G23" s="61">
        <v>41.7685036671292</v>
      </c>
      <c r="H23" s="62">
        <v>1.5891359405003</v>
      </c>
      <c r="I23" s="61">
        <v>45.2794383370018</v>
      </c>
      <c r="J23" s="62">
        <v>2.51461547340322</v>
      </c>
      <c r="K23" s="61">
        <v>27.6622116403103</v>
      </c>
      <c r="L23" s="62">
        <v>1.74347961077718</v>
      </c>
      <c r="M23" s="61">
        <v>36.0624867088666</v>
      </c>
      <c r="N23" s="62">
        <v>1.64478926804284</v>
      </c>
      <c r="O23" s="61">
        <v>42.9893333890022</v>
      </c>
      <c r="P23" s="62">
        <v>1.49414600963323</v>
      </c>
      <c r="Q23" s="61">
        <v>40.0869680548555</v>
      </c>
      <c r="R23" s="62">
        <v>1.75683817211966</v>
      </c>
      <c r="S23" s="61">
        <v>48.62660132319</v>
      </c>
      <c r="T23" s="62">
        <v>1.19805563073022</v>
      </c>
      <c r="U23" s="78">
        <v>62.2796395515206</v>
      </c>
      <c r="V23" s="62">
        <v>2.02567306369174</v>
      </c>
      <c r="W23" s="79">
        <f t="shared" si="1"/>
        <v>43.2825815368694</v>
      </c>
      <c r="X23" s="80">
        <f t="shared" si="0"/>
        <v>8.93163407687667</v>
      </c>
      <c r="Y23" s="90"/>
      <c r="Z23" s="90"/>
    </row>
    <row r="24" spans="1:26">
      <c r="A24" s="59"/>
      <c r="B24" s="60" t="s">
        <v>52</v>
      </c>
      <c r="C24" s="61">
        <v>43.5174692095501</v>
      </c>
      <c r="D24" s="62">
        <v>1.19908403331412</v>
      </c>
      <c r="E24" s="61">
        <v>48.4237764643027</v>
      </c>
      <c r="F24" s="62">
        <v>1.52290267304602</v>
      </c>
      <c r="G24" s="61">
        <v>43.992729098116</v>
      </c>
      <c r="H24" s="62">
        <v>1.91433853178024</v>
      </c>
      <c r="I24" s="61">
        <v>48.905982728884</v>
      </c>
      <c r="J24" s="62">
        <v>1.46255893561049</v>
      </c>
      <c r="K24" s="61">
        <v>36.0721607361961</v>
      </c>
      <c r="L24" s="62">
        <v>2.1237405678066</v>
      </c>
      <c r="M24" s="61">
        <v>42.465355294788</v>
      </c>
      <c r="N24" s="62">
        <v>2.29749060856509</v>
      </c>
      <c r="O24" s="61">
        <v>43.2206733188183</v>
      </c>
      <c r="P24" s="62">
        <v>0.616163402249043</v>
      </c>
      <c r="Q24" s="61">
        <v>37.295904567305</v>
      </c>
      <c r="R24" s="62">
        <v>2.34573438567594</v>
      </c>
      <c r="S24" s="61">
        <v>38.2732372113401</v>
      </c>
      <c r="T24" s="62">
        <v>3.92128075550196</v>
      </c>
      <c r="U24" s="78">
        <v>62.5329415307932</v>
      </c>
      <c r="V24" s="62">
        <v>1.55422278490027</v>
      </c>
      <c r="W24" s="79">
        <f t="shared" si="1"/>
        <v>44.4700230160093</v>
      </c>
      <c r="X24" s="80">
        <f t="shared" si="0"/>
        <v>7.66439014351578</v>
      </c>
      <c r="Y24" s="90"/>
      <c r="Z24" s="90"/>
    </row>
    <row r="25" spans="1:26">
      <c r="A25" s="59"/>
      <c r="B25" s="60" t="s">
        <v>53</v>
      </c>
      <c r="C25" s="61">
        <v>41.618361283637</v>
      </c>
      <c r="D25" s="62">
        <v>1.42950509295246</v>
      </c>
      <c r="E25" s="61">
        <v>47.425110897713</v>
      </c>
      <c r="F25" s="62">
        <v>1.74843725409571</v>
      </c>
      <c r="G25" s="61">
        <v>39.7145411220625</v>
      </c>
      <c r="H25" s="62">
        <v>1.769255404849</v>
      </c>
      <c r="I25" s="61">
        <v>56.1303470420848</v>
      </c>
      <c r="J25" s="62">
        <v>0.880530914909092</v>
      </c>
      <c r="K25" s="61">
        <v>37.2390312886159</v>
      </c>
      <c r="L25" s="62">
        <v>3.09856477032144</v>
      </c>
      <c r="M25" s="61">
        <v>40.7034651955641</v>
      </c>
      <c r="N25" s="62">
        <v>0.608054940367343</v>
      </c>
      <c r="O25" s="61">
        <v>44.0343183420854</v>
      </c>
      <c r="P25" s="62">
        <v>0.985774485000007</v>
      </c>
      <c r="Q25" s="61">
        <v>36.9240867436595</v>
      </c>
      <c r="R25" s="62">
        <v>3.1279542727885</v>
      </c>
      <c r="S25" s="61">
        <v>47.0260985919212</v>
      </c>
      <c r="T25" s="62">
        <v>1.39630213418744</v>
      </c>
      <c r="U25" s="78">
        <v>60.9242702936603</v>
      </c>
      <c r="V25" s="62">
        <v>1.47988742066067</v>
      </c>
      <c r="W25" s="79">
        <f t="shared" si="1"/>
        <v>45.1739630801004</v>
      </c>
      <c r="X25" s="80">
        <f t="shared" si="0"/>
        <v>7.96776795116399</v>
      </c>
      <c r="Y25" s="90"/>
      <c r="Z25" s="90"/>
    </row>
    <row r="26" ht="14.75" spans="1:26">
      <c r="A26" s="65"/>
      <c r="B26" s="66" t="s">
        <v>54</v>
      </c>
      <c r="C26" s="67">
        <v>43.7450980392157</v>
      </c>
      <c r="D26" s="68">
        <v>1.95349556067526</v>
      </c>
      <c r="E26" s="67">
        <v>48.5916666666667</v>
      </c>
      <c r="F26" s="68">
        <v>0.75859119485203</v>
      </c>
      <c r="G26" s="67">
        <v>34.5474613686534</v>
      </c>
      <c r="H26" s="68">
        <v>2.89367323759222</v>
      </c>
      <c r="I26" s="67">
        <v>55.6138102129419</v>
      </c>
      <c r="J26" s="68">
        <v>2.12114755183955</v>
      </c>
      <c r="K26" s="67">
        <v>32.5938218390805</v>
      </c>
      <c r="L26" s="68">
        <v>4.49883077884821</v>
      </c>
      <c r="M26" s="67">
        <v>42.4699570815451</v>
      </c>
      <c r="N26" s="68">
        <v>0.585005069003215</v>
      </c>
      <c r="O26" s="67">
        <v>45.1061850027367</v>
      </c>
      <c r="P26" s="68">
        <v>0.656357789921347</v>
      </c>
      <c r="Q26" s="67">
        <v>41.8192419825073</v>
      </c>
      <c r="R26" s="68">
        <v>1.94030832967148</v>
      </c>
      <c r="S26" s="67">
        <v>45.7971800433839</v>
      </c>
      <c r="T26" s="68">
        <v>0.979647426235665</v>
      </c>
      <c r="U26" s="82">
        <v>61.0046629927936</v>
      </c>
      <c r="V26" s="68">
        <v>3.27839143076606</v>
      </c>
      <c r="W26" s="83">
        <f t="shared" si="1"/>
        <v>45.1289085229525</v>
      </c>
      <c r="X26" s="84">
        <f t="shared" si="0"/>
        <v>8.58580747165982</v>
      </c>
      <c r="Y26" s="90"/>
      <c r="Z26" s="90"/>
    </row>
    <row r="29" spans="3:21">
      <c r="C29" s="52"/>
      <c r="E29" s="52"/>
      <c r="G29" s="52"/>
      <c r="I29" s="52"/>
      <c r="K29" s="52"/>
      <c r="M29" s="52"/>
      <c r="O29" s="52"/>
      <c r="Q29" s="52"/>
      <c r="S29" s="52"/>
      <c r="U29" s="52"/>
    </row>
    <row r="30" ht="30" customHeight="1" spans="1:24">
      <c r="A30" s="51" t="s">
        <v>56</v>
      </c>
      <c r="B30" s="52" t="s">
        <v>57</v>
      </c>
      <c r="C30" s="69">
        <f t="shared" ref="C30:G30" si="2">(C14-C3)/C3</f>
        <v>0.222393293120418</v>
      </c>
      <c r="D30" s="70"/>
      <c r="E30" s="70">
        <f t="shared" si="2"/>
        <v>0.723802507171275</v>
      </c>
      <c r="F30" s="70"/>
      <c r="G30" s="70">
        <f t="shared" si="2"/>
        <v>0.601826685660021</v>
      </c>
      <c r="H30" s="70"/>
      <c r="I30" s="70">
        <f t="shared" ref="I30:M30" si="3">(I14-I3)/I3</f>
        <v>0.832186013355088</v>
      </c>
      <c r="J30" s="70"/>
      <c r="K30" s="70">
        <f t="shared" si="3"/>
        <v>1.08704317736033</v>
      </c>
      <c r="L30" s="70"/>
      <c r="M30" s="70">
        <f t="shared" si="3"/>
        <v>0.838011364976065</v>
      </c>
      <c r="N30" s="70"/>
      <c r="O30" s="70">
        <f t="shared" ref="O30:S30" si="4">(O14-O3)/O3</f>
        <v>0.699326087915932</v>
      </c>
      <c r="P30" s="70"/>
      <c r="Q30" s="70">
        <f t="shared" si="4"/>
        <v>0.334662172640007</v>
      </c>
      <c r="R30" s="70"/>
      <c r="S30" s="72">
        <f t="shared" si="4"/>
        <v>1.39650592645534</v>
      </c>
      <c r="T30" s="70"/>
      <c r="U30" s="70">
        <f>(U14-U3)/U3</f>
        <v>0.616645971870253</v>
      </c>
      <c r="V30" s="85"/>
      <c r="W30" s="70"/>
      <c r="X30" s="70"/>
    </row>
    <row r="31" ht="27" customHeight="1" spans="1:24">
      <c r="A31" s="51"/>
      <c r="B31" s="52" t="s">
        <v>58</v>
      </c>
      <c r="C31" s="70">
        <f t="shared" ref="C31:G31" si="5">(C26-C15)/C15</f>
        <v>0.604103675096941</v>
      </c>
      <c r="D31" s="71"/>
      <c r="E31" s="69">
        <f t="shared" si="5"/>
        <v>0.230323277486122</v>
      </c>
      <c r="F31" s="71"/>
      <c r="G31" s="70">
        <f t="shared" si="5"/>
        <v>1.14466106458742</v>
      </c>
      <c r="H31" s="71"/>
      <c r="I31" s="70">
        <f t="shared" ref="I31:M31" si="6">(I26-I15)/I15</f>
        <v>1.31864679901594</v>
      </c>
      <c r="J31" s="71"/>
      <c r="K31" s="72">
        <f t="shared" si="6"/>
        <v>2.23052039181839</v>
      </c>
      <c r="L31" s="71"/>
      <c r="M31" s="70">
        <f t="shared" si="6"/>
        <v>1.37271866331783</v>
      </c>
      <c r="N31" s="71"/>
      <c r="O31" s="70">
        <f t="shared" ref="O31:S31" si="7">(O26-O15)/O15</f>
        <v>1.24192999051601</v>
      </c>
      <c r="P31" s="71"/>
      <c r="Q31" s="70">
        <f t="shared" si="7"/>
        <v>0.294800296755156</v>
      </c>
      <c r="R31" s="71"/>
      <c r="S31" s="70">
        <f t="shared" si="7"/>
        <v>1.72428519484756</v>
      </c>
      <c r="T31" s="71"/>
      <c r="U31" s="70">
        <f>(U26-U15)/U15</f>
        <v>0.471836710870084</v>
      </c>
      <c r="W31" s="70"/>
      <c r="X31" s="70"/>
    </row>
    <row r="33" ht="27" customHeight="1" spans="1:24">
      <c r="A33" s="51" t="s">
        <v>59</v>
      </c>
      <c r="B33" s="52" t="s">
        <v>57</v>
      </c>
      <c r="C33" s="69">
        <f t="shared" ref="C33:G33" si="8">(C9-C3)/C3</f>
        <v>0.0400088157479993</v>
      </c>
      <c r="D33" s="70"/>
      <c r="E33" s="70">
        <f t="shared" si="8"/>
        <v>0.638318458741787</v>
      </c>
      <c r="F33" s="70"/>
      <c r="G33" s="70">
        <f t="shared" si="8"/>
        <v>0.561105394486329</v>
      </c>
      <c r="H33" s="70"/>
      <c r="I33" s="70">
        <f t="shared" ref="I33:M33" si="9">(I9-I3)/I3</f>
        <v>0.527265245142786</v>
      </c>
      <c r="J33" s="70"/>
      <c r="K33" s="70">
        <f t="shared" si="9"/>
        <v>0.539819353749168</v>
      </c>
      <c r="L33" s="70"/>
      <c r="M33" s="70">
        <f t="shared" si="9"/>
        <v>0.560452265662385</v>
      </c>
      <c r="N33" s="70"/>
      <c r="O33" s="70">
        <f t="shared" ref="O33:S33" si="10">(O9-O3)/O3</f>
        <v>0.602913170711488</v>
      </c>
      <c r="P33" s="70"/>
      <c r="Q33" s="70">
        <f t="shared" si="10"/>
        <v>0.229948796193002</v>
      </c>
      <c r="R33" s="70"/>
      <c r="S33" s="72">
        <f t="shared" si="10"/>
        <v>1.17893797648782</v>
      </c>
      <c r="T33" s="70"/>
      <c r="U33" s="70">
        <f>(U9-U3)/U3</f>
        <v>0.580768235234488</v>
      </c>
      <c r="W33" s="70"/>
      <c r="X33" s="70"/>
    </row>
    <row r="34" ht="32" customHeight="1" spans="1:24">
      <c r="A34" s="51"/>
      <c r="B34" s="52" t="s">
        <v>58</v>
      </c>
      <c r="C34" s="70">
        <f t="shared" ref="C34:G34" si="11">(C21-C15)/C15</f>
        <v>0.443473697365864</v>
      </c>
      <c r="D34" s="70"/>
      <c r="E34" s="70">
        <f t="shared" si="11"/>
        <v>0.197440228533981</v>
      </c>
      <c r="F34" s="70"/>
      <c r="G34" s="70">
        <f t="shared" si="11"/>
        <v>1.08793923386916</v>
      </c>
      <c r="H34" s="70"/>
      <c r="I34" s="70">
        <f t="shared" ref="I34:M34" si="12">(I21-I15)/I15</f>
        <v>0.854369389030731</v>
      </c>
      <c r="J34" s="70"/>
      <c r="K34" s="72">
        <f t="shared" si="12"/>
        <v>2.1484955466659</v>
      </c>
      <c r="L34" s="70"/>
      <c r="M34" s="70">
        <f t="shared" si="12"/>
        <v>0.93221942804319</v>
      </c>
      <c r="N34" s="70"/>
      <c r="O34" s="70">
        <f t="shared" ref="O34:S34" si="13">(O21-O15)/O15</f>
        <v>0.829391493913215</v>
      </c>
      <c r="P34" s="70"/>
      <c r="Q34" s="69">
        <f t="shared" si="13"/>
        <v>0.279759119324354</v>
      </c>
      <c r="R34" s="70"/>
      <c r="S34" s="70">
        <f t="shared" si="13"/>
        <v>1.33604597209293</v>
      </c>
      <c r="T34" s="70"/>
      <c r="U34" s="70">
        <f>(U21-U15)/U15</f>
        <v>0.407236725276768</v>
      </c>
      <c r="W34" s="70"/>
      <c r="X34" s="70"/>
    </row>
  </sheetData>
  <mergeCells count="17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3:A14"/>
    <mergeCell ref="A15:A26"/>
    <mergeCell ref="A30:A31"/>
    <mergeCell ref="A33:A34"/>
    <mergeCell ref="Y1:Z2"/>
    <mergeCell ref="Y3:Z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9"/>
  <sheetViews>
    <sheetView workbookViewId="0">
      <pane xSplit="1" topLeftCell="B1" activePane="topRight" state="frozen"/>
      <selection/>
      <selection pane="topRight" activeCell="C16" sqref="C16"/>
    </sheetView>
  </sheetViews>
  <sheetFormatPr defaultColWidth="9.81818181818182" defaultRowHeight="14"/>
  <cols>
    <col min="1" max="1" width="13.7727272727273" style="7" customWidth="1"/>
    <col min="2" max="2" width="23.3090909090909" style="7" customWidth="1"/>
    <col min="3" max="3" width="22.9909090909091" style="7" customWidth="1"/>
    <col min="4" max="4" width="22.6727272727273" style="7" customWidth="1"/>
    <col min="5" max="5" width="22.2454545454545" style="7" customWidth="1"/>
    <col min="6" max="6" width="22.7727272727273" style="7" customWidth="1"/>
    <col min="7" max="7" width="23.8363636363636" style="7" customWidth="1"/>
    <col min="8" max="8" width="23.8454545454545" style="7" customWidth="1"/>
    <col min="9" max="9" width="23.6363636363636" style="7" customWidth="1"/>
    <col min="10" max="10" width="19.4545454545455" style="7" customWidth="1"/>
    <col min="11" max="11" width="20.7454545454545" style="7" customWidth="1"/>
    <col min="12" max="12" width="18.2818181818182" style="7" customWidth="1"/>
    <col min="13" max="13" width="19.6727272727273" style="7" customWidth="1"/>
    <col min="14" max="14" width="22.3636363636364" style="7" customWidth="1"/>
    <col min="15" max="15" width="22.6363636363636" style="7" customWidth="1"/>
    <col min="16" max="16" width="24.4090909090909" style="7" customWidth="1"/>
    <col min="17" max="17" width="21.2818181818182" style="7" customWidth="1"/>
    <col min="18" max="18" width="26" style="7" customWidth="1"/>
    <col min="19" max="19" width="25.0181818181818" style="7" customWidth="1"/>
    <col min="20" max="20" width="26" style="7" customWidth="1"/>
    <col min="21" max="21" width="25.3454545454545" style="7" customWidth="1"/>
    <col min="22" max="22" width="19.3545454545455" style="2" customWidth="1"/>
    <col min="23" max="16384" width="9.81818181818182" style="2"/>
  </cols>
  <sheetData>
    <row r="1" s="1" customFormat="1" ht="70" customHeight="1" spans="1:25">
      <c r="A1" s="8"/>
      <c r="B1" s="9" t="s">
        <v>60</v>
      </c>
      <c r="C1" s="10" t="s">
        <v>61</v>
      </c>
      <c r="D1" s="10" t="s">
        <v>62</v>
      </c>
      <c r="E1" s="11" t="s">
        <v>63</v>
      </c>
      <c r="F1" s="9" t="s">
        <v>64</v>
      </c>
      <c r="G1" s="10" t="s">
        <v>65</v>
      </c>
      <c r="H1" s="10" t="s">
        <v>66</v>
      </c>
      <c r="I1" s="11" t="s">
        <v>67</v>
      </c>
      <c r="J1" s="9" t="s">
        <v>68</v>
      </c>
      <c r="K1" s="10" t="s">
        <v>69</v>
      </c>
      <c r="L1" s="10" t="s">
        <v>70</v>
      </c>
      <c r="M1" s="11" t="s">
        <v>71</v>
      </c>
      <c r="N1" s="9" t="s">
        <v>72</v>
      </c>
      <c r="O1" s="10" t="s">
        <v>73</v>
      </c>
      <c r="P1" s="10" t="s">
        <v>74</v>
      </c>
      <c r="Q1" s="11" t="s">
        <v>75</v>
      </c>
      <c r="R1" s="9" t="s">
        <v>76</v>
      </c>
      <c r="S1" s="10" t="s">
        <v>77</v>
      </c>
      <c r="T1" s="10" t="s">
        <v>78</v>
      </c>
      <c r="U1" s="11" t="s">
        <v>79</v>
      </c>
      <c r="V1" s="40"/>
      <c r="W1" s="40"/>
      <c r="X1" s="40"/>
      <c r="Y1" s="40"/>
    </row>
    <row r="2" s="2" customFormat="1" spans="1:25">
      <c r="A2" s="12" t="s">
        <v>27</v>
      </c>
      <c r="B2" s="13">
        <v>59.02</v>
      </c>
      <c r="C2" s="14">
        <v>81.76</v>
      </c>
      <c r="D2" s="14">
        <v>26.46</v>
      </c>
      <c r="E2" s="15">
        <v>24.08</v>
      </c>
      <c r="F2" s="13">
        <v>61.4</v>
      </c>
      <c r="G2" s="14">
        <v>81.95</v>
      </c>
      <c r="H2" s="14">
        <v>30.48</v>
      </c>
      <c r="I2" s="15">
        <v>25.75</v>
      </c>
      <c r="J2" s="13">
        <v>2.38</v>
      </c>
      <c r="K2" s="14">
        <v>0.189999999999998</v>
      </c>
      <c r="L2" s="14">
        <v>4.02</v>
      </c>
      <c r="M2" s="15">
        <v>1.67</v>
      </c>
      <c r="N2" s="30">
        <v>0.0403253134530667</v>
      </c>
      <c r="O2" s="31">
        <v>0.151927437641723</v>
      </c>
      <c r="P2" s="31">
        <v>0.00232387475538158</v>
      </c>
      <c r="Q2" s="31">
        <v>0.0693521594684386</v>
      </c>
      <c r="R2" s="30">
        <v>0.721868884540117</v>
      </c>
      <c r="S2" s="31">
        <v>0.749237339841367</v>
      </c>
      <c r="T2" s="31">
        <v>1.09883720930233</v>
      </c>
      <c r="U2" s="41">
        <v>1.18368932038835</v>
      </c>
      <c r="V2" s="40"/>
      <c r="W2" s="40"/>
      <c r="X2" s="40"/>
      <c r="Y2" s="40"/>
    </row>
    <row r="3" s="3" customFormat="1" spans="1:25">
      <c r="A3" s="16" t="s">
        <v>28</v>
      </c>
      <c r="B3" s="17">
        <v>72.43</v>
      </c>
      <c r="C3" s="18">
        <v>87.44</v>
      </c>
      <c r="D3" s="18">
        <v>38.45</v>
      </c>
      <c r="E3" s="19">
        <v>38.39</v>
      </c>
      <c r="F3" s="17">
        <v>74.53</v>
      </c>
      <c r="G3" s="18">
        <v>85.99</v>
      </c>
      <c r="H3" s="18">
        <v>39.23</v>
      </c>
      <c r="I3" s="19">
        <v>35.14</v>
      </c>
      <c r="J3" s="17">
        <v>2.09999999999999</v>
      </c>
      <c r="K3" s="18">
        <v>-1.45</v>
      </c>
      <c r="L3" s="18">
        <v>0.779999999999994</v>
      </c>
      <c r="M3" s="19">
        <v>-3.25</v>
      </c>
      <c r="N3" s="32">
        <v>0.0289935109761148</v>
      </c>
      <c r="O3" s="33">
        <v>0.0202860858257476</v>
      </c>
      <c r="P3" s="33">
        <v>-0.0165827996340348</v>
      </c>
      <c r="Q3" s="42">
        <v>-0.0846574628809586</v>
      </c>
      <c r="R3" s="32">
        <v>0.828339432753888</v>
      </c>
      <c r="S3" s="33">
        <v>0.866728689382486</v>
      </c>
      <c r="T3" s="33">
        <v>1.00156290700703</v>
      </c>
      <c r="U3" s="43">
        <v>1.11639157655094</v>
      </c>
      <c r="V3" s="40"/>
      <c r="W3" s="25"/>
      <c r="X3" s="25"/>
      <c r="Y3" s="25"/>
    </row>
    <row r="4" s="4" customFormat="1" spans="1:64">
      <c r="A4" s="16" t="s">
        <v>29</v>
      </c>
      <c r="B4" s="17">
        <v>42.81</v>
      </c>
      <c r="C4" s="18">
        <v>59.04</v>
      </c>
      <c r="D4" s="18">
        <v>21.43</v>
      </c>
      <c r="E4" s="19">
        <v>23.16</v>
      </c>
      <c r="F4" s="17">
        <v>43.11</v>
      </c>
      <c r="G4" s="18">
        <v>59.14</v>
      </c>
      <c r="H4" s="18">
        <v>24.49</v>
      </c>
      <c r="I4" s="19">
        <v>24.6</v>
      </c>
      <c r="J4" s="17">
        <v>0.299999999999997</v>
      </c>
      <c r="K4" s="18">
        <v>0.100000000000001</v>
      </c>
      <c r="L4" s="18">
        <v>3.06</v>
      </c>
      <c r="M4" s="19">
        <v>1.44</v>
      </c>
      <c r="N4" s="32">
        <v>0.00700770847932719</v>
      </c>
      <c r="O4" s="33">
        <v>0.142790480634624</v>
      </c>
      <c r="P4" s="33">
        <v>0.0016937669376694</v>
      </c>
      <c r="Q4" s="42">
        <v>0.0621761658031089</v>
      </c>
      <c r="R4" s="32">
        <v>0.72510162601626</v>
      </c>
      <c r="S4" s="33">
        <v>0.72894825836997</v>
      </c>
      <c r="T4" s="33">
        <v>0.925302245250432</v>
      </c>
      <c r="U4" s="43">
        <v>0.995528455284553</v>
      </c>
      <c r="V4" s="40"/>
      <c r="W4" s="40"/>
      <c r="X4" s="40"/>
      <c r="Y4" s="40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="2" customFormat="1" spans="1:25">
      <c r="A5" s="16" t="s">
        <v>30</v>
      </c>
      <c r="B5" s="17">
        <v>64.23</v>
      </c>
      <c r="C5" s="18">
        <v>79.67</v>
      </c>
      <c r="D5" s="18">
        <v>31.53</v>
      </c>
      <c r="E5" s="19">
        <v>29.65</v>
      </c>
      <c r="F5" s="17">
        <v>65.81</v>
      </c>
      <c r="G5" s="18">
        <v>79.96</v>
      </c>
      <c r="H5" s="18">
        <v>32.63</v>
      </c>
      <c r="I5" s="19">
        <v>30.07</v>
      </c>
      <c r="J5" s="17">
        <v>1.58</v>
      </c>
      <c r="K5" s="18">
        <v>0.289999999999992</v>
      </c>
      <c r="L5" s="18">
        <v>1.1</v>
      </c>
      <c r="M5" s="19">
        <v>0.420000000000002</v>
      </c>
      <c r="N5" s="32">
        <v>0.0245990969951736</v>
      </c>
      <c r="O5" s="33">
        <v>0.0348874088169997</v>
      </c>
      <c r="P5" s="33">
        <v>0.00364001506213119</v>
      </c>
      <c r="Q5" s="42">
        <v>0.0141652613827994</v>
      </c>
      <c r="R5" s="32">
        <v>0.8062005773817</v>
      </c>
      <c r="S5" s="33">
        <v>0.82303651825913</v>
      </c>
      <c r="T5" s="33">
        <v>1.06340640809444</v>
      </c>
      <c r="U5" s="43">
        <v>1.08513468573329</v>
      </c>
      <c r="V5" s="40"/>
      <c r="W5" s="40"/>
      <c r="X5" s="40"/>
      <c r="Y5" s="40"/>
    </row>
    <row r="6" s="2" customFormat="1" spans="1:25">
      <c r="A6" s="16" t="s">
        <v>31</v>
      </c>
      <c r="B6" s="17">
        <v>44.62</v>
      </c>
      <c r="C6" s="18">
        <v>51.53</v>
      </c>
      <c r="D6" s="18">
        <v>21.85</v>
      </c>
      <c r="E6" s="19">
        <v>22.67</v>
      </c>
      <c r="F6" s="17">
        <v>46.96</v>
      </c>
      <c r="G6" s="18">
        <v>52.07</v>
      </c>
      <c r="H6" s="18">
        <v>23.71</v>
      </c>
      <c r="I6" s="19">
        <v>22.85</v>
      </c>
      <c r="J6" s="17">
        <v>2.34</v>
      </c>
      <c r="K6" s="18">
        <v>0.539999999999999</v>
      </c>
      <c r="L6" s="18">
        <v>1.86</v>
      </c>
      <c r="M6" s="19">
        <v>0.18</v>
      </c>
      <c r="N6" s="32">
        <v>0.0524428507395787</v>
      </c>
      <c r="O6" s="33">
        <v>0.0851258581235698</v>
      </c>
      <c r="P6" s="33">
        <v>0.010479332427712</v>
      </c>
      <c r="Q6" s="42">
        <v>0.00794000882223201</v>
      </c>
      <c r="R6" s="32">
        <v>0.865903357267611</v>
      </c>
      <c r="S6" s="33">
        <v>0.901862876896485</v>
      </c>
      <c r="T6" s="33">
        <v>0.963828848698721</v>
      </c>
      <c r="U6" s="43">
        <v>1.03763676148796</v>
      </c>
      <c r="V6" s="40"/>
      <c r="W6" s="40"/>
      <c r="X6" s="40"/>
      <c r="Y6" s="40"/>
    </row>
    <row r="7" s="3" customFormat="1" spans="1:25">
      <c r="A7" s="16" t="s">
        <v>32</v>
      </c>
      <c r="B7" s="17">
        <v>36.87</v>
      </c>
      <c r="C7" s="18">
        <v>48</v>
      </c>
      <c r="D7" s="18">
        <v>24.23</v>
      </c>
      <c r="E7" s="19">
        <v>25.16</v>
      </c>
      <c r="F7" s="17">
        <v>40.45</v>
      </c>
      <c r="G7" s="18">
        <v>48.54</v>
      </c>
      <c r="H7" s="18">
        <v>28.07</v>
      </c>
      <c r="I7" s="19">
        <v>26.48</v>
      </c>
      <c r="J7" s="17">
        <v>3.58000000000001</v>
      </c>
      <c r="K7" s="18">
        <v>0.539999999999999</v>
      </c>
      <c r="L7" s="18">
        <v>3.84</v>
      </c>
      <c r="M7" s="19">
        <v>1.32</v>
      </c>
      <c r="N7" s="32">
        <v>0.0970979115812315</v>
      </c>
      <c r="O7" s="33">
        <v>0.158481221626083</v>
      </c>
      <c r="P7" s="33">
        <v>0.01125</v>
      </c>
      <c r="Q7" s="42">
        <v>0.0524642289348172</v>
      </c>
      <c r="R7" s="32">
        <v>0.768125</v>
      </c>
      <c r="S7" s="33">
        <v>0.833333333333333</v>
      </c>
      <c r="T7" s="33">
        <v>0.963036565977742</v>
      </c>
      <c r="U7" s="43">
        <v>1.06004531722054</v>
      </c>
      <c r="V7" s="40"/>
      <c r="W7" s="25"/>
      <c r="X7" s="25"/>
      <c r="Y7" s="25"/>
    </row>
    <row r="8" s="2" customFormat="1" spans="1:25">
      <c r="A8" s="16" t="s">
        <v>33</v>
      </c>
      <c r="B8" s="17">
        <v>51.62</v>
      </c>
      <c r="C8" s="18">
        <v>75.43</v>
      </c>
      <c r="D8" s="18">
        <v>27.04</v>
      </c>
      <c r="E8" s="19">
        <v>27.75</v>
      </c>
      <c r="F8" s="17">
        <v>56.63</v>
      </c>
      <c r="G8" s="18">
        <v>76.51</v>
      </c>
      <c r="H8" s="18">
        <v>30.54</v>
      </c>
      <c r="I8" s="19">
        <v>28.3</v>
      </c>
      <c r="J8" s="17">
        <v>5.01000000000001</v>
      </c>
      <c r="K8" s="18">
        <v>1.08</v>
      </c>
      <c r="L8" s="18">
        <v>3.5</v>
      </c>
      <c r="M8" s="19">
        <v>0.550000000000001</v>
      </c>
      <c r="N8" s="32">
        <v>0.0970554048818289</v>
      </c>
      <c r="O8" s="33">
        <v>0.129437869822485</v>
      </c>
      <c r="P8" s="33">
        <v>0.0143179106456317</v>
      </c>
      <c r="Q8" s="42">
        <v>0.0198198198198198</v>
      </c>
      <c r="R8" s="32">
        <v>0.684343099562508</v>
      </c>
      <c r="S8" s="33">
        <v>0.740164684354986</v>
      </c>
      <c r="T8" s="33">
        <v>0.974414414414414</v>
      </c>
      <c r="U8" s="43">
        <v>1.0791519434629</v>
      </c>
      <c r="V8" s="40"/>
      <c r="W8" s="40"/>
      <c r="X8" s="40"/>
      <c r="Y8" s="40"/>
    </row>
    <row r="9" s="3" customFormat="1" spans="1:25">
      <c r="A9" s="16" t="s">
        <v>34</v>
      </c>
      <c r="B9" s="17">
        <v>47.78</v>
      </c>
      <c r="C9" s="18">
        <v>50.55</v>
      </c>
      <c r="D9" s="18">
        <v>18.46</v>
      </c>
      <c r="E9" s="19">
        <v>22.31</v>
      </c>
      <c r="F9" s="17">
        <v>51.67</v>
      </c>
      <c r="G9" s="18">
        <v>51.38</v>
      </c>
      <c r="H9" s="18">
        <v>20.03</v>
      </c>
      <c r="I9" s="19">
        <v>22.84</v>
      </c>
      <c r="J9" s="17">
        <v>3.89</v>
      </c>
      <c r="K9" s="18">
        <v>0.830000000000005</v>
      </c>
      <c r="L9" s="18">
        <v>1.57</v>
      </c>
      <c r="M9" s="19">
        <v>0.530000000000001</v>
      </c>
      <c r="N9" s="32">
        <v>0.0814148179154458</v>
      </c>
      <c r="O9" s="33">
        <v>0.0850487540628386</v>
      </c>
      <c r="P9" s="33">
        <v>0.0164193867457963</v>
      </c>
      <c r="Q9" s="42">
        <v>0.0237561631555357</v>
      </c>
      <c r="R9" s="32">
        <v>0.945202769535114</v>
      </c>
      <c r="S9" s="33">
        <v>1.00564421954068</v>
      </c>
      <c r="T9" s="33">
        <v>0.827431645002241</v>
      </c>
      <c r="U9" s="43">
        <v>0.876970227670753</v>
      </c>
      <c r="V9" s="40"/>
      <c r="W9" s="25"/>
      <c r="X9" s="25"/>
      <c r="Y9" s="25"/>
    </row>
    <row r="10" s="3" customFormat="1" spans="1:25">
      <c r="A10" s="16" t="s">
        <v>35</v>
      </c>
      <c r="B10" s="17">
        <v>40.58</v>
      </c>
      <c r="C10" s="18">
        <v>62.09</v>
      </c>
      <c r="D10" s="18">
        <v>19.44</v>
      </c>
      <c r="E10" s="19">
        <v>21.24</v>
      </c>
      <c r="F10" s="17">
        <v>43.88</v>
      </c>
      <c r="G10" s="18">
        <v>62.71</v>
      </c>
      <c r="H10" s="18">
        <v>22.76</v>
      </c>
      <c r="I10" s="19">
        <v>22.64</v>
      </c>
      <c r="J10" s="17">
        <v>3.3</v>
      </c>
      <c r="K10" s="18">
        <v>0.619999999999997</v>
      </c>
      <c r="L10" s="18">
        <v>3.32</v>
      </c>
      <c r="M10" s="19">
        <v>1.4</v>
      </c>
      <c r="N10" s="32">
        <v>0.0813208477082308</v>
      </c>
      <c r="O10" s="33">
        <v>0.170781893004115</v>
      </c>
      <c r="P10" s="33">
        <v>0.00998550491222415</v>
      </c>
      <c r="Q10" s="42">
        <v>0.0659133709981169</v>
      </c>
      <c r="R10" s="32">
        <v>0.653567402158157</v>
      </c>
      <c r="S10" s="33">
        <v>0.699728910859512</v>
      </c>
      <c r="T10" s="33">
        <v>0.915254237288136</v>
      </c>
      <c r="U10" s="43">
        <v>1.00530035335689</v>
      </c>
      <c r="V10" s="40"/>
      <c r="W10" s="25"/>
      <c r="X10" s="25"/>
      <c r="Y10" s="25"/>
    </row>
    <row r="11" s="3" customFormat="1" ht="14.75" spans="1:25">
      <c r="A11" s="20" t="s">
        <v>36</v>
      </c>
      <c r="B11" s="21">
        <v>57.22</v>
      </c>
      <c r="C11" s="22">
        <v>77.73</v>
      </c>
      <c r="D11" s="22">
        <v>23.06</v>
      </c>
      <c r="E11" s="23">
        <v>25.37</v>
      </c>
      <c r="F11" s="21">
        <v>61.96</v>
      </c>
      <c r="G11" s="22">
        <v>76.71</v>
      </c>
      <c r="H11" s="22">
        <v>24.17</v>
      </c>
      <c r="I11" s="23">
        <v>24.27</v>
      </c>
      <c r="J11" s="21">
        <v>4.74</v>
      </c>
      <c r="K11" s="22">
        <v>-1.02000000000001</v>
      </c>
      <c r="L11" s="22">
        <v>1.11</v>
      </c>
      <c r="M11" s="23">
        <v>-1.1</v>
      </c>
      <c r="N11" s="34">
        <v>0.0828381684725621</v>
      </c>
      <c r="O11" s="35">
        <v>0.0481352992194277</v>
      </c>
      <c r="P11" s="35">
        <v>-0.0131223465843305</v>
      </c>
      <c r="Q11" s="35">
        <v>-0.0433582972014191</v>
      </c>
      <c r="R11" s="34">
        <v>0.736137913289592</v>
      </c>
      <c r="S11" s="35">
        <v>0.807717377134663</v>
      </c>
      <c r="T11" s="35">
        <v>0.90894757587702</v>
      </c>
      <c r="U11" s="44">
        <v>0.995879686856201</v>
      </c>
      <c r="V11" s="40"/>
      <c r="W11" s="25"/>
      <c r="X11" s="25"/>
      <c r="Y11" s="25"/>
    </row>
    <row r="12" s="5" customFormat="1" spans="1:25">
      <c r="A12" s="16" t="s">
        <v>39</v>
      </c>
      <c r="B12" s="24">
        <f t="shared" ref="B12:M12" si="0">AVERAGE(B2:B11)</f>
        <v>51.718</v>
      </c>
      <c r="C12" s="25">
        <f t="shared" si="0"/>
        <v>67.324</v>
      </c>
      <c r="D12" s="25">
        <f t="shared" si="0"/>
        <v>25.195</v>
      </c>
      <c r="E12" s="26">
        <f t="shared" si="0"/>
        <v>25.978</v>
      </c>
      <c r="F12" s="24">
        <f t="shared" si="0"/>
        <v>54.64</v>
      </c>
      <c r="G12" s="25">
        <f t="shared" si="0"/>
        <v>67.496</v>
      </c>
      <c r="H12" s="25">
        <f t="shared" si="0"/>
        <v>27.611</v>
      </c>
      <c r="I12" s="26">
        <f t="shared" si="0"/>
        <v>26.294</v>
      </c>
      <c r="J12" s="24">
        <f t="shared" si="0"/>
        <v>2.922</v>
      </c>
      <c r="K12" s="25">
        <f t="shared" si="0"/>
        <v>0.171999999999998</v>
      </c>
      <c r="L12" s="25">
        <f t="shared" si="0"/>
        <v>2.416</v>
      </c>
      <c r="M12" s="26">
        <f t="shared" si="0"/>
        <v>0.316000000000001</v>
      </c>
      <c r="N12" s="36">
        <f t="shared" ref="N12:U12" si="1">AVERAGE(N2:N11)</f>
        <v>0.059309563120256</v>
      </c>
      <c r="O12" s="37">
        <f t="shared" si="1"/>
        <v>0.102690230877761</v>
      </c>
      <c r="P12" s="37">
        <f t="shared" si="1"/>
        <v>0.0040404645268181</v>
      </c>
      <c r="Q12" s="45">
        <f t="shared" si="1"/>
        <v>0.0187571418302491</v>
      </c>
      <c r="R12" s="36">
        <f t="shared" si="1"/>
        <v>0.773479006250495</v>
      </c>
      <c r="S12" s="37">
        <f t="shared" si="1"/>
        <v>0.815640220797261</v>
      </c>
      <c r="T12" s="37">
        <f t="shared" si="1"/>
        <v>0.96420220569125</v>
      </c>
      <c r="U12" s="46">
        <f t="shared" si="1"/>
        <v>1.04357283280124</v>
      </c>
      <c r="V12" s="25"/>
      <c r="W12" s="25"/>
      <c r="X12" s="25"/>
      <c r="Y12" s="25"/>
    </row>
    <row r="13" s="5" customFormat="1" spans="1:25">
      <c r="A13" s="16" t="s">
        <v>40</v>
      </c>
      <c r="B13" s="24">
        <f t="shared" ref="B13:U13" si="2">STDEV(B2:B11)</f>
        <v>11.3475301277415</v>
      </c>
      <c r="C13" s="25">
        <f t="shared" si="2"/>
        <v>14.680755505839</v>
      </c>
      <c r="D13" s="25">
        <f t="shared" si="2"/>
        <v>6.05681847177212</v>
      </c>
      <c r="E13" s="26">
        <f t="shared" si="2"/>
        <v>5.05645198401672</v>
      </c>
      <c r="F13" s="24">
        <f t="shared" si="2"/>
        <v>11.2620256713534</v>
      </c>
      <c r="G13" s="25">
        <f t="shared" si="2"/>
        <v>14.2290502533061</v>
      </c>
      <c r="H13" s="25">
        <f t="shared" si="2"/>
        <v>5.72533443952792</v>
      </c>
      <c r="I13" s="26">
        <f t="shared" si="2"/>
        <v>3.95774402630814</v>
      </c>
      <c r="J13" s="24">
        <f t="shared" si="2"/>
        <v>1.45913825405424</v>
      </c>
      <c r="K13" s="25">
        <f t="shared" si="2"/>
        <v>0.802784044573773</v>
      </c>
      <c r="L13" s="25">
        <f t="shared" si="2"/>
        <v>1.25372511607077</v>
      </c>
      <c r="M13" s="26">
        <f t="shared" si="2"/>
        <v>1.49558758426988</v>
      </c>
      <c r="N13" s="36">
        <f t="shared" si="2"/>
        <v>0.0327386265369758</v>
      </c>
      <c r="O13" s="37">
        <f t="shared" si="2"/>
        <v>0.0552574913103975</v>
      </c>
      <c r="P13" s="37">
        <f t="shared" si="2"/>
        <v>0.0111362205860693</v>
      </c>
      <c r="Q13" s="45">
        <f t="shared" si="2"/>
        <v>0.0500245146435682</v>
      </c>
      <c r="R13" s="36">
        <f t="shared" si="2"/>
        <v>0.0887334835935464</v>
      </c>
      <c r="S13" s="45">
        <f t="shared" si="2"/>
        <v>0.0928758118290877</v>
      </c>
      <c r="T13" s="45">
        <f t="shared" si="2"/>
        <v>0.0782716340084592</v>
      </c>
      <c r="U13" s="46">
        <f t="shared" si="2"/>
        <v>0.0830255309163105</v>
      </c>
      <c r="V13" s="25"/>
      <c r="W13" s="25"/>
      <c r="X13" s="25"/>
      <c r="Y13" s="25"/>
    </row>
    <row r="14" s="6" customFormat="1" spans="1:25">
      <c r="A14" s="16" t="s">
        <v>80</v>
      </c>
      <c r="B14" s="24">
        <f t="shared" ref="B14:V14" si="3">MAX(B2:B11)</f>
        <v>72.43</v>
      </c>
      <c r="C14" s="25">
        <f t="shared" si="3"/>
        <v>87.44</v>
      </c>
      <c r="D14" s="25">
        <f t="shared" si="3"/>
        <v>38.45</v>
      </c>
      <c r="E14" s="26">
        <f t="shared" si="3"/>
        <v>38.39</v>
      </c>
      <c r="F14" s="24">
        <f t="shared" si="3"/>
        <v>74.53</v>
      </c>
      <c r="G14" s="25">
        <f t="shared" si="3"/>
        <v>85.99</v>
      </c>
      <c r="H14" s="25">
        <f t="shared" si="3"/>
        <v>39.23</v>
      </c>
      <c r="I14" s="26">
        <f t="shared" si="3"/>
        <v>35.14</v>
      </c>
      <c r="J14" s="24">
        <f t="shared" si="3"/>
        <v>5.01000000000001</v>
      </c>
      <c r="K14" s="25">
        <f t="shared" si="3"/>
        <v>1.08</v>
      </c>
      <c r="L14" s="25">
        <f t="shared" si="3"/>
        <v>4.02</v>
      </c>
      <c r="M14" s="26">
        <f t="shared" si="3"/>
        <v>1.67</v>
      </c>
      <c r="N14" s="36">
        <f t="shared" si="3"/>
        <v>0.0970979115812315</v>
      </c>
      <c r="O14" s="37">
        <f t="shared" si="3"/>
        <v>0.170781893004115</v>
      </c>
      <c r="P14" s="37">
        <f t="shared" si="3"/>
        <v>0.0164193867457963</v>
      </c>
      <c r="Q14" s="45">
        <f t="shared" si="3"/>
        <v>0.0693521594684386</v>
      </c>
      <c r="R14" s="36">
        <f t="shared" si="3"/>
        <v>0.945202769535114</v>
      </c>
      <c r="S14" s="37">
        <f t="shared" si="3"/>
        <v>1.00564421954068</v>
      </c>
      <c r="T14" s="37">
        <f t="shared" si="3"/>
        <v>1.09883720930233</v>
      </c>
      <c r="U14" s="46">
        <f t="shared" si="3"/>
        <v>1.18368932038835</v>
      </c>
      <c r="W14" s="25"/>
      <c r="X14" s="25"/>
      <c r="Y14" s="25"/>
    </row>
    <row r="15" s="6" customFormat="1" ht="14.75" spans="1:25">
      <c r="A15" s="20" t="s">
        <v>81</v>
      </c>
      <c r="B15" s="27">
        <f>MIN(B2:B11)</f>
        <v>36.87</v>
      </c>
      <c r="C15" s="28">
        <f t="shared" ref="C15:O15" si="4">MIN(C2:C11)</f>
        <v>48</v>
      </c>
      <c r="D15" s="28">
        <f t="shared" si="4"/>
        <v>18.46</v>
      </c>
      <c r="E15" s="29">
        <f t="shared" si="4"/>
        <v>21.24</v>
      </c>
      <c r="F15" s="27">
        <f t="shared" si="4"/>
        <v>40.45</v>
      </c>
      <c r="G15" s="28">
        <f t="shared" si="4"/>
        <v>48.54</v>
      </c>
      <c r="H15" s="28">
        <f t="shared" si="4"/>
        <v>20.03</v>
      </c>
      <c r="I15" s="29">
        <f t="shared" si="4"/>
        <v>22.64</v>
      </c>
      <c r="J15" s="27">
        <f t="shared" si="4"/>
        <v>0.299999999999997</v>
      </c>
      <c r="K15" s="28">
        <f t="shared" si="4"/>
        <v>-1.45</v>
      </c>
      <c r="L15" s="28">
        <f t="shared" si="4"/>
        <v>0.779999999999994</v>
      </c>
      <c r="M15" s="29">
        <f t="shared" si="4"/>
        <v>-3.25</v>
      </c>
      <c r="N15" s="38">
        <f t="shared" si="4"/>
        <v>0.00700770847932719</v>
      </c>
      <c r="O15" s="39">
        <f t="shared" si="4"/>
        <v>0.0202860858257476</v>
      </c>
      <c r="P15" s="39">
        <f t="shared" ref="P15:U15" si="5">MIN(P2:P11)</f>
        <v>-0.0165827996340348</v>
      </c>
      <c r="Q15" s="39">
        <f t="shared" si="5"/>
        <v>-0.0846574628809586</v>
      </c>
      <c r="R15" s="38">
        <f t="shared" si="5"/>
        <v>0.653567402158157</v>
      </c>
      <c r="S15" s="39">
        <f t="shared" si="5"/>
        <v>0.699728910859512</v>
      </c>
      <c r="T15" s="39">
        <f t="shared" si="5"/>
        <v>0.827431645002241</v>
      </c>
      <c r="U15" s="47">
        <f t="shared" si="5"/>
        <v>0.876970227670753</v>
      </c>
      <c r="V15" s="25"/>
      <c r="W15" s="25"/>
      <c r="X15" s="25"/>
      <c r="Y15" s="25"/>
    </row>
    <row r="16" s="2" customFormat="1" spans="1: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40"/>
      <c r="W16" s="40"/>
      <c r="X16" s="40"/>
      <c r="Y16" s="40"/>
    </row>
    <row r="17" s="2" customFormat="1" spans="1: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0"/>
      <c r="W17" s="40"/>
      <c r="X17" s="40"/>
      <c r="Y17" s="40"/>
    </row>
    <row r="18" s="2" customFormat="1" spans="1:25">
      <c r="A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0"/>
      <c r="W18" s="40"/>
      <c r="X18" s="40"/>
      <c r="Y18" s="40"/>
    </row>
    <row r="19" s="2" customFormat="1" spans="1: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40"/>
      <c r="W19" s="40"/>
      <c r="X19" s="40"/>
      <c r="Y19" s="40"/>
    </row>
  </sheetData>
  <mergeCells count="1">
    <mergeCell ref="V2:V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文件数</vt:lpstr>
      <vt:lpstr>Biodex_torque</vt:lpstr>
      <vt:lpstr>Torque</vt:lpstr>
      <vt:lpstr>Cross-sectional 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吴昊洋</cp:lastModifiedBy>
  <dcterms:created xsi:type="dcterms:W3CDTF">2024-01-10T11:26:00Z</dcterms:created>
  <dcterms:modified xsi:type="dcterms:W3CDTF">2024-04-20T08:04:21Z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7FFBCB4DA2864627B494DEFEA6F49DB1_13</vt:lpwstr>
  </property>
  <property fmtid="{D5CDD505-2E9C-101B-9397-08002B2CF9AE}" pid="3" name="KSOProductBuildVer">
    <vt:lpwstr>2052-11.1.0.14309</vt:lpwstr>
  </property>
</Properties>
</file>