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\Downloads\"/>
    </mc:Choice>
  </mc:AlternateContent>
  <xr:revisionPtr revIDLastSave="0" documentId="13_ncr:1_{AE11380C-FDF3-4DF6-9933-9C7CD6F1BE68}" xr6:coauthVersionLast="47" xr6:coauthVersionMax="47" xr10:uidLastSave="{00000000-0000-0000-0000-000000000000}"/>
  <bookViews>
    <workbookView xWindow="-110" yWindow="-110" windowWidth="19420" windowHeight="11020" activeTab="2" xr2:uid="{60866D3B-13E4-4894-88C0-233F9A0A9EC7}"/>
  </bookViews>
  <sheets>
    <sheet name="Scenario Summary" sheetId="2" r:id="rId1"/>
    <sheet name="Answer Report 1" sheetId="3" r:id="rId2"/>
    <sheet name="Sheet1" sheetId="1" r:id="rId3"/>
    <sheet name="Sheet4" sheetId="4" r:id="rId4"/>
    <sheet name="Sheet5" sheetId="5" r:id="rId5"/>
  </sheets>
  <externalReferences>
    <externalReference r:id="rId6"/>
  </externalReferences>
  <definedNames>
    <definedName name="_xlnm._FilterDatabase" localSheetId="2" hidden="1">Sheet1!$C$7:$G$22</definedName>
    <definedName name="_xlnm.Criteria" localSheetId="2">Sheet1!$C$28:$G$29</definedName>
    <definedName name="_xlnm.Extract" localSheetId="2">Sheet1!$C$268:$G$268</definedName>
    <definedName name="solver_adj" localSheetId="2" hidden="1">Sheet1!$D$146:$E$146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Sheet1!$D$146</definedName>
    <definedName name="solver_lhs2" localSheetId="2" hidden="1">Sheet1!$D$146</definedName>
    <definedName name="solver_lhs3" localSheetId="2" hidden="1">Sheet1!$E$146</definedName>
    <definedName name="solver_lhs4" localSheetId="2" hidden="1">Sheet1!$E$146</definedName>
    <definedName name="solver_lhs5" localSheetId="2" hidden="1">Sheet1!$G$146</definedName>
    <definedName name="solver_lhs6" localSheetId="2" hidden="1">Sheet1!$E$146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Sheet1!$G$146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hs1" localSheetId="2" hidden="1">12000</definedName>
    <definedName name="solver_rhs2" localSheetId="2" hidden="1">9000</definedName>
    <definedName name="solver_rhs3" localSheetId="2" hidden="1">1000</definedName>
    <definedName name="solver_rhs4" localSheetId="2" hidden="1">400</definedName>
    <definedName name="solver_rhs5" localSheetId="2" hidden="1">12000</definedName>
    <definedName name="solver_rhs6" localSheetId="2" hidden="1">400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5" i="4" l="1"/>
  <c r="K137" i="4"/>
  <c r="I135" i="4"/>
  <c r="J135" i="4" s="1"/>
  <c r="I137" i="4"/>
  <c r="E75" i="5" l="1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52" i="5"/>
  <c r="E51" i="5"/>
  <c r="E50" i="5"/>
  <c r="E49" i="5"/>
  <c r="E48" i="5"/>
  <c r="E47" i="5"/>
  <c r="E46" i="5"/>
  <c r="E45" i="5"/>
  <c r="E44" i="5"/>
  <c r="E43" i="5"/>
  <c r="H19" i="5"/>
  <c r="G19" i="5"/>
  <c r="F19" i="5"/>
  <c r="E19" i="5"/>
  <c r="D19" i="5"/>
  <c r="I134" i="4"/>
  <c r="J133" i="4"/>
  <c r="K133" i="4" s="1"/>
  <c r="I133" i="4"/>
  <c r="I132" i="4"/>
  <c r="J131" i="4"/>
  <c r="I131" i="4"/>
  <c r="K131" i="4" s="1"/>
  <c r="I130" i="4"/>
  <c r="J129" i="4"/>
  <c r="K129" i="4" s="1"/>
  <c r="I129" i="4"/>
  <c r="J128" i="4"/>
  <c r="I128" i="4"/>
  <c r="K128" i="4" s="1"/>
  <c r="J127" i="4"/>
  <c r="I127" i="4"/>
  <c r="K127" i="4" s="1"/>
  <c r="I126" i="4"/>
  <c r="J125" i="4"/>
  <c r="K125" i="4" s="1"/>
  <c r="I125" i="4"/>
  <c r="I124" i="4"/>
  <c r="J123" i="4"/>
  <c r="I123" i="4"/>
  <c r="K123" i="4" s="1"/>
  <c r="J122" i="4"/>
  <c r="I122" i="4"/>
  <c r="K122" i="4" s="1"/>
  <c r="J121" i="4"/>
  <c r="K121" i="4" s="1"/>
  <c r="I121" i="4"/>
  <c r="J120" i="4"/>
  <c r="I120" i="4"/>
  <c r="K120" i="4" s="1"/>
  <c r="I102" i="4"/>
  <c r="I101" i="4"/>
  <c r="I100" i="4"/>
  <c r="I99" i="4"/>
  <c r="I98" i="4"/>
  <c r="I97" i="4"/>
  <c r="I96" i="4"/>
  <c r="I95" i="4"/>
  <c r="I94" i="4"/>
  <c r="I93" i="4"/>
  <c r="K77" i="4"/>
  <c r="L77" i="4" s="1"/>
  <c r="J77" i="4"/>
  <c r="K76" i="4"/>
  <c r="L76" i="4" s="1"/>
  <c r="J76" i="4"/>
  <c r="K75" i="4"/>
  <c r="L75" i="4" s="1"/>
  <c r="J75" i="4"/>
  <c r="L74" i="4"/>
  <c r="K74" i="4"/>
  <c r="J74" i="4"/>
  <c r="K73" i="4"/>
  <c r="L73" i="4" s="1"/>
  <c r="J73" i="4"/>
  <c r="K72" i="4"/>
  <c r="L72" i="4" s="1"/>
  <c r="J72" i="4"/>
  <c r="K71" i="4"/>
  <c r="L71" i="4" s="1"/>
  <c r="J71" i="4"/>
  <c r="L70" i="4"/>
  <c r="K70" i="4"/>
  <c r="J70" i="4"/>
  <c r="K69" i="4"/>
  <c r="L69" i="4" s="1"/>
  <c r="J69" i="4"/>
  <c r="K68" i="4"/>
  <c r="L68" i="4" s="1"/>
  <c r="J68" i="4"/>
  <c r="K67" i="4"/>
  <c r="L67" i="4" s="1"/>
  <c r="J67" i="4"/>
  <c r="L66" i="4"/>
  <c r="K66" i="4"/>
  <c r="J66" i="4"/>
  <c r="K65" i="4"/>
  <c r="L65" i="4" s="1"/>
  <c r="J65" i="4"/>
  <c r="K64" i="4"/>
  <c r="L64" i="4" s="1"/>
  <c r="J64" i="4"/>
  <c r="K63" i="4"/>
  <c r="L63" i="4" s="1"/>
  <c r="J63" i="4"/>
  <c r="L62" i="4"/>
  <c r="K62" i="4"/>
  <c r="J62" i="4"/>
  <c r="K61" i="4"/>
  <c r="L61" i="4" s="1"/>
  <c r="J61" i="4"/>
  <c r="K60" i="4"/>
  <c r="L60" i="4" s="1"/>
  <c r="J60" i="4"/>
  <c r="K59" i="4"/>
  <c r="L59" i="4" s="1"/>
  <c r="J59" i="4"/>
  <c r="L58" i="4"/>
  <c r="K58" i="4"/>
  <c r="J58" i="4"/>
  <c r="K57" i="4"/>
  <c r="L57" i="4" s="1"/>
  <c r="J57" i="4"/>
  <c r="K56" i="4"/>
  <c r="L56" i="4" s="1"/>
  <c r="J56" i="4"/>
  <c r="K55" i="4"/>
  <c r="L55" i="4" s="1"/>
  <c r="J55" i="4"/>
  <c r="L54" i="4"/>
  <c r="K54" i="4"/>
  <c r="J54" i="4"/>
  <c r="K53" i="4"/>
  <c r="L53" i="4" s="1"/>
  <c r="J53" i="4"/>
  <c r="K52" i="4"/>
  <c r="L52" i="4" s="1"/>
  <c r="J52" i="4"/>
  <c r="K51" i="4"/>
  <c r="L51" i="4" s="1"/>
  <c r="J51" i="4"/>
  <c r="L50" i="4"/>
  <c r="K50" i="4"/>
  <c r="J50" i="4"/>
  <c r="K49" i="4"/>
  <c r="L49" i="4" s="1"/>
  <c r="J49" i="4"/>
  <c r="K48" i="4"/>
  <c r="L48" i="4" s="1"/>
  <c r="J48" i="4"/>
  <c r="K47" i="4"/>
  <c r="L47" i="4" s="1"/>
  <c r="J47" i="4"/>
  <c r="L46" i="4"/>
  <c r="K46" i="4"/>
  <c r="J46" i="4"/>
  <c r="K45" i="4"/>
  <c r="L45" i="4" s="1"/>
  <c r="J45" i="4"/>
  <c r="K44" i="4"/>
  <c r="L44" i="4" s="1"/>
  <c r="J44" i="4"/>
  <c r="K43" i="4"/>
  <c r="L43" i="4" s="1"/>
  <c r="J43" i="4"/>
  <c r="L42" i="4"/>
  <c r="K42" i="4"/>
  <c r="J42" i="4"/>
  <c r="K41" i="4"/>
  <c r="L41" i="4" s="1"/>
  <c r="J41" i="4"/>
  <c r="K40" i="4"/>
  <c r="L40" i="4" s="1"/>
  <c r="J40" i="4"/>
  <c r="K39" i="4"/>
  <c r="L39" i="4" s="1"/>
  <c r="J39" i="4"/>
  <c r="L38" i="4"/>
  <c r="K38" i="4"/>
  <c r="J38" i="4"/>
  <c r="K37" i="4"/>
  <c r="L37" i="4" s="1"/>
  <c r="J37" i="4"/>
  <c r="K36" i="4"/>
  <c r="L36" i="4" s="1"/>
  <c r="J36" i="4"/>
  <c r="K35" i="4"/>
  <c r="L35" i="4" s="1"/>
  <c r="J35" i="4"/>
  <c r="L34" i="4"/>
  <c r="K34" i="4"/>
  <c r="J34" i="4"/>
  <c r="K33" i="4"/>
  <c r="L33" i="4" s="1"/>
  <c r="J33" i="4"/>
  <c r="K32" i="4"/>
  <c r="L32" i="4" s="1"/>
  <c r="J32" i="4"/>
  <c r="K31" i="4"/>
  <c r="L31" i="4" s="1"/>
  <c r="J31" i="4"/>
  <c r="L30" i="4"/>
  <c r="K30" i="4"/>
  <c r="J30" i="4"/>
  <c r="K29" i="4"/>
  <c r="L29" i="4" s="1"/>
  <c r="J29" i="4"/>
  <c r="K28" i="4"/>
  <c r="L28" i="4" s="1"/>
  <c r="J28" i="4"/>
  <c r="J124" i="4" l="1"/>
  <c r="K124" i="4" s="1"/>
  <c r="J132" i="4"/>
  <c r="K132" i="4" s="1"/>
  <c r="J126" i="4"/>
  <c r="K126" i="4" s="1"/>
  <c r="J130" i="4"/>
  <c r="K130" i="4" s="1"/>
  <c r="J134" i="4"/>
  <c r="K134" i="4" s="1"/>
  <c r="E29" i="1"/>
  <c r="D29" i="1"/>
  <c r="G44" i="1"/>
  <c r="G45" i="1"/>
  <c r="G46" i="1"/>
  <c r="G47" i="1"/>
  <c r="G48" i="1"/>
  <c r="G49" i="1"/>
  <c r="G50" i="1"/>
  <c r="G51" i="1"/>
  <c r="G52" i="1"/>
  <c r="G53" i="1"/>
  <c r="B131" i="1"/>
  <c r="E148" i="1"/>
  <c r="G146" i="1"/>
  <c r="T116" i="1" l="1"/>
  <c r="U125" i="1"/>
</calcChain>
</file>

<file path=xl/sharedStrings.xml><?xml version="1.0" encoding="utf-8"?>
<sst xmlns="http://schemas.openxmlformats.org/spreadsheetml/2006/main" count="502" uniqueCount="243">
  <si>
    <t>A</t>
  </si>
  <si>
    <t>B</t>
  </si>
  <si>
    <t>C</t>
  </si>
  <si>
    <t>D</t>
  </si>
  <si>
    <t>E</t>
  </si>
  <si>
    <t xml:space="preserve">NAME </t>
  </si>
  <si>
    <t>GENDER</t>
  </si>
  <si>
    <t>CLASS</t>
  </si>
  <si>
    <t>CATEGORY</t>
  </si>
  <si>
    <t>FEES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</si>
  <si>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</si>
  <si>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</si>
  <si>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</si>
  <si>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</si>
  <si>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</si>
  <si>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</si>
  <si>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</si>
  <si>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</si>
  <si>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Karan</t>
  </si>
  <si>
    <t>Abhay</t>
  </si>
  <si>
    <t>Bina</t>
  </si>
  <si>
    <t>seema</t>
  </si>
  <si>
    <t>Naresh</t>
  </si>
  <si>
    <t>Rima</t>
  </si>
  <si>
    <t>Gajendra</t>
  </si>
  <si>
    <t>M</t>
  </si>
  <si>
    <t>F</t>
  </si>
  <si>
    <t>FY</t>
  </si>
  <si>
    <t>SY</t>
  </si>
  <si>
    <t>TY</t>
  </si>
  <si>
    <t>Open</t>
  </si>
  <si>
    <t>Reserved</t>
  </si>
  <si>
    <t>Filter the worksheet to show</t>
  </si>
  <si>
    <t>Female students from Reserved category</t>
  </si>
  <si>
    <t>a)</t>
  </si>
  <si>
    <t>Q.2 A worksheet contains name and marks in 3 subjects . Calculate Total Marks</t>
  </si>
  <si>
    <t>NAME</t>
  </si>
  <si>
    <t>SUB 1</t>
  </si>
  <si>
    <t xml:space="preserve">SUB 2 </t>
  </si>
  <si>
    <t>SUB 3</t>
  </si>
  <si>
    <t>TOTAL MARKS</t>
  </si>
  <si>
    <t>Construct 3D Pie Chart for Total marks</t>
  </si>
  <si>
    <t>Construct 2D Line Chart for Subject 1 and Subject 3</t>
  </si>
  <si>
    <t>b)</t>
  </si>
  <si>
    <t>Construct 2D Column Chart for Sub1,Sub2,Sub3</t>
  </si>
  <si>
    <t>c)</t>
  </si>
  <si>
    <t>d)</t>
  </si>
  <si>
    <t>Construct Stacked Column Chart for Sub1,Sub2,Sub3</t>
  </si>
  <si>
    <t>For the following worksheet containing amount spent for various items during the year , prepare scenarios where</t>
  </si>
  <si>
    <t>Q1</t>
  </si>
  <si>
    <t>Machinery increases to 80,000 , carriage increases to 9000 &amp; Postage increases to 8000</t>
  </si>
  <si>
    <t>Carriage increases to 10,000 Office equipment increases to 7000 and postage increases to 9000</t>
  </si>
  <si>
    <t>Costs</t>
  </si>
  <si>
    <t>Items</t>
  </si>
  <si>
    <t>Machinery</t>
  </si>
  <si>
    <t>Carriage</t>
  </si>
  <si>
    <t>Transport</t>
  </si>
  <si>
    <t>Office equipment</t>
  </si>
  <si>
    <t>Postage</t>
  </si>
  <si>
    <t>Miscellaneous</t>
  </si>
  <si>
    <t>Generator</t>
  </si>
  <si>
    <t>Total</t>
  </si>
  <si>
    <t>$G$204</t>
  </si>
  <si>
    <t>$G$205</t>
  </si>
  <si>
    <t>$G$206</t>
  </si>
  <si>
    <t>$G$207</t>
  </si>
  <si>
    <t>$G$208</t>
  </si>
  <si>
    <t>$G$209</t>
  </si>
  <si>
    <t>$G$210</t>
  </si>
  <si>
    <t>$G$211</t>
  </si>
  <si>
    <t xml:space="preserve"> Current Expenses </t>
  </si>
  <si>
    <t>Created by Ritik Raushan on 01-07-2025</t>
  </si>
  <si>
    <t xml:space="preserve">Increase in Machinery and carriage </t>
  </si>
  <si>
    <t xml:space="preserve">Increase in carriage and office equipment 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</si>
  <si>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</si>
  <si>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</si>
  <si>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</si>
  <si>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</si>
  <si>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</si>
  <si>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</si>
  <si>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</si>
  <si>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Q2</t>
  </si>
  <si>
    <t>For the following worksheet obtain the solution for the cost price so that the profit will be 20000</t>
  </si>
  <si>
    <t>CP</t>
  </si>
  <si>
    <t>ADVT</t>
  </si>
  <si>
    <t>SP</t>
  </si>
  <si>
    <t>PROFIT</t>
  </si>
  <si>
    <t>Q. 3 Maximize the profit for the following</t>
  </si>
  <si>
    <t>Current selling price of the bridal costume is Rs. 22000, The cost price is Rs. 10,000 The advertising expenses are Rs.500</t>
  </si>
  <si>
    <t>The constraints are :</t>
  </si>
  <si>
    <t>The cost budget should be between Rs.9000 and Rs.12000 &amp; the advertising expenditure ranges between Rs. 400 and Rs.1000</t>
  </si>
  <si>
    <t>Microsoft Excel 16.0 Answer Report</t>
  </si>
  <si>
    <t>Worksheet: [EXCEL PRACTICAL 3.xlsx]Sheet1</t>
  </si>
  <si>
    <t>Report Created: 02-07-2025 00:04:22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</si>
  <si>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</si>
  <si>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</si>
  <si>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</si>
  <si>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</si>
  <si>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</si>
  <si>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</si>
  <si>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</si>
  <si>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</si>
  <si>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</si>
  <si>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</si>
  <si>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</si>
  <si>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</si>
  <si>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</si>
  <si>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</si>
  <si>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</si>
  <si>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</si>
  <si>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</si>
  <si>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</si>
  <si>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</si>
  <si>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</si>
  <si>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</si>
  <si>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$G$229</t>
  </si>
  <si>
    <t>$D$229</t>
  </si>
  <si>
    <t>Contin</t>
  </si>
  <si>
    <t>$E$229</t>
  </si>
  <si>
    <t>$G$229&lt;=12000</t>
  </si>
  <si>
    <t>Binding</t>
  </si>
  <si>
    <t>$D$229&lt;=12000</t>
  </si>
  <si>
    <t>Not Binding</t>
  </si>
  <si>
    <t>$D$229&gt;=9000</t>
  </si>
  <si>
    <t>$E$229&lt;=1000</t>
  </si>
  <si>
    <t>$E$229&gt;=400</t>
  </si>
  <si>
    <t>For Answer  Click on</t>
  </si>
  <si>
    <t>b) Male students from TY</t>
  </si>
  <si>
    <t>Seema</t>
  </si>
  <si>
    <t>c) Open category students paying fees &gt; 3000</t>
  </si>
  <si>
    <t>&gt;3000</t>
  </si>
  <si>
    <t xml:space="preserve">Q.1 A worksheet contains following data : </t>
  </si>
  <si>
    <t>A worksheet contains Roll Number , Marks in 2 subjects for 50 students in a class. Calculate Result and Grade using the following:</t>
  </si>
  <si>
    <t>A student is declared as PASS if he gets 40 or more in both the subjects , Otherwise FAIL.</t>
  </si>
  <si>
    <t>All FAILED students will be given Grade IV</t>
  </si>
  <si>
    <t>For PASSED students Grade will be obtained as follows :</t>
  </si>
  <si>
    <t>AVERAGE</t>
  </si>
  <si>
    <t>GRADE</t>
  </si>
  <si>
    <t>&gt;=60</t>
  </si>
  <si>
    <t>I</t>
  </si>
  <si>
    <t>&lt;60 but &gt;=50</t>
  </si>
  <si>
    <t>II</t>
  </si>
  <si>
    <t>&lt;50 but &gt;=40</t>
  </si>
  <si>
    <t>III</t>
  </si>
  <si>
    <t>Fail</t>
  </si>
  <si>
    <t>IV</t>
  </si>
  <si>
    <t>ROLL</t>
  </si>
  <si>
    <t>SUB1</t>
  </si>
  <si>
    <t>SUB2</t>
  </si>
  <si>
    <t>RESULT</t>
  </si>
  <si>
    <t>The following worksheet contains Name &amp; Sales of 10 salesmen .Calculate commission as per the following:</t>
  </si>
  <si>
    <t>Sales</t>
  </si>
  <si>
    <t>Commission</t>
  </si>
  <si>
    <t>First 30,000</t>
  </si>
  <si>
    <t>Next 40,000</t>
  </si>
  <si>
    <t>Excess</t>
  </si>
  <si>
    <t>SALE</t>
  </si>
  <si>
    <t>COMMISSION</t>
  </si>
  <si>
    <t>RAM</t>
  </si>
  <si>
    <t>ROHAN</t>
  </si>
  <si>
    <t>RITIK</t>
  </si>
  <si>
    <t>TILAK</t>
  </si>
  <si>
    <t>ROSHAN</t>
  </si>
  <si>
    <t>RITU</t>
  </si>
  <si>
    <t>SHYAM</t>
  </si>
  <si>
    <t>ROHIT</t>
  </si>
  <si>
    <t>MINTU</t>
  </si>
  <si>
    <t>LUCKY</t>
  </si>
  <si>
    <t>Q3</t>
  </si>
  <si>
    <t>The following worksheet contains Name &amp; Taxable Income for 50 employees .Calculate Income Tax Surcharge and Total Tax for the following worksheet</t>
  </si>
  <si>
    <t>Income Tax is calculated as follows :</t>
  </si>
  <si>
    <t>Taxable Income</t>
  </si>
  <si>
    <t>Income tax</t>
  </si>
  <si>
    <t>First 1,50,000</t>
  </si>
  <si>
    <t>NIL</t>
  </si>
  <si>
    <t>Next 1,00,000</t>
  </si>
  <si>
    <t>Next 75,000</t>
  </si>
  <si>
    <t>Surcharge is 3% on Income Tax if Taxable income is above 5,00,000</t>
  </si>
  <si>
    <t>TAXABLE</t>
  </si>
  <si>
    <t>INCOME TAX</t>
  </si>
  <si>
    <t>SUBCHARGE</t>
  </si>
  <si>
    <t>TOTAL TAX</t>
  </si>
  <si>
    <t>Q1.</t>
  </si>
  <si>
    <t>The following worksheet contains Roll.Nos. &amp; Marks in 5 subject of a student. Calculate his grades as per the following :</t>
  </si>
  <si>
    <t>Marks</t>
  </si>
  <si>
    <t>Grades</t>
  </si>
  <si>
    <t>0-40</t>
  </si>
  <si>
    <t>40-50</t>
  </si>
  <si>
    <t>50-60</t>
  </si>
  <si>
    <t>60 &amp; above</t>
  </si>
  <si>
    <t>ROLL NO</t>
  </si>
  <si>
    <t>ENG</t>
  </si>
  <si>
    <t>HINDI</t>
  </si>
  <si>
    <t>SCIENCE</t>
  </si>
  <si>
    <t>MATH</t>
  </si>
  <si>
    <t>SO.SCIENCE</t>
  </si>
  <si>
    <t>MARKS</t>
  </si>
  <si>
    <t>The following worksheet contains Names &amp; Sale for 10 salesmen. Calculate their bonus as per the following :</t>
  </si>
  <si>
    <t>Sale</t>
  </si>
  <si>
    <t>Bonus</t>
  </si>
  <si>
    <t>0-30000</t>
  </si>
  <si>
    <t>30000-40000</t>
  </si>
  <si>
    <t>40000-50000</t>
  </si>
  <si>
    <t>50000-60000</t>
  </si>
  <si>
    <t>60000-70000</t>
  </si>
  <si>
    <t>70000-80000</t>
  </si>
  <si>
    <t>80000 &amp; above</t>
  </si>
  <si>
    <t>G</t>
  </si>
  <si>
    <t>H</t>
  </si>
  <si>
    <t>SALES</t>
  </si>
  <si>
    <t>BONUS</t>
  </si>
  <si>
    <t>The following worksheet contains Customer No. , Number of units consumed for 10 customers.</t>
  </si>
  <si>
    <t>Calculate their bill amount as per the following :</t>
  </si>
  <si>
    <t>Number of units</t>
  </si>
  <si>
    <t>Rate</t>
  </si>
  <si>
    <t>&lt;200</t>
  </si>
  <si>
    <t>Rs. 3</t>
  </si>
  <si>
    <t>&gt;=200,&lt;500</t>
  </si>
  <si>
    <t>Rs. 6</t>
  </si>
  <si>
    <t>&gt;=500</t>
  </si>
  <si>
    <t>Rs. 10</t>
  </si>
  <si>
    <t xml:space="preserve"> </t>
  </si>
  <si>
    <t>Cust. No.</t>
  </si>
  <si>
    <t>No.of Units</t>
  </si>
  <si>
    <t>Bill Amount</t>
  </si>
  <si>
    <t>Units</t>
  </si>
  <si>
    <t>Ram</t>
  </si>
  <si>
    <t>Mohan</t>
  </si>
  <si>
    <t>Rishav</t>
  </si>
  <si>
    <t>Richa</t>
  </si>
  <si>
    <t>Tolly</t>
  </si>
  <si>
    <t>Bobby</t>
  </si>
  <si>
    <t>Rohan</t>
  </si>
  <si>
    <t>Shankar</t>
  </si>
  <si>
    <t>Krishna</t>
  </si>
  <si>
    <t>Laxhman</t>
  </si>
  <si>
    <t>Ritik</t>
  </si>
  <si>
    <t>Roy</t>
  </si>
  <si>
    <t>Nitish</t>
  </si>
  <si>
    <t>Ektha</t>
  </si>
  <si>
    <t>Rahul</t>
  </si>
  <si>
    <t>Ritu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</si>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</sst>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u/>
      <sz val="18"/>
      <color theme="10"/>
      <name val="Aptos Narrow"/>
      <family val="2"/>
      <scheme val="minor"/>
    </font>
    <font>
      <u/>
      <sz val="22"/>
      <color rgb="FFEE0000"/>
      <name val="Aptos Narrow"/>
      <family val="2"/>
      <scheme val="minor"/>
    </font>
    <font>
      <u/>
      <sz val="18"/>
      <color rgb="FFEE0000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EE0000"/>
      <name val="Aptos Narrow"/>
      <family val="2"/>
      <scheme val="minor"/>
    </font>
    <font>
      <b/>
      <sz val="18"/>
      <color theme="3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9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0" fillId="0" borderId="4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8" fillId="0" borderId="0" xfId="0" applyFont="1" applyFill="1" applyBorder="1" applyAlignment="1">
      <alignment vertical="top" wrapText="1"/>
    </xf>
    <xf numFmtId="0" fontId="1" fillId="0" borderId="0" xfId="0" applyFont="1"/>
    <xf numFmtId="0" fontId="0" fillId="0" borderId="12" xfId="0" applyFill="1" applyBorder="1" applyAlignment="1"/>
    <xf numFmtId="0" fontId="6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1" fillId="0" borderId="0" xfId="0" applyFont="1"/>
    <xf numFmtId="0" fontId="10" fillId="0" borderId="0" xfId="0" applyFont="1" applyAlignment="1"/>
    <xf numFmtId="0" fontId="13" fillId="6" borderId="0" xfId="2" applyFont="1" applyFill="1" applyAlignment="1">
      <alignment horizontal="center"/>
    </xf>
    <xf numFmtId="0" fontId="13" fillId="7" borderId="0" xfId="2" applyFont="1" applyFill="1" applyAlignment="1">
      <alignment horizontal="center"/>
    </xf>
    <xf numFmtId="0" fontId="12" fillId="5" borderId="0" xfId="2" applyFont="1" applyFill="1" applyAlignment="1">
      <alignment horizontal="center"/>
    </xf>
    <xf numFmtId="0" fontId="14" fillId="5" borderId="0" xfId="2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9" fontId="0" fillId="0" borderId="0" xfId="0" applyNumberFormat="1"/>
    <xf numFmtId="0" fontId="3" fillId="0" borderId="1" xfId="0" applyFont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24" fillId="6" borderId="2" xfId="1" applyFont="1" applyFill="1"/>
    <xf numFmtId="0" fontId="11" fillId="6" borderId="0" xfId="0" applyFont="1" applyFill="1"/>
    <xf numFmtId="0" fontId="25" fillId="0" borderId="0" xfId="0" applyFont="1"/>
    <xf numFmtId="0" fontId="2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0" borderId="3" xfId="0" applyFont="1" applyBorder="1"/>
    <xf numFmtId="0" fontId="15" fillId="0" borderId="14" xfId="0" applyFont="1" applyBorder="1"/>
    <xf numFmtId="0" fontId="15" fillId="0" borderId="15" xfId="0" applyFont="1" applyBorder="1"/>
    <xf numFmtId="0" fontId="15" fillId="0" borderId="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10" xfId="0" applyFont="1" applyBorder="1"/>
    <xf numFmtId="0" fontId="11" fillId="0" borderId="15" xfId="0" applyFont="1" applyBorder="1"/>
    <xf numFmtId="0" fontId="25" fillId="0" borderId="14" xfId="0" applyFont="1" applyBorder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11" fillId="0" borderId="0" xfId="0" applyFont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 textRotation="255"/>
    </xf>
    <xf numFmtId="0" fontId="26" fillId="0" borderId="9" xfId="0" applyFont="1" applyBorder="1" applyAlignment="1">
      <alignment horizontal="center" textRotation="255"/>
    </xf>
    <xf numFmtId="0" fontId="26" fillId="0" borderId="9" xfId="0" applyFont="1" applyBorder="1" applyAlignment="1">
      <alignment horizontal="left" textRotation="255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10" borderId="1" xfId="0" applyFill="1" applyBorder="1" applyAlignment="1">
      <alignment horizontal="right"/>
    </xf>
  </cellXfs>
  <cellStyles count="3">
    <cellStyle name="Heading 3" xfId="1" builtinId="18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9E5B56C-A308-41AA-9D9C-28237A1ADB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3D PIE CHART FOR 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Sheet1!$G$43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01-4A26-8C49-89F62EFEB5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101-4A26-8C49-89F62EFEB5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101-4A26-8C49-89F62EFEB5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101-4A26-8C49-89F62EFEB5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101-4A26-8C49-89F62EFEB5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101-4A26-8C49-89F62EFEB5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101-4A26-8C49-89F62EFEB51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101-4A26-8C49-89F62EFEB51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101-4A26-8C49-89F62EFEB51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101-4A26-8C49-89F62EFEB516}"/>
              </c:ext>
            </c:extLst>
          </c:dPt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Sheet1!$G$44:$G$53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4D1A-881E-FF80242D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LINE CHART FOR SUBJECT 1 AND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SUB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8-47E9-8857-B03F8F0D1386}"/>
            </c:ext>
          </c:extLst>
        </c:ser>
        <c:ser>
          <c:idx val="1"/>
          <c:order val="1"/>
          <c:tx>
            <c:strRef>
              <c:f>Sheet1!$F$43</c:f>
              <c:strCache>
                <c:ptCount val="1"/>
                <c:pt idx="0">
                  <c:v>SUB 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Sheet1!$F$44:$F$53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8-47E9-8857-B03F8F0D13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25792"/>
        <c:axId val="15626272"/>
      </c:lineChart>
      <c:catAx>
        <c:axId val="156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Student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272"/>
        <c:crosses val="autoZero"/>
        <c:auto val="1"/>
        <c:lblAlgn val="ctr"/>
        <c:lblOffset val="100"/>
        <c:noMultiLvlLbl val="0"/>
      </c:catAx>
      <c:valAx>
        <c:axId val="156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COLUMN CHART FOR SUBJECT 1,2 AND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SUB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A-4FCA-98FB-1F3F0A2C60A0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SUB 2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Sheet1!$E$44:$E$53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A-4FCA-98FB-1F3F0A2C60A0}"/>
            </c:ext>
          </c:extLst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SUB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Sheet1!$F$44:$F$53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A-4FCA-98FB-1F3F0A2C6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46432"/>
        <c:axId val="15644032"/>
      </c:barChart>
      <c:catAx>
        <c:axId val="1564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032"/>
        <c:crosses val="autoZero"/>
        <c:auto val="1"/>
        <c:lblAlgn val="ctr"/>
        <c:lblOffset val="100"/>
        <c:noMultiLvlLbl val="0"/>
      </c:catAx>
      <c:valAx>
        <c:axId val="15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STACKED COLUMN CHART FOR SUBJECT 1 ,2 AND 3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SUB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Sheet1!$D$44:$D$53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B-43BF-A07A-C21DB1FF7332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SUB 2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Sheet1!$E$44:$E$53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B-43BF-A07A-C21DB1FF7332}"/>
            </c:ext>
          </c:extLst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SUB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Sheet1!$C$44:$C$53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Sheet1!$F$44:$F$53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B-43BF-A07A-C21DB1FF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52672"/>
        <c:axId val="15654112"/>
      </c:barChart>
      <c:catAx>
        <c:axId val="156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112"/>
        <c:crosses val="autoZero"/>
        <c:auto val="1"/>
        <c:lblAlgn val="ctr"/>
        <c:lblOffset val="100"/>
        <c:noMultiLvlLbl val="0"/>
      </c:catAx>
      <c:valAx>
        <c:axId val="156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334493</xdr:colOff>
      <xdr:row>57</xdr:row>
      <xdr:rowOff>23611</xdr:rowOff>
    </xdr:from>
    <xdr:to>
      <xdr:col>10</xdr:col>
      <xdr:colOff>0</xdr:colOff>
      <xdr:row>72</xdr:row>
      <xdr:rowOff>19844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06CCB-3A63-7C1B-B4DB-F0FFF44D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16027</xdr:colOff>
      <xdr:row>56</xdr:row>
      <xdr:rowOff>164307</xdr:rowOff>
    </xdr:from>
    <xdr:to>
      <xdr:col>20</xdr:col>
      <xdr:colOff>19844</xdr:colOff>
      <xdr:row>72</xdr:row>
      <xdr:rowOff>9922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9FD66-60D4-98A7-D2E5-5A7DF0E1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350630</xdr:colOff>
      <xdr:row>75</xdr:row>
      <xdr:rowOff>179999</xdr:rowOff>
    </xdr:from>
    <xdr:to>
      <xdr:col>9</xdr:col>
      <xdr:colOff>599722</xdr:colOff>
      <xdr:row>93</xdr:row>
      <xdr:rowOff>164629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2975A4-1148-71AD-E0C0-70F015A4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10123</xdr:colOff>
      <xdr:row>75</xdr:row>
      <xdr:rowOff>174856</xdr:rowOff>
    </xdr:from>
    <xdr:to>
      <xdr:col>19</xdr:col>
      <xdr:colOff>529166</xdr:colOff>
      <xdr:row>94</xdr:row>
      <xdr:rowOff>11759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41CA2-1C99-0CC0-9A7A-16615CC75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260238</xdr:colOff>
      <xdr:row>103</xdr:row>
      <xdr:rowOff>140548</xdr:rowOff>
    </xdr:from>
    <xdr:ext cx="5860259" cy="93769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CB7801A-8327-89C8-3F29-9E5D84A3BBC1}"/>
            </a:ext>
          </a:extLst>
        </xdr:cNvPr>
        <xdr:cNvSpPr/>
      </xdr:nvSpPr>
      <xdr:spPr>
        <a:xfrm>
          <a:off x="4633544" y="34430548"/>
          <a:ext cx="5860259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EXCEL PRACTICAL 4</a:t>
          </a:r>
        </a:p>
      </xdr:txBody>
    </xdr:sp>
    <xdr:clientData/>
  </xdr:oneCellAnchor>
  <xdr:oneCellAnchor>
    <xdr:from>
      <xdr:col>5</xdr:col>
      <xdr:colOff>2420</xdr:colOff>
      <xdr:row>0</xdr:row>
      <xdr:rowOff>62245</xdr:rowOff>
    </xdr:from>
    <xdr:ext cx="5860259" cy="93769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D48757-FC5D-8ED0-F3D7-1C2492F47FB7}"/>
            </a:ext>
          </a:extLst>
        </xdr:cNvPr>
        <xdr:cNvSpPr/>
      </xdr:nvSpPr>
      <xdr:spPr>
        <a:xfrm>
          <a:off x="2807965" y="62245"/>
          <a:ext cx="5860259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EXCEL PRACTICAL 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628826</xdr:colOff>
      <xdr:row>3</xdr:row>
      <xdr:rowOff>14787</xdr:rowOff>
    </xdr:from>
    <xdr:ext cx="5860259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FAD9E2D-7A02-46AA-99A2-EAF6633E59EA}"/>
            </a:ext>
          </a:extLst>
        </xdr:cNvPr>
        <xdr:cNvSpPr/>
      </xdr:nvSpPr>
      <xdr:spPr>
        <a:xfrm>
          <a:off x="4267376" y="751387"/>
          <a:ext cx="5860259" cy="937693"/>
        </a:xfrm>
        <a:prstGeom prst="rect">
          <a:avLst/>
        </a:prstGeom>
        <a:solidFill>
          <a:schemeClr val="bg1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EXCEL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PRACTICAL 2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300249</xdr:colOff>
      <xdr:row>0</xdr:row>
      <xdr:rowOff>40483</xdr:rowOff>
    </xdr:from>
    <xdr:ext cx="5322455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C884F5-B522-4492-ACE0-3D0A319AD753}"/>
            </a:ext>
          </a:extLst>
        </xdr:cNvPr>
        <xdr:cNvSpPr/>
      </xdr:nvSpPr>
      <xdr:spPr>
        <a:xfrm>
          <a:off x="4682994" y="40483"/>
          <a:ext cx="5322455" cy="937693"/>
        </a:xfrm>
        <a:prstGeom prst="rect">
          <a:avLst/>
        </a:prstGeom>
        <a:solidFill>
          <a:schemeClr val="bg1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Excel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Practical - 1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IT\Downloads\PROJECT%20DS.xlsx" TargetMode="External"/><Relationship Id="rId1" Type="http://schemas.openxmlformats.org/officeDocument/2006/relationships/externalLinkPath" Target="PROJECT%20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8">
          <cell r="E8" t="str">
            <v>Grades</v>
          </cell>
        </row>
        <row r="10">
          <cell r="E10">
            <v>4</v>
          </cell>
        </row>
        <row r="11">
          <cell r="E11">
            <v>3</v>
          </cell>
        </row>
        <row r="12">
          <cell r="E12">
            <v>2</v>
          </cell>
        </row>
        <row r="13">
          <cell r="E13">
            <v>1</v>
          </cell>
        </row>
        <row r="16">
          <cell r="E16" t="str">
            <v>C</v>
          </cell>
        </row>
        <row r="18">
          <cell r="E18">
            <v>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27EC-6694-4811-8D4C-7D42CDD1CFEA}">
  <sheetPr>
    <outlinePr summaryBelow="0"/>
  </sheetPr>
  <dimension ref="B1:G17"/>
  <sheetViews>
    <sheetView showGridLines="0" zoomScale="76" zoomScaleNormal="70" workbookViewId="0"/>
  </sheetViews>
  <sheetFormatPr defaultRowHeight="14.5" outlineLevelRow="1" outlineLevelCol="1" x14ac:dyDescent="0.35"/>
  <cols>
    <col min="3" max="3" width="7.08984375" bestFit="1" customWidth="1"/>
    <col min="4" max="7" width="31.7265625" bestFit="1" customWidth="1" outlineLevel="1"/>
  </cols>
  <sheetData>
    <row r="1" spans="2:7" ht="15" thickBot="1" x14ac:dyDescent="0.4"/>
    <row r="2" spans="2:7" ht="16" x14ac:dyDescent="0.4">
      <c r="B2" s="14" t="s">
        <v>74</v>
      </c>
      <c r="C2" s="14"/>
      <c r="D2" s="19"/>
      <c r="E2" s="19"/>
      <c r="F2" s="19"/>
      <c r="G2" s="19"/>
    </row>
    <row r="3" spans="2:7" ht="16" x14ac:dyDescent="0.4">
      <c r="B3" s="13"/>
      <c r="C3" s="13"/>
      <c r="D3" s="20" t="s">
        <v>76</v>
      </c>
      <c r="E3" s="20" t="s">
        <v>70</v>
      </c>
      <c r="F3" s="20" t="s">
        <v>72</v>
      </c>
      <c r="G3" s="20" t="s">
        <v>73</v>
      </c>
    </row>
    <row r="4" spans="2:7" outlineLevel="1" x14ac:dyDescent="0.35">
      <c r="B4" s="16"/>
      <c r="C4" s="16"/>
      <c r="D4" s="11"/>
      <c r="E4" s="22" t="s">
        <v>71</v>
      </c>
      <c r="F4" s="22" t="s">
        <v>71</v>
      </c>
      <c r="G4" s="22" t="s">
        <v>71</v>
      </c>
    </row>
    <row r="5" spans="2:7" x14ac:dyDescent="0.35">
      <c r="B5" s="17" t="s">
        <v>75</v>
      </c>
      <c r="C5" s="17"/>
      <c r="D5" s="15"/>
      <c r="E5" s="15"/>
      <c r="F5" s="15"/>
      <c r="G5" s="15"/>
    </row>
    <row r="6" spans="2:7" outlineLevel="1" x14ac:dyDescent="0.35">
      <c r="B6" s="16"/>
      <c r="C6" s="16" t="s">
        <v>62</v>
      </c>
      <c r="D6" s="11">
        <v>60000</v>
      </c>
      <c r="E6" s="21">
        <v>60000</v>
      </c>
      <c r="F6" s="21">
        <v>80000</v>
      </c>
      <c r="G6" s="21">
        <v>60000</v>
      </c>
    </row>
    <row r="7" spans="2:7" outlineLevel="1" x14ac:dyDescent="0.35">
      <c r="B7" s="16"/>
      <c r="C7" s="16" t="s">
        <v>63</v>
      </c>
      <c r="D7" s="11">
        <v>8000</v>
      </c>
      <c r="E7" s="21">
        <v>8000</v>
      </c>
      <c r="F7" s="21">
        <v>9000</v>
      </c>
      <c r="G7" s="21">
        <v>10000</v>
      </c>
    </row>
    <row r="8" spans="2:7" outlineLevel="1" x14ac:dyDescent="0.35">
      <c r="B8" s="16"/>
      <c r="C8" s="16" t="s">
        <v>64</v>
      </c>
      <c r="D8" s="11">
        <v>30000</v>
      </c>
      <c r="E8" s="21">
        <v>30000</v>
      </c>
      <c r="F8" s="21">
        <v>30000</v>
      </c>
      <c r="G8" s="21">
        <v>30000</v>
      </c>
    </row>
    <row r="9" spans="2:7" outlineLevel="1" x14ac:dyDescent="0.35">
      <c r="B9" s="16"/>
      <c r="C9" s="16" t="s">
        <v>65</v>
      </c>
      <c r="D9" s="11">
        <v>6000</v>
      </c>
      <c r="E9" s="21">
        <v>6000</v>
      </c>
      <c r="F9" s="21">
        <v>6000</v>
      </c>
      <c r="G9" s="21">
        <v>7000</v>
      </c>
    </row>
    <row r="10" spans="2:7" outlineLevel="1" x14ac:dyDescent="0.35">
      <c r="B10" s="16"/>
      <c r="C10" s="16" t="s">
        <v>66</v>
      </c>
      <c r="D10" s="11">
        <v>7000</v>
      </c>
      <c r="E10" s="21">
        <v>7000</v>
      </c>
      <c r="F10" s="21">
        <v>7000</v>
      </c>
      <c r="G10" s="21">
        <v>9000</v>
      </c>
    </row>
    <row r="11" spans="2:7" outlineLevel="1" x14ac:dyDescent="0.35">
      <c r="B11" s="16"/>
      <c r="C11" s="16" t="s">
        <v>67</v>
      </c>
      <c r="D11" s="11">
        <v>3000</v>
      </c>
      <c r="E11" s="21">
        <v>3000</v>
      </c>
      <c r="F11" s="21">
        <v>3000</v>
      </c>
      <c r="G11" s="21">
        <v>3000</v>
      </c>
    </row>
    <row r="12" spans="2:7" outlineLevel="1" x14ac:dyDescent="0.35">
      <c r="B12" s="16"/>
      <c r="C12" s="16" t="s">
        <v>68</v>
      </c>
      <c r="D12" s="11">
        <v>5000</v>
      </c>
      <c r="E12" s="21">
        <v>5000</v>
      </c>
      <c r="F12" s="21">
        <v>8000</v>
      </c>
      <c r="G12" s="21">
        <v>5000</v>
      </c>
    </row>
    <row r="13" spans="2:7" x14ac:dyDescent="0.35">
      <c r="B13" s="17" t="s">
        <v>77</v>
      </c>
      <c r="C13" s="17"/>
      <c r="D13" s="15"/>
      <c r="E13" s="15"/>
      <c r="F13" s="15"/>
      <c r="G13" s="15"/>
    </row>
    <row r="14" spans="2:7" ht="15" outlineLevel="1" thickBot="1" x14ac:dyDescent="0.4">
      <c r="B14" s="18"/>
      <c r="C14" s="18" t="s">
        <v>69</v>
      </c>
      <c r="D14" s="12">
        <v>119000</v>
      </c>
      <c r="E14" s="12">
        <v>119000</v>
      </c>
      <c r="F14" s="12">
        <v>119000</v>
      </c>
      <c r="G14" s="12">
        <v>119000</v>
      </c>
    </row>
    <row r="15" spans="2:7" x14ac:dyDescent="0.35">
      <c r="B15" t="s">
        <v>78</v>
      </c>
    </row>
    <row r="16" spans="2:7" x14ac:dyDescent="0.35">
      <c r="B16" t="s">
        <v>79</v>
      </c>
    </row>
    <row r="17" spans="2:2" x14ac:dyDescent="0.35">
      <c r="B17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3BDF-80F7-4A57-AC82-7EDCFAA1F9C8}">
  <dimension ref="A1:G31"/>
  <sheetViews>
    <sheetView showGridLines="0" workbookViewId="0"/>
  </sheetViews>
  <sheetFormatPr defaultRowHeight="14.5" x14ac:dyDescent="0.35"/>
  <cols>
    <col min="1" max="1" width="2.1796875" customWidth="1"/>
    <col min="2" max="2" width="7.08984375" bestFit="1" customWidth="1"/>
    <col min="3" max="3" width="6.7265625" bestFit="1" customWidth="1"/>
    <col min="4" max="4" width="12.453125" bestFit="1" customWidth="1"/>
    <col min="5" max="5" width="14.1796875" bestFit="1" customWidth="1"/>
    <col min="6" max="6" width="10" bestFit="1" customWidth="1"/>
    <col min="7" max="7" width="5.453125" bestFit="1" customWidth="1"/>
  </cols>
  <sheetData>
    <row r="1" spans="1:5" x14ac:dyDescent="0.35">
      <c r="A1" s="23" t="s">
        <v>91</v>
      </c>
    </row>
    <row r="2" spans="1:5" x14ac:dyDescent="0.35">
      <c r="A2" s="23" t="s">
        <v>92</v>
      </c>
    </row>
    <row r="3" spans="1:5" x14ac:dyDescent="0.35">
      <c r="A3" s="23" t="s">
        <v>93</v>
      </c>
    </row>
    <row r="4" spans="1:5" x14ac:dyDescent="0.35">
      <c r="A4" s="23" t="s">
        <v>94</v>
      </c>
    </row>
    <row r="5" spans="1:5" x14ac:dyDescent="0.35">
      <c r="A5" s="23" t="s">
        <v>95</v>
      </c>
    </row>
    <row r="6" spans="1:5" x14ac:dyDescent="0.35">
      <c r="A6" s="23"/>
      <c r="B6" t="s">
        <v>96</v>
      </c>
    </row>
    <row r="7" spans="1:5" x14ac:dyDescent="0.35">
      <c r="A7" s="23"/>
      <c r="B7" t="s">
        <v>97</v>
      </c>
    </row>
    <row r="8" spans="1:5" x14ac:dyDescent="0.35">
      <c r="A8" s="23"/>
      <c r="B8" t="s">
        <v>98</v>
      </c>
    </row>
    <row r="9" spans="1:5" x14ac:dyDescent="0.35">
      <c r="A9" s="23" t="s">
        <v>99</v>
      </c>
    </row>
    <row r="10" spans="1:5" x14ac:dyDescent="0.35">
      <c r="B10" t="s">
        <v>100</v>
      </c>
    </row>
    <row r="11" spans="1:5" x14ac:dyDescent="0.35">
      <c r="B11" t="s">
        <v>101</v>
      </c>
    </row>
    <row r="12" spans="1:5" x14ac:dyDescent="0.35">
      <c r="B12" t="s">
        <v>102</v>
      </c>
    </row>
    <row r="14" spans="1:5" ht="15" thickBot="1" x14ac:dyDescent="0.4">
      <c r="A14" t="s">
        <v>103</v>
      </c>
    </row>
    <row r="15" spans="1:5" ht="15" thickBot="1" x14ac:dyDescent="0.4">
      <c r="B15" s="25" t="s">
        <v>104</v>
      </c>
      <c r="C15" s="25" t="s">
        <v>105</v>
      </c>
      <c r="D15" s="25" t="s">
        <v>106</v>
      </c>
      <c r="E15" s="25" t="s">
        <v>107</v>
      </c>
    </row>
    <row r="16" spans="1:5" ht="15" thickBot="1" x14ac:dyDescent="0.4">
      <c r="B16" s="24" t="s">
        <v>115</v>
      </c>
      <c r="C16" s="24" t="s">
        <v>86</v>
      </c>
      <c r="D16" s="27">
        <v>12000</v>
      </c>
      <c r="E16" s="27">
        <v>12000</v>
      </c>
    </row>
    <row r="19" spans="1:7" ht="15" thickBot="1" x14ac:dyDescent="0.4">
      <c r="A19" t="s">
        <v>108</v>
      </c>
    </row>
    <row r="20" spans="1:7" ht="15" thickBot="1" x14ac:dyDescent="0.4">
      <c r="B20" s="25" t="s">
        <v>104</v>
      </c>
      <c r="C20" s="25" t="s">
        <v>105</v>
      </c>
      <c r="D20" s="25" t="s">
        <v>106</v>
      </c>
      <c r="E20" s="25" t="s">
        <v>107</v>
      </c>
      <c r="F20" s="25" t="s">
        <v>109</v>
      </c>
    </row>
    <row r="21" spans="1:7" x14ac:dyDescent="0.35">
      <c r="B21" s="26" t="s">
        <v>116</v>
      </c>
      <c r="C21" s="26" t="s">
        <v>83</v>
      </c>
      <c r="D21" s="28">
        <v>9600</v>
      </c>
      <c r="E21" s="28">
        <v>9600</v>
      </c>
      <c r="F21" s="26" t="s">
        <v>117</v>
      </c>
    </row>
    <row r="22" spans="1:7" ht="15" thickBot="1" x14ac:dyDescent="0.4">
      <c r="B22" s="24" t="s">
        <v>118</v>
      </c>
      <c r="C22" s="24" t="s">
        <v>84</v>
      </c>
      <c r="D22" s="27">
        <v>400</v>
      </c>
      <c r="E22" s="27">
        <v>400</v>
      </c>
      <c r="F22" s="24" t="s">
        <v>117</v>
      </c>
    </row>
    <row r="25" spans="1:7" ht="15" thickBot="1" x14ac:dyDescent="0.4">
      <c r="A25" t="s">
        <v>110</v>
      </c>
    </row>
    <row r="26" spans="1:7" ht="15" thickBot="1" x14ac:dyDescent="0.4">
      <c r="B26" s="25" t="s">
        <v>104</v>
      </c>
      <c r="C26" s="25" t="s">
        <v>105</v>
      </c>
      <c r="D26" s="25" t="s">
        <v>111</v>
      </c>
      <c r="E26" s="25" t="s">
        <v>112</v>
      </c>
      <c r="F26" s="25" t="s">
        <v>113</v>
      </c>
      <c r="G26" s="25" t="s">
        <v>114</v>
      </c>
    </row>
    <row r="27" spans="1:7" x14ac:dyDescent="0.35">
      <c r="B27" s="26" t="s">
        <v>115</v>
      </c>
      <c r="C27" s="26" t="s">
        <v>86</v>
      </c>
      <c r="D27" s="28">
        <v>12000</v>
      </c>
      <c r="E27" s="26" t="s">
        <v>119</v>
      </c>
      <c r="F27" s="26" t="s">
        <v>120</v>
      </c>
      <c r="G27" s="26">
        <v>0</v>
      </c>
    </row>
    <row r="28" spans="1:7" x14ac:dyDescent="0.35">
      <c r="B28" s="26" t="s">
        <v>116</v>
      </c>
      <c r="C28" s="26" t="s">
        <v>83</v>
      </c>
      <c r="D28" s="28">
        <v>9600</v>
      </c>
      <c r="E28" s="26" t="s">
        <v>121</v>
      </c>
      <c r="F28" s="26" t="s">
        <v>122</v>
      </c>
      <c r="G28" s="26">
        <v>2400</v>
      </c>
    </row>
    <row r="29" spans="1:7" x14ac:dyDescent="0.35">
      <c r="B29" s="26" t="s">
        <v>116</v>
      </c>
      <c r="C29" s="26" t="s">
        <v>83</v>
      </c>
      <c r="D29" s="28">
        <v>9600</v>
      </c>
      <c r="E29" s="26" t="s">
        <v>123</v>
      </c>
      <c r="F29" s="26" t="s">
        <v>122</v>
      </c>
      <c r="G29" s="28">
        <v>600</v>
      </c>
    </row>
    <row r="30" spans="1:7" x14ac:dyDescent="0.35">
      <c r="B30" s="26" t="s">
        <v>118</v>
      </c>
      <c r="C30" s="26" t="s">
        <v>84</v>
      </c>
      <c r="D30" s="28">
        <v>400</v>
      </c>
      <c r="E30" s="26" t="s">
        <v>124</v>
      </c>
      <c r="F30" s="26" t="s">
        <v>122</v>
      </c>
      <c r="G30" s="26">
        <v>600</v>
      </c>
    </row>
    <row r="31" spans="1:7" ht="15" thickBot="1" x14ac:dyDescent="0.4">
      <c r="B31" s="24" t="s">
        <v>118</v>
      </c>
      <c r="C31" s="24" t="s">
        <v>84</v>
      </c>
      <c r="D31" s="27">
        <v>400</v>
      </c>
      <c r="E31" s="24" t="s">
        <v>125</v>
      </c>
      <c r="F31" s="24" t="s">
        <v>120</v>
      </c>
      <c r="G31" s="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332C-55AC-4A14-B060-F48AF2FA457B}">
  <dimension ref="A1:Y271"/>
  <sheetViews>
    <sheetView showGridLines="0" tabSelected="1" topLeftCell="A95" zoomScale="57" zoomScaleNormal="55" workbookViewId="0">
      <selection activeCell="W113" sqref="W113"/>
    </sheetView>
  </sheetViews>
  <sheetFormatPr defaultRowHeight="14.5" x14ac:dyDescent="0.35"/>
  <cols>
    <col min="2" max="2" width="5.08984375" customWidth="1"/>
    <col min="6" max="6" width="9.90625" bestFit="1" customWidth="1"/>
    <col min="7" max="7" width="16.453125" bestFit="1" customWidth="1"/>
  </cols>
  <sheetData>
    <row r="1" spans="1:24" ht="50" customHeight="1" x14ac:dyDescent="0.35"/>
    <row r="3" spans="1:24" x14ac:dyDescent="0.35">
      <c r="A3" s="7"/>
    </row>
    <row r="4" spans="1:24" ht="26" x14ac:dyDescent="0.6">
      <c r="B4" s="43" t="s">
        <v>131</v>
      </c>
    </row>
    <row r="5" spans="1:24" x14ac:dyDescent="0.35"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4" ht="21" x14ac:dyDescent="0.5">
      <c r="B6" s="3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37"/>
      <c r="I6" s="37" t="s">
        <v>32</v>
      </c>
      <c r="J6" s="48"/>
      <c r="K6" s="48"/>
      <c r="L6" s="48"/>
      <c r="M6" s="48"/>
      <c r="N6" s="49"/>
      <c r="O6" s="49"/>
      <c r="P6" s="7"/>
      <c r="Q6" s="7"/>
      <c r="R6" s="35"/>
      <c r="S6" s="35"/>
      <c r="T6" s="35"/>
      <c r="U6" s="35"/>
      <c r="V6" s="35"/>
    </row>
    <row r="7" spans="1:24" ht="21" x14ac:dyDescent="0.5">
      <c r="B7" s="3">
        <v>1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37"/>
      <c r="I7" s="50" t="s">
        <v>34</v>
      </c>
      <c r="J7" s="37" t="s">
        <v>33</v>
      </c>
      <c r="K7" s="37"/>
      <c r="L7" s="37"/>
      <c r="M7" s="37"/>
      <c r="N7" s="49"/>
      <c r="O7" s="49"/>
      <c r="P7" s="7"/>
      <c r="Q7" s="7"/>
      <c r="R7" s="35"/>
      <c r="S7" s="35"/>
      <c r="T7" s="35"/>
      <c r="U7" s="35"/>
      <c r="V7" s="35"/>
    </row>
    <row r="8" spans="1:24" ht="21" x14ac:dyDescent="0.5">
      <c r="B8" s="3">
        <v>2</v>
      </c>
      <c r="C8" s="4" t="s">
        <v>10</v>
      </c>
      <c r="D8" s="4" t="s">
        <v>25</v>
      </c>
      <c r="E8" s="4" t="s">
        <v>27</v>
      </c>
      <c r="F8" s="4" t="s">
        <v>30</v>
      </c>
      <c r="G8" s="5">
        <v>3000</v>
      </c>
      <c r="H8" s="37"/>
      <c r="I8" s="51"/>
      <c r="J8" s="51"/>
      <c r="K8" s="51"/>
      <c r="L8" s="51"/>
      <c r="M8" s="51"/>
      <c r="N8" s="49"/>
      <c r="O8" s="49"/>
      <c r="P8" s="7"/>
      <c r="Q8" s="7"/>
      <c r="R8" s="35"/>
      <c r="S8" s="35"/>
      <c r="T8" s="35"/>
      <c r="U8" s="35"/>
      <c r="V8" s="36"/>
    </row>
    <row r="9" spans="1:24" x14ac:dyDescent="0.35">
      <c r="B9" s="3">
        <v>3</v>
      </c>
      <c r="C9" s="4" t="s">
        <v>11</v>
      </c>
      <c r="D9" s="4" t="s">
        <v>25</v>
      </c>
      <c r="E9" s="4" t="s">
        <v>28</v>
      </c>
      <c r="F9" s="4" t="s">
        <v>31</v>
      </c>
      <c r="G9" s="5">
        <v>1000</v>
      </c>
      <c r="H9" s="44"/>
      <c r="I9" s="45"/>
      <c r="J9" s="47" t="s">
        <v>36</v>
      </c>
      <c r="K9" s="47" t="s">
        <v>6</v>
      </c>
      <c r="L9" s="47" t="s">
        <v>7</v>
      </c>
      <c r="M9" s="47" t="s">
        <v>8</v>
      </c>
      <c r="N9" s="47" t="s">
        <v>9</v>
      </c>
      <c r="O9" s="45"/>
      <c r="P9" s="7"/>
      <c r="Q9" s="7"/>
      <c r="R9" s="35"/>
      <c r="S9" s="35"/>
      <c r="T9" s="35"/>
      <c r="U9" s="35"/>
      <c r="V9" s="36"/>
    </row>
    <row r="10" spans="1:24" x14ac:dyDescent="0.35">
      <c r="B10" s="3">
        <v>4</v>
      </c>
      <c r="C10" s="4" t="s">
        <v>12</v>
      </c>
      <c r="D10" s="4" t="s">
        <v>25</v>
      </c>
      <c r="E10" s="4" t="s">
        <v>29</v>
      </c>
      <c r="F10" s="4" t="s">
        <v>31</v>
      </c>
      <c r="G10" s="5">
        <v>1000</v>
      </c>
      <c r="H10" s="44"/>
      <c r="I10" s="45"/>
      <c r="J10" s="47"/>
      <c r="K10" s="47" t="s">
        <v>26</v>
      </c>
      <c r="L10" s="47"/>
      <c r="M10" s="47" t="s">
        <v>31</v>
      </c>
      <c r="N10" s="47"/>
      <c r="O10" s="45"/>
      <c r="P10" s="7"/>
      <c r="Q10" s="7"/>
      <c r="R10" s="35"/>
      <c r="S10" s="35"/>
      <c r="T10" s="35"/>
      <c r="U10" s="35"/>
      <c r="V10" s="36"/>
    </row>
    <row r="11" spans="1:24" x14ac:dyDescent="0.35">
      <c r="B11" s="3">
        <v>5</v>
      </c>
      <c r="C11" s="4" t="s">
        <v>13</v>
      </c>
      <c r="D11" s="4" t="s">
        <v>26</v>
      </c>
      <c r="E11" s="4" t="s">
        <v>27</v>
      </c>
      <c r="F11" s="4" t="s">
        <v>31</v>
      </c>
      <c r="G11" s="5">
        <v>500</v>
      </c>
      <c r="H11" s="44"/>
      <c r="I11" s="45"/>
      <c r="J11" s="45"/>
      <c r="K11" s="45"/>
      <c r="L11" s="45"/>
      <c r="M11" s="45"/>
      <c r="N11" s="45"/>
      <c r="O11" s="45"/>
      <c r="P11" s="7"/>
      <c r="Q11" s="7"/>
      <c r="R11" s="35"/>
      <c r="S11" s="35"/>
      <c r="T11" s="35"/>
      <c r="U11" s="35"/>
      <c r="V11" s="36"/>
    </row>
    <row r="12" spans="1:24" x14ac:dyDescent="0.35">
      <c r="B12" s="3">
        <v>6</v>
      </c>
      <c r="C12" s="4" t="s">
        <v>14</v>
      </c>
      <c r="D12" s="4" t="s">
        <v>26</v>
      </c>
      <c r="E12" s="4" t="s">
        <v>27</v>
      </c>
      <c r="F12" s="4" t="s">
        <v>30</v>
      </c>
      <c r="G12" s="5">
        <v>3000</v>
      </c>
      <c r="H12" s="44"/>
      <c r="I12" s="45"/>
      <c r="J12" s="46"/>
      <c r="K12" s="46"/>
      <c r="L12" s="46"/>
      <c r="M12" s="46"/>
      <c r="N12" s="46"/>
      <c r="O12" s="45"/>
      <c r="P12" s="7"/>
      <c r="Q12" s="7"/>
      <c r="R12" s="35"/>
      <c r="S12" s="35"/>
      <c r="T12" s="35"/>
      <c r="U12" s="35"/>
      <c r="V12" s="36"/>
    </row>
    <row r="13" spans="1:24" x14ac:dyDescent="0.35">
      <c r="B13" s="3">
        <v>7</v>
      </c>
      <c r="C13" s="4" t="s">
        <v>15</v>
      </c>
      <c r="D13" s="4" t="s">
        <v>26</v>
      </c>
      <c r="E13" s="4" t="s">
        <v>29</v>
      </c>
      <c r="F13" s="4" t="s">
        <v>30</v>
      </c>
      <c r="G13" s="5">
        <v>5000</v>
      </c>
      <c r="H13" s="44"/>
      <c r="I13" s="45"/>
      <c r="J13" s="47" t="s">
        <v>36</v>
      </c>
      <c r="K13" s="47" t="s">
        <v>6</v>
      </c>
      <c r="L13" s="47" t="s">
        <v>7</v>
      </c>
      <c r="M13" s="47" t="s">
        <v>8</v>
      </c>
      <c r="N13" s="47" t="s">
        <v>9</v>
      </c>
      <c r="O13" s="46"/>
      <c r="P13" s="7"/>
      <c r="Q13" s="7"/>
      <c r="R13" s="35"/>
      <c r="S13" s="35"/>
      <c r="T13" s="35"/>
      <c r="U13" s="35"/>
      <c r="V13" s="36"/>
    </row>
    <row r="14" spans="1:24" x14ac:dyDescent="0.35">
      <c r="B14" s="3">
        <v>8</v>
      </c>
      <c r="C14" s="4" t="s">
        <v>16</v>
      </c>
      <c r="D14" s="4" t="s">
        <v>26</v>
      </c>
      <c r="E14" s="4" t="s">
        <v>28</v>
      </c>
      <c r="F14" s="4" t="s">
        <v>30</v>
      </c>
      <c r="G14" s="5">
        <v>4000</v>
      </c>
      <c r="H14" s="44"/>
      <c r="I14" s="45"/>
      <c r="J14" s="47" t="s">
        <v>13</v>
      </c>
      <c r="K14" s="47" t="s">
        <v>26</v>
      </c>
      <c r="L14" s="47" t="s">
        <v>27</v>
      </c>
      <c r="M14" s="47" t="s">
        <v>31</v>
      </c>
      <c r="N14" s="47">
        <v>500</v>
      </c>
      <c r="O14" s="46"/>
      <c r="P14" s="7"/>
      <c r="Q14" s="7"/>
      <c r="R14" s="35"/>
      <c r="S14" s="35"/>
      <c r="T14" s="35"/>
      <c r="U14" s="35"/>
      <c r="V14" s="36"/>
    </row>
    <row r="15" spans="1:24" x14ac:dyDescent="0.35">
      <c r="B15" s="3">
        <v>9</v>
      </c>
      <c r="C15" s="4" t="s">
        <v>17</v>
      </c>
      <c r="D15" s="4" t="s">
        <v>26</v>
      </c>
      <c r="E15" s="4" t="s">
        <v>28</v>
      </c>
      <c r="F15" s="4" t="s">
        <v>31</v>
      </c>
      <c r="G15" s="5">
        <v>1000</v>
      </c>
      <c r="H15" s="44"/>
      <c r="I15" s="45"/>
      <c r="J15" s="47" t="s">
        <v>17</v>
      </c>
      <c r="K15" s="47" t="s">
        <v>26</v>
      </c>
      <c r="L15" s="47" t="s">
        <v>28</v>
      </c>
      <c r="M15" s="47" t="s">
        <v>31</v>
      </c>
      <c r="N15" s="47">
        <v>1000</v>
      </c>
      <c r="O15" s="46"/>
      <c r="P15" s="7"/>
      <c r="Q15" s="7"/>
      <c r="R15" s="35"/>
      <c r="S15" s="35"/>
      <c r="T15" s="35"/>
      <c r="U15" s="35"/>
      <c r="V15" s="36"/>
    </row>
    <row r="16" spans="1:24" x14ac:dyDescent="0.35">
      <c r="B16" s="3">
        <v>10</v>
      </c>
      <c r="C16" s="4" t="s">
        <v>18</v>
      </c>
      <c r="D16" s="4" t="s">
        <v>25</v>
      </c>
      <c r="E16" s="4" t="s">
        <v>29</v>
      </c>
      <c r="F16" s="4" t="s">
        <v>31</v>
      </c>
      <c r="G16" s="5">
        <v>1000</v>
      </c>
      <c r="H16" s="44"/>
      <c r="I16" s="45"/>
      <c r="J16" s="47" t="s">
        <v>128</v>
      </c>
      <c r="K16" s="47" t="s">
        <v>26</v>
      </c>
      <c r="L16" s="47" t="s">
        <v>27</v>
      </c>
      <c r="M16" s="47" t="s">
        <v>31</v>
      </c>
      <c r="N16" s="47">
        <v>500</v>
      </c>
      <c r="O16" s="46"/>
      <c r="P16" s="7"/>
      <c r="Q16" s="7"/>
      <c r="R16" s="35"/>
      <c r="S16" s="35"/>
      <c r="T16" s="35"/>
      <c r="U16" s="35"/>
      <c r="V16" s="36"/>
      <c r="W16" s="7"/>
      <c r="X16" s="7"/>
    </row>
    <row r="17" spans="1:24" x14ac:dyDescent="0.35">
      <c r="B17" s="3">
        <v>11</v>
      </c>
      <c r="C17" s="4" t="s">
        <v>19</v>
      </c>
      <c r="D17" s="4" t="s">
        <v>25</v>
      </c>
      <c r="E17" s="4" t="s">
        <v>29</v>
      </c>
      <c r="F17" s="4" t="s">
        <v>30</v>
      </c>
      <c r="G17" s="5">
        <v>5000</v>
      </c>
      <c r="H17" s="44"/>
      <c r="I17" s="45"/>
      <c r="J17" s="45"/>
      <c r="K17" s="46"/>
      <c r="L17" s="46"/>
      <c r="M17" s="46"/>
      <c r="N17" s="46"/>
      <c r="O17" s="46"/>
      <c r="P17" s="7"/>
      <c r="Q17" s="7"/>
      <c r="R17" s="35"/>
      <c r="S17" s="35"/>
      <c r="T17" s="35"/>
      <c r="U17" s="35"/>
      <c r="V17" s="36"/>
      <c r="W17" s="7"/>
      <c r="X17" s="7"/>
    </row>
    <row r="18" spans="1:24" x14ac:dyDescent="0.35">
      <c r="B18" s="3">
        <v>12</v>
      </c>
      <c r="C18" s="4" t="s">
        <v>20</v>
      </c>
      <c r="D18" s="4" t="s">
        <v>26</v>
      </c>
      <c r="E18" s="4" t="s">
        <v>27</v>
      </c>
      <c r="F18" s="4" t="s">
        <v>30</v>
      </c>
      <c r="G18" s="5">
        <v>3000</v>
      </c>
      <c r="H18" s="44"/>
      <c r="I18" s="45"/>
      <c r="J18" s="45"/>
      <c r="K18" s="46"/>
      <c r="L18" s="46"/>
      <c r="M18" s="46"/>
      <c r="N18" s="46"/>
      <c r="O18" s="46"/>
      <c r="P18" s="7"/>
      <c r="Q18" s="7"/>
      <c r="R18" s="35"/>
      <c r="S18" s="35"/>
      <c r="T18" s="35"/>
      <c r="U18" s="35"/>
      <c r="V18" s="36"/>
      <c r="W18" s="7"/>
      <c r="X18" s="7"/>
    </row>
    <row r="19" spans="1:24" x14ac:dyDescent="0.35">
      <c r="B19" s="3">
        <v>13</v>
      </c>
      <c r="C19" s="4" t="s">
        <v>21</v>
      </c>
      <c r="D19" s="4" t="s">
        <v>26</v>
      </c>
      <c r="E19" s="4" t="s">
        <v>27</v>
      </c>
      <c r="F19" s="4" t="s">
        <v>31</v>
      </c>
      <c r="G19" s="5">
        <v>500</v>
      </c>
      <c r="I19" s="7"/>
      <c r="J19" s="7"/>
      <c r="K19" s="35"/>
      <c r="L19" s="35"/>
      <c r="M19" s="35"/>
      <c r="N19" s="35"/>
      <c r="O19" s="36"/>
      <c r="P19" s="7"/>
      <c r="Q19" s="7"/>
      <c r="R19" s="35"/>
      <c r="S19" s="35"/>
      <c r="T19" s="35"/>
      <c r="U19" s="35"/>
      <c r="V19" s="36"/>
      <c r="W19" s="7"/>
      <c r="X19" s="7"/>
    </row>
    <row r="20" spans="1:24" x14ac:dyDescent="0.35">
      <c r="B20" s="3">
        <v>14</v>
      </c>
      <c r="C20" s="4" t="s">
        <v>22</v>
      </c>
      <c r="D20" s="4" t="s">
        <v>25</v>
      </c>
      <c r="E20" s="4" t="s">
        <v>27</v>
      </c>
      <c r="F20" s="4" t="s">
        <v>31</v>
      </c>
      <c r="G20" s="5">
        <v>500</v>
      </c>
      <c r="J20" s="7"/>
      <c r="K20" s="35"/>
      <c r="L20" s="35"/>
      <c r="M20" s="35"/>
      <c r="N20" s="35"/>
      <c r="O20" s="36"/>
      <c r="P20" s="7"/>
      <c r="Q20" s="35"/>
      <c r="R20" s="35"/>
      <c r="S20" s="35"/>
      <c r="T20" s="35"/>
      <c r="U20" s="35"/>
      <c r="V20" s="36"/>
      <c r="W20" s="7"/>
      <c r="X20" s="7"/>
    </row>
    <row r="21" spans="1:24" x14ac:dyDescent="0.35">
      <c r="B21" s="3">
        <v>15</v>
      </c>
      <c r="C21" s="4" t="s">
        <v>23</v>
      </c>
      <c r="D21" s="4" t="s">
        <v>26</v>
      </c>
      <c r="E21" s="4" t="s">
        <v>29</v>
      </c>
      <c r="F21" s="4" t="s">
        <v>30</v>
      </c>
      <c r="G21" s="5">
        <v>5000</v>
      </c>
      <c r="J21" s="7"/>
      <c r="K21" s="35"/>
      <c r="L21" s="35"/>
      <c r="M21" s="35"/>
      <c r="N21" s="35"/>
      <c r="O21" s="36"/>
      <c r="P21" s="7"/>
      <c r="Q21" s="7"/>
      <c r="R21" s="35"/>
      <c r="S21" s="35"/>
      <c r="T21" s="35"/>
      <c r="U21" s="35"/>
      <c r="V21" s="36"/>
      <c r="W21" s="7"/>
      <c r="X21" s="7"/>
    </row>
    <row r="22" spans="1:24" x14ac:dyDescent="0.35">
      <c r="B22" s="3">
        <v>16</v>
      </c>
      <c r="C22" s="4" t="s">
        <v>24</v>
      </c>
      <c r="D22" s="4" t="s">
        <v>25</v>
      </c>
      <c r="E22" s="4" t="s">
        <v>28</v>
      </c>
      <c r="F22" s="4" t="s">
        <v>30</v>
      </c>
      <c r="G22" s="5">
        <v>4000</v>
      </c>
      <c r="J22" s="7"/>
      <c r="K22" s="35"/>
      <c r="L22" s="35"/>
      <c r="M22" s="35"/>
      <c r="N22" s="35"/>
      <c r="O22" s="36"/>
      <c r="P22" s="7"/>
      <c r="Q22" s="7"/>
      <c r="R22" s="35"/>
      <c r="S22" s="35"/>
      <c r="T22" s="35"/>
      <c r="U22" s="35"/>
      <c r="V22" s="36"/>
      <c r="W22" s="7"/>
      <c r="X22" s="7"/>
    </row>
    <row r="23" spans="1:24" x14ac:dyDescent="0.35">
      <c r="C23" s="2"/>
      <c r="D23" s="2"/>
      <c r="E23" s="2"/>
      <c r="F23" s="2"/>
      <c r="G23" s="2"/>
      <c r="J23" s="7"/>
      <c r="K23" s="35"/>
      <c r="L23" s="35"/>
      <c r="M23" s="35"/>
      <c r="N23" s="35"/>
      <c r="O23" s="36"/>
      <c r="P23" s="7"/>
      <c r="Q23" s="7"/>
      <c r="R23" s="7"/>
      <c r="S23" s="7"/>
      <c r="T23" s="7"/>
      <c r="U23" s="7"/>
      <c r="V23" s="7"/>
      <c r="W23" s="7"/>
      <c r="X23" s="7"/>
    </row>
    <row r="24" spans="1:24" ht="21" x14ac:dyDescent="0.5">
      <c r="G24" s="2"/>
      <c r="I24" s="38"/>
      <c r="J24" s="38" t="s">
        <v>129</v>
      </c>
      <c r="K24" s="38"/>
      <c r="L24" s="38"/>
      <c r="M24" s="38"/>
      <c r="N24" s="38"/>
      <c r="O24" s="38"/>
      <c r="Q24" s="7"/>
      <c r="R24" s="7"/>
      <c r="S24" s="7"/>
      <c r="T24" s="7"/>
      <c r="U24" s="7"/>
      <c r="V24" s="7"/>
      <c r="W24" s="7"/>
      <c r="X24" s="7"/>
    </row>
    <row r="25" spans="1:24" ht="21" x14ac:dyDescent="0.5">
      <c r="A25" s="37"/>
      <c r="B25" s="37" t="s">
        <v>127</v>
      </c>
      <c r="C25" s="37"/>
      <c r="D25" s="37"/>
      <c r="E25" s="37"/>
      <c r="F25" s="37"/>
      <c r="Q25" s="7"/>
      <c r="R25" s="7"/>
      <c r="S25" s="7"/>
      <c r="T25" s="7"/>
      <c r="U25" s="7"/>
      <c r="V25" s="7"/>
      <c r="W25" s="7"/>
      <c r="X25" s="7"/>
    </row>
    <row r="26" spans="1:24" x14ac:dyDescent="0.35">
      <c r="K26" s="6" t="s">
        <v>36</v>
      </c>
      <c r="L26" s="6" t="s">
        <v>6</v>
      </c>
      <c r="M26" s="6" t="s">
        <v>7</v>
      </c>
      <c r="N26" s="6" t="s">
        <v>8</v>
      </c>
      <c r="O26" s="6" t="s">
        <v>9</v>
      </c>
      <c r="Q26" s="7"/>
      <c r="R26" s="7"/>
      <c r="S26" s="7"/>
      <c r="T26" s="7"/>
      <c r="U26" s="7"/>
      <c r="V26" s="7"/>
      <c r="W26" s="7"/>
      <c r="X26" s="7"/>
    </row>
    <row r="27" spans="1:24" x14ac:dyDescent="0.35">
      <c r="K27" s="6"/>
      <c r="L27" s="6"/>
      <c r="M27" s="6"/>
      <c r="N27" s="6" t="s">
        <v>30</v>
      </c>
      <c r="O27" s="6" t="s">
        <v>130</v>
      </c>
      <c r="Q27" s="7"/>
      <c r="R27" s="7"/>
      <c r="S27" s="7"/>
      <c r="T27" s="7"/>
      <c r="U27" s="7"/>
      <c r="V27" s="7"/>
      <c r="W27" s="7"/>
      <c r="X27" s="7"/>
    </row>
    <row r="28" spans="1:24" x14ac:dyDescent="0.35">
      <c r="C28" s="6" t="s">
        <v>36</v>
      </c>
      <c r="D28" s="6" t="s">
        <v>6</v>
      </c>
      <c r="E28" s="6" t="s">
        <v>7</v>
      </c>
      <c r="F28" s="6" t="s">
        <v>8</v>
      </c>
      <c r="G28" s="6" t="s">
        <v>9</v>
      </c>
      <c r="Q28" s="7"/>
      <c r="R28" s="7"/>
      <c r="S28" s="7"/>
      <c r="T28" s="7"/>
      <c r="U28" s="7"/>
      <c r="V28" s="7"/>
      <c r="W28" s="7"/>
      <c r="X28" s="7"/>
    </row>
    <row r="29" spans="1:24" x14ac:dyDescent="0.35">
      <c r="C29" s="6"/>
      <c r="D29" s="6" t="str">
        <f>D8</f>
        <v>M</v>
      </c>
      <c r="E29" s="6" t="str">
        <f>E10</f>
        <v>TY</v>
      </c>
      <c r="F29" s="6"/>
      <c r="G29" s="6"/>
      <c r="K29" s="6" t="s">
        <v>36</v>
      </c>
      <c r="L29" s="6" t="s">
        <v>6</v>
      </c>
      <c r="M29" s="6" t="s">
        <v>7</v>
      </c>
      <c r="N29" s="6" t="s">
        <v>8</v>
      </c>
      <c r="O29" s="6" t="s">
        <v>9</v>
      </c>
      <c r="Q29" s="7"/>
      <c r="R29" s="7"/>
      <c r="S29" s="7"/>
      <c r="T29" s="7"/>
      <c r="U29" s="7"/>
      <c r="V29" s="7"/>
      <c r="W29" s="7"/>
      <c r="X29" s="7"/>
    </row>
    <row r="30" spans="1:24" x14ac:dyDescent="0.35">
      <c r="K30" s="6" t="s">
        <v>15</v>
      </c>
      <c r="L30" s="6" t="s">
        <v>26</v>
      </c>
      <c r="M30" s="6" t="s">
        <v>29</v>
      </c>
      <c r="N30" s="6" t="s">
        <v>30</v>
      </c>
      <c r="O30" s="6">
        <v>5000</v>
      </c>
      <c r="Q30" s="7"/>
      <c r="R30" s="7"/>
      <c r="S30" s="7"/>
      <c r="T30" s="7"/>
      <c r="U30" s="7"/>
      <c r="V30" s="7"/>
      <c r="W30" s="7"/>
      <c r="X30" s="7"/>
    </row>
    <row r="31" spans="1:24" x14ac:dyDescent="0.35">
      <c r="K31" s="6" t="s">
        <v>16</v>
      </c>
      <c r="L31" s="6" t="s">
        <v>26</v>
      </c>
      <c r="M31" s="6" t="s">
        <v>28</v>
      </c>
      <c r="N31" s="6" t="s">
        <v>30</v>
      </c>
      <c r="O31" s="6">
        <v>4000</v>
      </c>
      <c r="Q31" s="7"/>
      <c r="R31" s="7"/>
      <c r="S31" s="7"/>
      <c r="T31" s="7"/>
      <c r="U31" s="7"/>
      <c r="V31" s="7"/>
      <c r="W31" s="7"/>
      <c r="X31" s="7"/>
    </row>
    <row r="32" spans="1:24" x14ac:dyDescent="0.35">
      <c r="C32" s="6" t="s">
        <v>36</v>
      </c>
      <c r="D32" s="6" t="s">
        <v>6</v>
      </c>
      <c r="E32" s="6" t="s">
        <v>7</v>
      </c>
      <c r="F32" s="6" t="s">
        <v>8</v>
      </c>
      <c r="G32" s="6" t="s">
        <v>9</v>
      </c>
      <c r="K32" s="6" t="s">
        <v>19</v>
      </c>
      <c r="L32" s="6" t="s">
        <v>25</v>
      </c>
      <c r="M32" s="6" t="s">
        <v>29</v>
      </c>
      <c r="N32" s="6" t="s">
        <v>30</v>
      </c>
      <c r="O32" s="6">
        <v>5000</v>
      </c>
      <c r="Q32" s="7"/>
      <c r="R32" s="7"/>
      <c r="S32" s="7"/>
      <c r="T32" s="7"/>
      <c r="U32" s="7"/>
      <c r="V32" s="7"/>
      <c r="W32" s="7"/>
      <c r="X32" s="7"/>
    </row>
    <row r="33" spans="1:24" x14ac:dyDescent="0.35">
      <c r="B33" s="7"/>
      <c r="C33" s="6" t="s">
        <v>12</v>
      </c>
      <c r="D33" s="6" t="s">
        <v>25</v>
      </c>
      <c r="E33" s="6" t="s">
        <v>29</v>
      </c>
      <c r="F33" s="6" t="s">
        <v>31</v>
      </c>
      <c r="G33" s="6">
        <v>1000</v>
      </c>
      <c r="H33" s="7"/>
      <c r="K33" s="6" t="s">
        <v>23</v>
      </c>
      <c r="L33" s="6" t="s">
        <v>26</v>
      </c>
      <c r="M33" s="6" t="s">
        <v>29</v>
      </c>
      <c r="N33" s="6" t="s">
        <v>30</v>
      </c>
      <c r="O33" s="6">
        <v>5000</v>
      </c>
      <c r="Q33" s="7"/>
      <c r="R33" s="7"/>
      <c r="S33" s="7"/>
      <c r="T33" s="7"/>
      <c r="U33" s="7"/>
      <c r="V33" s="7"/>
      <c r="W33" s="7"/>
      <c r="X33" s="7"/>
    </row>
    <row r="34" spans="1:24" x14ac:dyDescent="0.35">
      <c r="B34" s="7"/>
      <c r="C34" s="6" t="s">
        <v>18</v>
      </c>
      <c r="D34" s="6" t="s">
        <v>25</v>
      </c>
      <c r="E34" s="6" t="s">
        <v>29</v>
      </c>
      <c r="F34" s="6" t="s">
        <v>31</v>
      </c>
      <c r="G34" s="6">
        <v>1000</v>
      </c>
      <c r="H34" s="7"/>
      <c r="K34" s="6" t="s">
        <v>24</v>
      </c>
      <c r="L34" s="6" t="s">
        <v>25</v>
      </c>
      <c r="M34" s="6" t="s">
        <v>28</v>
      </c>
      <c r="N34" s="6" t="s">
        <v>30</v>
      </c>
      <c r="O34" s="6">
        <v>4000</v>
      </c>
    </row>
    <row r="35" spans="1:24" x14ac:dyDescent="0.35">
      <c r="C35" s="6" t="s">
        <v>19</v>
      </c>
      <c r="D35" s="6" t="s">
        <v>25</v>
      </c>
      <c r="E35" s="6" t="s">
        <v>29</v>
      </c>
      <c r="F35" s="6" t="s">
        <v>30</v>
      </c>
      <c r="G35" s="6">
        <v>5000</v>
      </c>
    </row>
    <row r="39" spans="1:24" ht="23.5" x14ac:dyDescent="0.55000000000000004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</row>
    <row r="40" spans="1:24" ht="23.5" x14ac:dyDescent="0.55000000000000004">
      <c r="A40" s="41"/>
      <c r="B40" s="41" t="s">
        <v>35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spans="1:24" ht="23.5" x14ac:dyDescent="0.55000000000000004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pans="1:24" x14ac:dyDescent="0.35">
      <c r="B42" s="6"/>
      <c r="C42" s="6" t="s">
        <v>0</v>
      </c>
      <c r="D42" s="6" t="s">
        <v>1</v>
      </c>
      <c r="E42" s="6" t="s">
        <v>2</v>
      </c>
      <c r="F42" s="6" t="s">
        <v>3</v>
      </c>
      <c r="G42" s="6" t="s">
        <v>4</v>
      </c>
    </row>
    <row r="43" spans="1:24" x14ac:dyDescent="0.35">
      <c r="B43" s="6">
        <v>1</v>
      </c>
      <c r="C43" s="6" t="s">
        <v>36</v>
      </c>
      <c r="D43" s="6" t="s">
        <v>37</v>
      </c>
      <c r="E43" s="6" t="s">
        <v>38</v>
      </c>
      <c r="F43" s="6" t="s">
        <v>39</v>
      </c>
      <c r="G43" s="6" t="s">
        <v>40</v>
      </c>
    </row>
    <row r="44" spans="1:24" x14ac:dyDescent="0.35">
      <c r="B44" s="6">
        <v>2</v>
      </c>
      <c r="C44" s="6" t="s">
        <v>10</v>
      </c>
      <c r="D44" s="6">
        <v>30</v>
      </c>
      <c r="E44" s="6">
        <v>34</v>
      </c>
      <c r="F44" s="6">
        <v>44</v>
      </c>
      <c r="G44" s="6">
        <f>SUM(D44:F44)</f>
        <v>108</v>
      </c>
    </row>
    <row r="45" spans="1:24" x14ac:dyDescent="0.35">
      <c r="B45" s="6">
        <v>3</v>
      </c>
      <c r="C45" s="6" t="s">
        <v>11</v>
      </c>
      <c r="D45" s="6">
        <v>40</v>
      </c>
      <c r="E45" s="6">
        <v>35</v>
      </c>
      <c r="F45" s="6">
        <v>45</v>
      </c>
      <c r="G45" s="6">
        <f t="shared" ref="G45:G53" si="0">SUM(D45:F45)</f>
        <v>120</v>
      </c>
    </row>
    <row r="46" spans="1:24" x14ac:dyDescent="0.35">
      <c r="B46" s="6">
        <v>4</v>
      </c>
      <c r="C46" s="6" t="s">
        <v>12</v>
      </c>
      <c r="D46" s="6">
        <v>45</v>
      </c>
      <c r="E46" s="6">
        <v>36</v>
      </c>
      <c r="F46" s="6">
        <v>47</v>
      </c>
      <c r="G46" s="6">
        <f t="shared" si="0"/>
        <v>128</v>
      </c>
    </row>
    <row r="47" spans="1:24" x14ac:dyDescent="0.35">
      <c r="B47" s="6">
        <v>5</v>
      </c>
      <c r="C47" s="6" t="s">
        <v>13</v>
      </c>
      <c r="D47" s="6">
        <v>48</v>
      </c>
      <c r="E47" s="6">
        <v>32</v>
      </c>
      <c r="F47" s="6">
        <v>50</v>
      </c>
      <c r="G47" s="6">
        <f t="shared" si="0"/>
        <v>130</v>
      </c>
    </row>
    <row r="48" spans="1:24" x14ac:dyDescent="0.35">
      <c r="B48" s="6">
        <v>6</v>
      </c>
      <c r="C48" s="6" t="s">
        <v>14</v>
      </c>
      <c r="D48" s="6">
        <v>35</v>
      </c>
      <c r="E48" s="6">
        <v>32</v>
      </c>
      <c r="F48" s="6">
        <v>43</v>
      </c>
      <c r="G48" s="6">
        <f t="shared" si="0"/>
        <v>110</v>
      </c>
    </row>
    <row r="49" spans="2:19" x14ac:dyDescent="0.35">
      <c r="B49" s="6">
        <v>7</v>
      </c>
      <c r="C49" s="6" t="s">
        <v>15</v>
      </c>
      <c r="D49" s="6">
        <v>32</v>
      </c>
      <c r="E49" s="6">
        <v>31</v>
      </c>
      <c r="F49" s="6">
        <v>37</v>
      </c>
      <c r="G49" s="6">
        <f t="shared" si="0"/>
        <v>100</v>
      </c>
    </row>
    <row r="50" spans="2:19" x14ac:dyDescent="0.35">
      <c r="B50" s="6">
        <v>8</v>
      </c>
      <c r="C50" s="6" t="s">
        <v>16</v>
      </c>
      <c r="D50" s="6">
        <v>36</v>
      </c>
      <c r="E50" s="6">
        <v>28</v>
      </c>
      <c r="F50" s="6">
        <v>38</v>
      </c>
      <c r="G50" s="6">
        <f t="shared" si="0"/>
        <v>102</v>
      </c>
    </row>
    <row r="51" spans="2:19" x14ac:dyDescent="0.35">
      <c r="B51" s="6">
        <v>9</v>
      </c>
      <c r="C51" s="6" t="s">
        <v>17</v>
      </c>
      <c r="D51" s="6">
        <v>23</v>
      </c>
      <c r="E51" s="6">
        <v>25</v>
      </c>
      <c r="F51" s="6">
        <v>40</v>
      </c>
      <c r="G51" s="6">
        <f t="shared" si="0"/>
        <v>88</v>
      </c>
    </row>
    <row r="52" spans="2:19" x14ac:dyDescent="0.35">
      <c r="B52" s="6">
        <v>10</v>
      </c>
      <c r="C52" s="6" t="s">
        <v>22</v>
      </c>
      <c r="D52" s="6">
        <v>43</v>
      </c>
      <c r="E52" s="6">
        <v>27</v>
      </c>
      <c r="F52" s="6">
        <v>50</v>
      </c>
      <c r="G52" s="6">
        <f t="shared" si="0"/>
        <v>120</v>
      </c>
    </row>
    <row r="53" spans="2:19" x14ac:dyDescent="0.35">
      <c r="B53" s="6">
        <v>11</v>
      </c>
      <c r="C53" s="6" t="s">
        <v>23</v>
      </c>
      <c r="D53" s="6">
        <v>37</v>
      </c>
      <c r="E53" s="6">
        <v>44</v>
      </c>
      <c r="F53" s="6">
        <v>46</v>
      </c>
      <c r="G53" s="6">
        <f t="shared" si="0"/>
        <v>127</v>
      </c>
    </row>
    <row r="56" spans="2:19" ht="21" x14ac:dyDescent="0.5">
      <c r="B56" s="42" t="s">
        <v>34</v>
      </c>
      <c r="C56" s="42" t="s">
        <v>41</v>
      </c>
      <c r="D56" s="42"/>
      <c r="E56" s="42"/>
      <c r="F56" s="42"/>
      <c r="G56" s="42"/>
      <c r="H56" s="42"/>
      <c r="I56" s="42"/>
      <c r="J56" s="42"/>
      <c r="K56" s="42" t="s">
        <v>43</v>
      </c>
      <c r="L56" s="42" t="s">
        <v>42</v>
      </c>
      <c r="M56" s="42"/>
      <c r="N56" s="42"/>
      <c r="O56" s="42"/>
      <c r="P56" s="42"/>
      <c r="Q56" s="42"/>
      <c r="R56" s="42"/>
      <c r="S56" s="42"/>
    </row>
    <row r="57" spans="2:19" ht="21" x14ac:dyDescent="0.5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74" spans="2:18" ht="21" x14ac:dyDescent="0.5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2:18" ht="21" x14ac:dyDescent="0.5">
      <c r="B75" s="42" t="s">
        <v>45</v>
      </c>
      <c r="C75" s="42" t="s">
        <v>44</v>
      </c>
      <c r="D75" s="42"/>
      <c r="E75" s="42"/>
      <c r="F75" s="42"/>
      <c r="G75" s="42"/>
      <c r="H75" s="42"/>
      <c r="I75" s="42"/>
      <c r="J75" s="42"/>
      <c r="K75" s="42" t="s">
        <v>46</v>
      </c>
      <c r="L75" s="42" t="s">
        <v>47</v>
      </c>
      <c r="M75" s="42"/>
      <c r="N75" s="42"/>
      <c r="O75" s="42"/>
      <c r="P75" s="42"/>
      <c r="Q75" s="42"/>
      <c r="R75" s="42"/>
    </row>
    <row r="76" spans="2:18" ht="21" x14ac:dyDescent="0.5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110" spans="1:25" ht="16" x14ac:dyDescent="0.4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6" x14ac:dyDescent="0.4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 t="s">
        <v>81</v>
      </c>
      <c r="P111" s="39" t="s">
        <v>82</v>
      </c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6" x14ac:dyDescent="0.4">
      <c r="A112" s="39"/>
      <c r="B112" s="39" t="s">
        <v>49</v>
      </c>
      <c r="C112" s="39" t="s">
        <v>48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6" x14ac:dyDescent="0.4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6" x14ac:dyDescent="0.4">
      <c r="A114" s="39"/>
      <c r="B114" s="39" t="s">
        <v>34</v>
      </c>
      <c r="C114" s="39" t="s">
        <v>50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0" t="s">
        <v>0</v>
      </c>
      <c r="R114" s="40" t="s">
        <v>1</v>
      </c>
      <c r="S114" s="40" t="s">
        <v>2</v>
      </c>
      <c r="T114" s="40" t="s">
        <v>3</v>
      </c>
      <c r="U114" s="39"/>
      <c r="V114" s="39"/>
      <c r="W114" s="39"/>
      <c r="X114" s="39"/>
      <c r="Y114" s="39"/>
    </row>
    <row r="115" spans="1:25" ht="16" x14ac:dyDescent="0.4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40">
        <v>1</v>
      </c>
      <c r="Q115" s="40" t="s">
        <v>83</v>
      </c>
      <c r="R115" s="40" t="s">
        <v>84</v>
      </c>
      <c r="S115" s="40" t="s">
        <v>85</v>
      </c>
      <c r="T115" s="40" t="s">
        <v>86</v>
      </c>
      <c r="U115" s="39"/>
      <c r="V115" s="39"/>
      <c r="W115" s="39"/>
      <c r="X115" s="39"/>
      <c r="Y115" s="39"/>
    </row>
    <row r="116" spans="1:25" ht="16" x14ac:dyDescent="0.4">
      <c r="A116" s="39"/>
      <c r="B116" s="39" t="s">
        <v>43</v>
      </c>
      <c r="C116" s="39" t="s">
        <v>51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40">
        <v>2</v>
      </c>
      <c r="Q116" s="40">
        <v>9000</v>
      </c>
      <c r="R116" s="40">
        <v>900</v>
      </c>
      <c r="S116" s="40">
        <v>22000</v>
      </c>
      <c r="T116" s="40">
        <f>S116-R116-Q116</f>
        <v>12100</v>
      </c>
      <c r="U116" s="39"/>
      <c r="V116" s="39"/>
      <c r="W116" s="39"/>
      <c r="X116" s="39"/>
      <c r="Y116" s="39"/>
    </row>
    <row r="117" spans="1:25" ht="16" x14ac:dyDescent="0.4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40">
        <v>3</v>
      </c>
      <c r="Q117" s="40"/>
      <c r="R117" s="40"/>
      <c r="S117" s="40"/>
      <c r="T117" s="40"/>
      <c r="U117" s="39"/>
      <c r="V117" s="39"/>
      <c r="W117" s="39"/>
      <c r="X117" s="39"/>
      <c r="Y117" s="39"/>
    </row>
    <row r="119" spans="1:25" x14ac:dyDescent="0.35">
      <c r="C119" s="3"/>
      <c r="D119" s="8" t="s">
        <v>0</v>
      </c>
      <c r="E119" s="8"/>
      <c r="F119" s="9"/>
      <c r="G119" s="8" t="s">
        <v>1</v>
      </c>
      <c r="H119" s="9"/>
    </row>
    <row r="120" spans="1:25" x14ac:dyDescent="0.35">
      <c r="C120" s="3">
        <v>1</v>
      </c>
      <c r="D120" s="8" t="s">
        <v>53</v>
      </c>
      <c r="E120" s="8"/>
      <c r="F120" s="9"/>
      <c r="G120" s="10" t="s">
        <v>52</v>
      </c>
      <c r="H120" s="9"/>
    </row>
    <row r="121" spans="1:25" x14ac:dyDescent="0.35">
      <c r="C121" s="3">
        <v>2</v>
      </c>
      <c r="D121" s="8" t="s">
        <v>54</v>
      </c>
      <c r="E121" s="8"/>
      <c r="F121" s="9"/>
      <c r="G121" s="10">
        <v>60000</v>
      </c>
      <c r="H121" s="9"/>
    </row>
    <row r="122" spans="1:25" x14ac:dyDescent="0.35">
      <c r="C122" s="3">
        <v>3</v>
      </c>
      <c r="D122" s="8" t="s">
        <v>55</v>
      </c>
      <c r="E122" s="8"/>
      <c r="F122" s="9"/>
      <c r="G122" s="10">
        <v>8000</v>
      </c>
      <c r="H122" s="9"/>
    </row>
    <row r="123" spans="1:25" x14ac:dyDescent="0.35">
      <c r="C123" s="3">
        <v>4</v>
      </c>
      <c r="D123" s="8" t="s">
        <v>56</v>
      </c>
      <c r="E123" s="8"/>
      <c r="F123" s="9"/>
      <c r="G123" s="10">
        <v>30000</v>
      </c>
      <c r="H123" s="9"/>
      <c r="Q123" s="3"/>
      <c r="R123" s="3" t="s">
        <v>0</v>
      </c>
      <c r="S123" s="3" t="s">
        <v>1</v>
      </c>
      <c r="T123" s="3" t="s">
        <v>2</v>
      </c>
      <c r="U123" s="3" t="s">
        <v>3</v>
      </c>
    </row>
    <row r="124" spans="1:25" x14ac:dyDescent="0.35">
      <c r="C124" s="3">
        <v>5</v>
      </c>
      <c r="D124" s="8" t="s">
        <v>57</v>
      </c>
      <c r="E124" s="8"/>
      <c r="F124" s="9"/>
      <c r="G124" s="10">
        <v>6000</v>
      </c>
      <c r="H124" s="9"/>
      <c r="Q124" s="3">
        <v>1</v>
      </c>
      <c r="R124" s="3" t="s">
        <v>83</v>
      </c>
      <c r="S124" s="3" t="s">
        <v>84</v>
      </c>
      <c r="T124" s="3" t="s">
        <v>85</v>
      </c>
      <c r="U124" s="3" t="s">
        <v>86</v>
      </c>
    </row>
    <row r="125" spans="1:25" x14ac:dyDescent="0.35">
      <c r="C125" s="3">
        <v>6</v>
      </c>
      <c r="D125" s="8" t="s">
        <v>58</v>
      </c>
      <c r="E125" s="8"/>
      <c r="F125" s="9"/>
      <c r="G125" s="10">
        <v>7000</v>
      </c>
      <c r="H125" s="9"/>
      <c r="Q125" s="3">
        <v>2</v>
      </c>
      <c r="R125" s="3">
        <v>1100</v>
      </c>
      <c r="S125" s="3">
        <v>900</v>
      </c>
      <c r="T125" s="3">
        <v>22000</v>
      </c>
      <c r="U125" s="3">
        <f>T125-S125-R125</f>
        <v>20000</v>
      </c>
    </row>
    <row r="126" spans="1:25" x14ac:dyDescent="0.35">
      <c r="C126" s="3">
        <v>7</v>
      </c>
      <c r="D126" s="8" t="s">
        <v>59</v>
      </c>
      <c r="E126" s="8"/>
      <c r="F126" s="9"/>
      <c r="G126" s="10">
        <v>3000</v>
      </c>
      <c r="H126" s="9"/>
      <c r="P126" s="7"/>
      <c r="Q126" s="7"/>
      <c r="R126" s="7"/>
      <c r="S126" s="7"/>
      <c r="T126" s="7"/>
      <c r="U126" s="7"/>
    </row>
    <row r="127" spans="1:25" x14ac:dyDescent="0.35">
      <c r="C127" s="3">
        <v>8</v>
      </c>
      <c r="D127" s="8" t="s">
        <v>60</v>
      </c>
      <c r="E127" s="8"/>
      <c r="F127" s="9"/>
      <c r="G127" s="10">
        <v>5000</v>
      </c>
      <c r="H127" s="9"/>
      <c r="P127" s="7"/>
      <c r="Q127" s="7"/>
      <c r="R127" s="7"/>
      <c r="S127" s="7"/>
      <c r="T127" s="7"/>
      <c r="U127" s="7"/>
    </row>
    <row r="128" spans="1:25" x14ac:dyDescent="0.35">
      <c r="C128" s="3">
        <v>9</v>
      </c>
      <c r="D128" s="8" t="s">
        <v>61</v>
      </c>
      <c r="E128" s="8"/>
      <c r="F128" s="9"/>
      <c r="G128" s="10">
        <v>119000</v>
      </c>
      <c r="H128" s="9"/>
    </row>
    <row r="130" spans="1:18" ht="21" x14ac:dyDescent="0.5">
      <c r="B130" s="30" t="s">
        <v>126</v>
      </c>
      <c r="C130" s="30"/>
      <c r="D130" s="30"/>
    </row>
    <row r="131" spans="1:18" ht="23.5" x14ac:dyDescent="0.55000000000000004">
      <c r="A131" s="29"/>
      <c r="B131" s="33" t="str">
        <f>HYPERLINK("#'scenario summary'!A1", " 👉For scenario summary Click ME👈")</f>
        <v xml:space="preserve"> 👉For scenario summary Click ME👈</v>
      </c>
      <c r="C131" s="34"/>
      <c r="D131" s="34"/>
      <c r="E131" s="34"/>
      <c r="F131" s="34"/>
      <c r="G131" s="34"/>
    </row>
    <row r="132" spans="1:18" x14ac:dyDescent="0.35">
      <c r="B132" s="34"/>
      <c r="C132" s="34"/>
      <c r="D132" s="34"/>
      <c r="E132" s="34"/>
      <c r="F132" s="34"/>
      <c r="G132" s="34"/>
    </row>
    <row r="134" spans="1:18" ht="21" x14ac:dyDescent="0.5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</row>
    <row r="135" spans="1:18" ht="21" x14ac:dyDescent="0.5">
      <c r="B135" s="38" t="s">
        <v>87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</row>
    <row r="136" spans="1:18" ht="21" x14ac:dyDescent="0.5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</row>
    <row r="137" spans="1:18" ht="21" x14ac:dyDescent="0.5">
      <c r="B137" s="38"/>
      <c r="C137" s="38" t="s">
        <v>88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</row>
    <row r="138" spans="1:18" ht="21" x14ac:dyDescent="0.5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</row>
    <row r="139" spans="1:18" ht="21" x14ac:dyDescent="0.5">
      <c r="B139" s="38"/>
      <c r="C139" s="38"/>
      <c r="D139" s="38" t="s">
        <v>89</v>
      </c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</row>
    <row r="140" spans="1:18" ht="21" x14ac:dyDescent="0.5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</row>
    <row r="141" spans="1:18" ht="21" x14ac:dyDescent="0.5">
      <c r="B141" s="38"/>
      <c r="C141" s="38"/>
      <c r="D141" s="38" t="s">
        <v>90</v>
      </c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</row>
    <row r="142" spans="1:18" ht="21" x14ac:dyDescent="0.5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</row>
    <row r="144" spans="1:18" x14ac:dyDescent="0.35">
      <c r="C144" s="3"/>
      <c r="D144" s="3" t="s">
        <v>0</v>
      </c>
      <c r="E144" s="3" t="s">
        <v>1</v>
      </c>
      <c r="F144" s="3" t="s">
        <v>2</v>
      </c>
      <c r="G144" s="3" t="s">
        <v>3</v>
      </c>
    </row>
    <row r="145" spans="3:11" x14ac:dyDescent="0.35">
      <c r="C145" s="3">
        <v>1</v>
      </c>
      <c r="D145" s="3" t="s">
        <v>83</v>
      </c>
      <c r="E145" s="3" t="s">
        <v>84</v>
      </c>
      <c r="F145" s="3" t="s">
        <v>85</v>
      </c>
      <c r="G145" s="3" t="s">
        <v>86</v>
      </c>
    </row>
    <row r="146" spans="3:11" x14ac:dyDescent="0.35">
      <c r="C146" s="3">
        <v>2</v>
      </c>
      <c r="D146" s="3">
        <v>9600</v>
      </c>
      <c r="E146" s="3">
        <v>400</v>
      </c>
      <c r="F146" s="3">
        <v>22000</v>
      </c>
      <c r="G146" s="3">
        <f>F146-D146-E146</f>
        <v>12000</v>
      </c>
    </row>
    <row r="148" spans="3:11" ht="28.5" customHeight="1" x14ac:dyDescent="0.65">
      <c r="E148" s="32" t="str">
        <f>HYPERLINK("#'Answer Report 1'!A1", "👉For Answer Report Click Me👈")</f>
        <v>👉For Answer Report Click Me👈</v>
      </c>
      <c r="F148" s="32"/>
      <c r="G148" s="32"/>
      <c r="H148" s="32"/>
      <c r="I148" s="32"/>
      <c r="J148" s="32"/>
      <c r="K148" s="32"/>
    </row>
    <row r="149" spans="3:11" ht="18" customHeight="1" x14ac:dyDescent="0.65">
      <c r="E149" s="32"/>
      <c r="F149" s="32"/>
      <c r="G149" s="32"/>
      <c r="H149" s="32"/>
      <c r="I149" s="32"/>
      <c r="J149" s="32"/>
      <c r="K149" s="32"/>
    </row>
    <row r="150" spans="3:11" ht="28.5" customHeight="1" x14ac:dyDescent="0.65">
      <c r="E150" s="31"/>
      <c r="F150" s="31"/>
      <c r="G150" s="31"/>
      <c r="H150" s="31"/>
      <c r="I150" s="31"/>
      <c r="J150" s="31"/>
      <c r="K150" s="31"/>
    </row>
    <row r="268" spans="3:7" x14ac:dyDescent="0.35">
      <c r="C268" s="4" t="s">
        <v>5</v>
      </c>
      <c r="D268" s="4" t="s">
        <v>6</v>
      </c>
      <c r="E268" s="4" t="s">
        <v>7</v>
      </c>
      <c r="F268" s="4" t="s">
        <v>8</v>
      </c>
      <c r="G268" s="4" t="s">
        <v>9</v>
      </c>
    </row>
    <row r="269" spans="3:7" x14ac:dyDescent="0.35">
      <c r="C269" s="4" t="s">
        <v>12</v>
      </c>
      <c r="D269" s="4" t="s">
        <v>25</v>
      </c>
      <c r="E269" s="4" t="s">
        <v>29</v>
      </c>
      <c r="F269" s="4" t="s">
        <v>31</v>
      </c>
      <c r="G269" s="5">
        <v>1000</v>
      </c>
    </row>
    <row r="270" spans="3:7" x14ac:dyDescent="0.35">
      <c r="C270" s="4" t="s">
        <v>18</v>
      </c>
      <c r="D270" s="4" t="s">
        <v>25</v>
      </c>
      <c r="E270" s="4" t="s">
        <v>29</v>
      </c>
      <c r="F270" s="4" t="s">
        <v>31</v>
      </c>
      <c r="G270" s="5">
        <v>1000</v>
      </c>
    </row>
    <row r="271" spans="3:7" x14ac:dyDescent="0.35">
      <c r="C271" s="4" t="s">
        <v>19</v>
      </c>
      <c r="D271" s="4" t="s">
        <v>25</v>
      </c>
      <c r="E271" s="4" t="s">
        <v>29</v>
      </c>
      <c r="F271" s="4" t="s">
        <v>30</v>
      </c>
      <c r="G271" s="5">
        <v>5000</v>
      </c>
    </row>
  </sheetData>
  <scenarios current="0" sqref="G211">
    <scenario name=" Current Expenses " locked="1" count="7" user="Ritik Raushan" comment="Created by Ritik Raushan on 01-07-2025">
      <inputCells r="G121" val="60000"/>
      <inputCells r="G122" val="8000"/>
      <inputCells r="G123" val="30000"/>
      <inputCells r="G124" val="6000"/>
      <inputCells r="G125" val="7000"/>
      <inputCells r="G126" val="3000"/>
      <inputCells r="G127" val="5000"/>
    </scenario>
    <scenario name="Increase in Machinery and carriage " locked="1" count="7" user="Ritik Raushan" comment="Created by Ritik Raushan on 01-07-2025">
      <inputCells r="G121" val="80000"/>
      <inputCells r="G122" val="9000"/>
      <inputCells r="G123" val="30000"/>
      <inputCells r="G124" val="6000"/>
      <inputCells r="G125" val="7000"/>
      <inputCells r="G126" val="3000"/>
      <inputCells r="G127" val="8000"/>
    </scenario>
    <scenario name="Increase in carriage and office equipment " locked="1" count="7" user="Ritik Raushan" comment="Created by Ritik Raushan on 01-07-2025">
      <inputCells r="G121" val="60000"/>
      <inputCells r="G122" val="10000"/>
      <inputCells r="G123" val="30000"/>
      <inputCells r="G124" val="7000"/>
      <inputCells r="G125" val="9000"/>
      <inputCells r="G126" val="3000"/>
      <inputCells r="G127" val="5000"/>
    </scenario>
    <scenario name="RITIK" count="2" user="Ritik Raushan" comment="Created by Ritik Raushan on 7/1/2025">
      <inputCells r="D146" val="10000"/>
      <inputCells r="E146" val="500"/>
    </scenario>
    <scenario name="S1" count="2" user="Ritik Raushan" comment="Created by Ritik Raushan on 7/1/2025">
      <inputCells r="D146" val="10000"/>
      <inputCells r="E146" val="500"/>
    </scenario>
    <scenario name="G1" count="2" user="Ritik Raushan" comment="Created by Ritik Raushan on 7/1/2025">
      <inputCells r="D146" val="0"/>
      <inputCells r="E146" val="0"/>
    </scenario>
    <scenario name="S4" count="2" user="Ritik Raushan" comment="Created by Ritik Raushan on 7/1/2025">
      <inputCells r="D146" val="0"/>
      <inputCells r="E146" val="0"/>
    </scenario>
    <scenario name="RAM" count="2" user="Ritik Raushan" comment="Created by Ritik Raushan on 7/1/2025">
      <inputCells r="D146" val="9000"/>
      <inputCells r="E146" val="0"/>
    </scenario>
    <scenario name="H1" count="2" user="Ritik Raushan" comment="Created by Ritik Raushan on 7/1/2025">
      <inputCells r="D146" val="9000"/>
      <inputCells r="E146" val="0"/>
    </scenario>
    <scenario name="J1" count="2" user="Ritik Raushan" comment="Created by Ritik Raushan on 7/1/2025">
      <inputCells r="D146" val="10000"/>
      <inputCells r="E146" val="500"/>
    </scenario>
    <scenario name="D1" count="2" user="Ritik Raushan" comment="Created by Ritik Raushan on 7/1/2025">
      <inputCells r="D146" val="10000"/>
      <inputCells r="E146" val="500"/>
    </scenario>
    <scenario name="J3" count="2" user="Ritik Raushan" comment="Created by Ritik Raushan on 7/1/2025">
      <inputCells r="D146" val="10000"/>
      <inputCells r="E146" val="500"/>
    </scenario>
    <scenario name="W1" count="2" user="Ritik Raushan" comment="Created by Ritik Raushan on 7/1/2025">
      <inputCells r="D146" val="9501.24688285696"/>
      <inputCells r="E146" val="498.753117143041"/>
    </scenario>
    <scenario name="F1" count="2" user="Ritik Raushan" comment="Created by Ritik Raushan on 7/1/2025">
      <inputCells r="D146" val="9501.24688285696"/>
      <inputCells r="E146" val="498.753117143041"/>
    </scenario>
    <scenario name="W3" count="2" user="Ritik Raushan" comment="Created by Ritik Raushan on 7/1/2025">
      <inputCells r="D146" val="9600"/>
      <inputCells r="E146" val="400"/>
    </scenario>
    <scenario name="MOHAN _D5" count="2" user="Ritik Raushan" comment="Created by Ritik Raushan on 7/1/2025">
      <inputCells r="D146" val="9600"/>
      <inputCells r="E146" val="400"/>
    </scenario>
    <scenario name="NITIN" count="2" user="Ritik Raushan" comment="Created by Ritik Raushan on 7/2/2025">
      <inputCells r="D146" val="9600"/>
      <inputCells r="E146" val="400"/>
    </scenario>
  </scenarios>
  <mergeCells count="4">
    <mergeCell ref="B131:G132"/>
    <mergeCell ref="E148:K148"/>
    <mergeCell ref="E149:K149"/>
    <mergeCell ref="E150:K1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2FF5-2133-47CD-BDC7-F6189AC3F40F}">
  <dimension ref="E11:O169"/>
  <sheetViews>
    <sheetView showGridLines="0" topLeftCell="B1" zoomScale="76" workbookViewId="0">
      <selection activeCell="L23" sqref="L23"/>
    </sheetView>
  </sheetViews>
  <sheetFormatPr defaultRowHeight="14.5" x14ac:dyDescent="0.35"/>
  <cols>
    <col min="8" max="9" width="11.90625" bestFit="1" customWidth="1"/>
    <col min="11" max="11" width="9.6328125" bestFit="1" customWidth="1"/>
  </cols>
  <sheetData>
    <row r="11" spans="5:6" x14ac:dyDescent="0.35">
      <c r="E11" t="s">
        <v>49</v>
      </c>
      <c r="F11" t="s">
        <v>132</v>
      </c>
    </row>
    <row r="13" spans="5:6" x14ac:dyDescent="0.35">
      <c r="F13" t="s">
        <v>133</v>
      </c>
    </row>
    <row r="15" spans="5:6" x14ac:dyDescent="0.35">
      <c r="F15" t="s">
        <v>134</v>
      </c>
    </row>
    <row r="17" spans="6:15" x14ac:dyDescent="0.35">
      <c r="F17" t="s">
        <v>135</v>
      </c>
    </row>
    <row r="19" spans="6:15" x14ac:dyDescent="0.35">
      <c r="G19" t="s">
        <v>136</v>
      </c>
      <c r="I19" t="s">
        <v>137</v>
      </c>
    </row>
    <row r="21" spans="6:15" x14ac:dyDescent="0.35">
      <c r="G21" t="s">
        <v>138</v>
      </c>
      <c r="I21" t="s">
        <v>139</v>
      </c>
    </row>
    <row r="22" spans="6:15" x14ac:dyDescent="0.35">
      <c r="G22" t="s">
        <v>140</v>
      </c>
      <c r="I22" t="s">
        <v>141</v>
      </c>
    </row>
    <row r="23" spans="6:15" x14ac:dyDescent="0.35">
      <c r="G23" t="s">
        <v>142</v>
      </c>
      <c r="I23" t="s">
        <v>143</v>
      </c>
    </row>
    <row r="24" spans="6:15" x14ac:dyDescent="0.35">
      <c r="G24" t="s">
        <v>144</v>
      </c>
      <c r="I24" t="s">
        <v>145</v>
      </c>
    </row>
    <row r="26" spans="6:15" x14ac:dyDescent="0.35">
      <c r="G26" s="83" t="s">
        <v>0</v>
      </c>
      <c r="H26" s="83" t="s">
        <v>1</v>
      </c>
      <c r="I26" s="83" t="s">
        <v>2</v>
      </c>
      <c r="J26" s="83" t="s">
        <v>3</v>
      </c>
      <c r="K26" s="83" t="s">
        <v>4</v>
      </c>
      <c r="L26" s="83" t="s">
        <v>26</v>
      </c>
    </row>
    <row r="27" spans="6:15" x14ac:dyDescent="0.35">
      <c r="G27" s="84" t="s">
        <v>146</v>
      </c>
      <c r="H27" s="84" t="s">
        <v>147</v>
      </c>
      <c r="I27" s="84" t="s">
        <v>148</v>
      </c>
      <c r="J27" s="96" t="s">
        <v>136</v>
      </c>
      <c r="K27" s="84" t="s">
        <v>149</v>
      </c>
      <c r="L27" s="84" t="s">
        <v>137</v>
      </c>
    </row>
    <row r="28" spans="6:15" x14ac:dyDescent="0.35">
      <c r="G28" s="58">
        <v>1</v>
      </c>
      <c r="H28" s="58">
        <v>50</v>
      </c>
      <c r="I28" s="58">
        <v>78</v>
      </c>
      <c r="J28" s="58">
        <f>(H28+I28)/2</f>
        <v>64</v>
      </c>
      <c r="K28" s="52" t="str">
        <f>IF(AND(H28&gt;=40,I28&gt;=40),"PASS","FAIL")</f>
        <v>PASS</v>
      </c>
      <c r="L28" s="53" t="str">
        <f>IF(K28="FAIL","IV",IF(J28&gt;=60,"I",IF(J28&gt;=50,"II","III")))</f>
        <v>I</v>
      </c>
      <c r="O28" s="1"/>
    </row>
    <row r="29" spans="6:15" x14ac:dyDescent="0.35">
      <c r="G29" s="58">
        <v>2</v>
      </c>
      <c r="H29" s="58">
        <v>45</v>
      </c>
      <c r="I29" s="58">
        <v>33</v>
      </c>
      <c r="J29" s="58">
        <f>AVERAGE(H29,I29)</f>
        <v>39</v>
      </c>
      <c r="K29" s="54" t="str">
        <f>IF(AND(H29&gt;=40,I29&gt;=40),"PASS","FAIL")</f>
        <v>FAIL</v>
      </c>
      <c r="L29" s="54" t="str">
        <f>IF(K29="FAIL","IV",IF(J29&gt;=60,"I",IF(J29&gt;=50,"II","III")))</f>
        <v>IV</v>
      </c>
      <c r="O29" s="1"/>
    </row>
    <row r="30" spans="6:15" x14ac:dyDescent="0.35">
      <c r="G30" s="58">
        <v>3</v>
      </c>
      <c r="H30" s="58">
        <v>40</v>
      </c>
      <c r="I30" s="58">
        <v>49</v>
      </c>
      <c r="J30" s="58">
        <f>AVERAGE(H30,I30)</f>
        <v>44.5</v>
      </c>
      <c r="K30" s="52" t="str">
        <f>IF(AND(H30&gt;=40,I30&gt;=40),"PASS","FAIL")</f>
        <v>PASS</v>
      </c>
      <c r="L30" s="53" t="str">
        <f>IF(K30="FAIL","IV",IF(J30&gt;=60,"I",IF(J30&gt;=50,"II","III")))</f>
        <v>III</v>
      </c>
      <c r="O30" s="1"/>
    </row>
    <row r="31" spans="6:15" x14ac:dyDescent="0.35">
      <c r="G31" s="58">
        <v>4</v>
      </c>
      <c r="H31" s="58">
        <v>69</v>
      </c>
      <c r="I31" s="58">
        <v>21</v>
      </c>
      <c r="J31" s="58">
        <f>AVERAGE(H31,I31)</f>
        <v>45</v>
      </c>
      <c r="K31" s="54" t="str">
        <f>IF(AND(H31&gt;=40,I31&gt;=40),"PASS","FAIL")</f>
        <v>FAIL</v>
      </c>
      <c r="L31" s="54" t="str">
        <f>IF(K31="FAIL","IV",IF(J31&gt;=60,"I",IF(J31&gt;=50,"II","III")))</f>
        <v>IV</v>
      </c>
    </row>
    <row r="32" spans="6:15" x14ac:dyDescent="0.35">
      <c r="G32" s="58">
        <v>5</v>
      </c>
      <c r="H32" s="58">
        <v>67</v>
      </c>
      <c r="I32" s="58">
        <v>43</v>
      </c>
      <c r="J32" s="58">
        <f>AVERAGE(H32,I32)</f>
        <v>55</v>
      </c>
      <c r="K32" s="52" t="str">
        <f>IF(AND(H32&gt;=40,I32&gt;=40),"PASS","FAIL")</f>
        <v>PASS</v>
      </c>
      <c r="L32" s="53" t="str">
        <f>IF(K32="FAIL","IV",IF(J32&gt;=60,"I",IF(J32&gt;=50,"II","III")))</f>
        <v>II</v>
      </c>
    </row>
    <row r="33" spans="7:12" x14ac:dyDescent="0.35">
      <c r="G33" s="58">
        <v>6</v>
      </c>
      <c r="H33" s="58">
        <v>56</v>
      </c>
      <c r="I33" s="58">
        <v>45</v>
      </c>
      <c r="J33" s="58">
        <f>AVERAGE(H33,I33)</f>
        <v>50.5</v>
      </c>
      <c r="K33" s="52" t="str">
        <f>IF(AND(H33&gt;=40,I33&gt;=40),"PASS","FAIL")</f>
        <v>PASS</v>
      </c>
      <c r="L33" s="53" t="str">
        <f>IF(K33="FAIL","IV",IF(J33&gt;=60,"I",IF(J33&gt;=50,"II","III")))</f>
        <v>II</v>
      </c>
    </row>
    <row r="34" spans="7:12" x14ac:dyDescent="0.35">
      <c r="G34" s="58">
        <v>7</v>
      </c>
      <c r="H34" s="58">
        <v>44</v>
      </c>
      <c r="I34" s="58">
        <v>56</v>
      </c>
      <c r="J34" s="58">
        <f>AVERAGE(H34,I34)</f>
        <v>50</v>
      </c>
      <c r="K34" s="52" t="str">
        <f>IF(AND(H34&gt;=40,I34&gt;=40),"PASS","FAIL")</f>
        <v>PASS</v>
      </c>
      <c r="L34" s="53" t="str">
        <f>IF(K34="FAIL","IV",IF(J34&gt;=60,"I",IF(J34&gt;=50,"II","III")))</f>
        <v>II</v>
      </c>
    </row>
    <row r="35" spans="7:12" x14ac:dyDescent="0.35">
      <c r="G35" s="58">
        <v>8</v>
      </c>
      <c r="H35" s="58">
        <v>67</v>
      </c>
      <c r="I35" s="58">
        <v>76</v>
      </c>
      <c r="J35" s="58">
        <f>AVERAGE(H35,I35)</f>
        <v>71.5</v>
      </c>
      <c r="K35" s="52" t="str">
        <f>IF(AND(H35&gt;=40,I35&gt;=40),"PASS","FAIL")</f>
        <v>PASS</v>
      </c>
      <c r="L35" s="53" t="str">
        <f>IF(K35="FAIL","IV",IF(J35&gt;=60,"I",IF(J35&gt;=50,"II","III")))</f>
        <v>I</v>
      </c>
    </row>
    <row r="36" spans="7:12" x14ac:dyDescent="0.35">
      <c r="G36" s="58">
        <v>9</v>
      </c>
      <c r="H36" s="58">
        <v>90</v>
      </c>
      <c r="I36" s="58">
        <v>98</v>
      </c>
      <c r="J36" s="58">
        <f>AVERAGE(H36,I36)</f>
        <v>94</v>
      </c>
      <c r="K36" s="52" t="str">
        <f>IF(AND(H36&gt;=40,I36&gt;=40),"PASS","FAIL")</f>
        <v>PASS</v>
      </c>
      <c r="L36" s="53" t="str">
        <f>IF(K36="FAIL","IV",IF(J36&gt;=60,"I",IF(J36&gt;=50,"II","III")))</f>
        <v>I</v>
      </c>
    </row>
    <row r="37" spans="7:12" x14ac:dyDescent="0.35">
      <c r="G37" s="58">
        <v>10</v>
      </c>
      <c r="H37" s="58">
        <v>98</v>
      </c>
      <c r="I37" s="58">
        <v>34</v>
      </c>
      <c r="J37" s="58">
        <f>AVERAGE(H37,I37)</f>
        <v>66</v>
      </c>
      <c r="K37" s="54" t="str">
        <f>IF(AND(H37&gt;=40,I37&gt;=40),"PASS","FAIL")</f>
        <v>FAIL</v>
      </c>
      <c r="L37" s="54" t="str">
        <f>IF(K37="FAIL","IV",IF(J37&gt;=60,"I",IF(J37&gt;=50,"II","III")))</f>
        <v>IV</v>
      </c>
    </row>
    <row r="38" spans="7:12" x14ac:dyDescent="0.35">
      <c r="G38" s="58">
        <v>11</v>
      </c>
      <c r="H38" s="58">
        <v>45</v>
      </c>
      <c r="I38" s="58">
        <v>7</v>
      </c>
      <c r="J38" s="58">
        <f>AVERAGE(H38,I38)</f>
        <v>26</v>
      </c>
      <c r="K38" s="54" t="str">
        <f>IF(AND(H38&gt;=40,I38&gt;=40),"PASS","FAIL")</f>
        <v>FAIL</v>
      </c>
      <c r="L38" s="54" t="str">
        <f>IF(K38="FAIL","IV",IF(J38&gt;=60,"I",IF(J38&gt;=50,"II","III")))</f>
        <v>IV</v>
      </c>
    </row>
    <row r="39" spans="7:12" x14ac:dyDescent="0.35">
      <c r="G39" s="58">
        <v>12</v>
      </c>
      <c r="H39" s="58">
        <v>67</v>
      </c>
      <c r="I39" s="58">
        <v>65</v>
      </c>
      <c r="J39" s="58">
        <f>AVERAGE(H39,I39)</f>
        <v>66</v>
      </c>
      <c r="K39" s="52" t="str">
        <f>IF(AND(H39&gt;=40,I39&gt;=40),"PASS","FAIL")</f>
        <v>PASS</v>
      </c>
      <c r="L39" s="53" t="str">
        <f>IF(K39="FAIL","IV",IF(J39&gt;=60,"I",IF(J39&gt;=50,"II","III")))</f>
        <v>I</v>
      </c>
    </row>
    <row r="40" spans="7:12" x14ac:dyDescent="0.35">
      <c r="G40" s="58">
        <v>13</v>
      </c>
      <c r="H40" s="58">
        <v>67</v>
      </c>
      <c r="I40" s="58">
        <v>65</v>
      </c>
      <c r="J40" s="58">
        <f>AVERAGE(H40,I40)</f>
        <v>66</v>
      </c>
      <c r="K40" s="52" t="str">
        <f>IF(AND(H40&gt;=40,I40&gt;=40),"PASS","FAIL")</f>
        <v>PASS</v>
      </c>
      <c r="L40" s="53" t="str">
        <f>IF(K40="FAIL","IV",IF(J40&gt;=60,"I",IF(J40&gt;=50,"II","III")))</f>
        <v>I</v>
      </c>
    </row>
    <row r="41" spans="7:12" x14ac:dyDescent="0.35">
      <c r="G41" s="58">
        <v>14</v>
      </c>
      <c r="H41" s="58">
        <v>77</v>
      </c>
      <c r="I41" s="58">
        <v>45</v>
      </c>
      <c r="J41" s="58">
        <f>AVERAGE(H41,I41)</f>
        <v>61</v>
      </c>
      <c r="K41" s="52" t="str">
        <f>IF(AND(H41&gt;=40,I41&gt;=40),"PASS","FAIL")</f>
        <v>PASS</v>
      </c>
      <c r="L41" s="53" t="str">
        <f>IF(K41="FAIL","IV",IF(J41&gt;=60,"I",IF(J41&gt;=50,"II","III")))</f>
        <v>I</v>
      </c>
    </row>
    <row r="42" spans="7:12" x14ac:dyDescent="0.35">
      <c r="G42" s="58">
        <v>15</v>
      </c>
      <c r="H42" s="58">
        <v>87</v>
      </c>
      <c r="I42" s="58">
        <v>66</v>
      </c>
      <c r="J42" s="58">
        <f>AVERAGE(H42,I42)</f>
        <v>76.5</v>
      </c>
      <c r="K42" s="52" t="str">
        <f>IF(AND(H42&gt;=40,I42&gt;=40),"PASS","FAIL")</f>
        <v>PASS</v>
      </c>
      <c r="L42" s="53" t="str">
        <f>IF(K42="FAIL","IV",IF(J42&gt;=60,"I",IF(J42&gt;=50,"II","III")))</f>
        <v>I</v>
      </c>
    </row>
    <row r="43" spans="7:12" x14ac:dyDescent="0.35">
      <c r="G43" s="58">
        <v>16</v>
      </c>
      <c r="H43" s="58">
        <v>89</v>
      </c>
      <c r="I43" s="58">
        <v>77</v>
      </c>
      <c r="J43" s="58">
        <f>AVERAGE(H43,I43)</f>
        <v>83</v>
      </c>
      <c r="K43" s="52" t="str">
        <f>IF(AND(H43&gt;=40,I43&gt;=40),"PASS","FAIL")</f>
        <v>PASS</v>
      </c>
      <c r="L43" s="53" t="str">
        <f>IF(K43="FAIL","IV",IF(J43&gt;=60,"I",IF(J43&gt;=50,"II","III")))</f>
        <v>I</v>
      </c>
    </row>
    <row r="44" spans="7:12" x14ac:dyDescent="0.35">
      <c r="G44" s="58">
        <v>17</v>
      </c>
      <c r="H44" s="58">
        <v>98</v>
      </c>
      <c r="I44" s="58">
        <v>88</v>
      </c>
      <c r="J44" s="58">
        <f>AVERAGE(H44,I44)</f>
        <v>93</v>
      </c>
      <c r="K44" s="52" t="str">
        <f>IF(AND(H44&gt;=40,I44&gt;=40),"PASS","FAIL")</f>
        <v>PASS</v>
      </c>
      <c r="L44" s="53" t="str">
        <f>IF(K44="FAIL","IV",IF(J44&gt;=60,"I",IF(J44&gt;=50,"II","III")))</f>
        <v>I</v>
      </c>
    </row>
    <row r="45" spans="7:12" x14ac:dyDescent="0.35">
      <c r="G45" s="58">
        <v>18</v>
      </c>
      <c r="H45" s="58">
        <v>76</v>
      </c>
      <c r="I45" s="58">
        <v>99</v>
      </c>
      <c r="J45" s="58">
        <f>AVERAGE(H45,I45)</f>
        <v>87.5</v>
      </c>
      <c r="K45" s="52" t="str">
        <f>IF(AND(H45&gt;=40,I45&gt;=40),"PASS","FAIL")</f>
        <v>PASS</v>
      </c>
      <c r="L45" s="53" t="str">
        <f>IF(K45="FAIL","IV",IF(J45&gt;=60,"I",IF(J45&gt;=50,"II","III")))</f>
        <v>I</v>
      </c>
    </row>
    <row r="46" spans="7:12" x14ac:dyDescent="0.35">
      <c r="G46" s="58">
        <v>19</v>
      </c>
      <c r="H46" s="58">
        <v>99</v>
      </c>
      <c r="I46" s="58">
        <v>99</v>
      </c>
      <c r="J46" s="58">
        <f>AVERAGE(H46,I46)</f>
        <v>99</v>
      </c>
      <c r="K46" s="52" t="str">
        <f>IF(AND(H46&gt;=40,I46&gt;=40),"PASS","FAIL")</f>
        <v>PASS</v>
      </c>
      <c r="L46" s="53" t="str">
        <f>IF(K46="FAIL","IV",IF(J46&gt;=60,"I",IF(J46&gt;=50,"II","III")))</f>
        <v>I</v>
      </c>
    </row>
    <row r="47" spans="7:12" x14ac:dyDescent="0.35">
      <c r="G47" s="58">
        <v>20</v>
      </c>
      <c r="H47" s="58">
        <v>7</v>
      </c>
      <c r="I47" s="58">
        <v>18</v>
      </c>
      <c r="J47" s="58">
        <f>AVERAGE(H47,I47)</f>
        <v>12.5</v>
      </c>
      <c r="K47" s="54" t="str">
        <f>IF(AND(H47&gt;=40,I47&gt;=40),"PASS","FAIL")</f>
        <v>FAIL</v>
      </c>
      <c r="L47" s="54" t="str">
        <f>IF(K47="FAIL","IV",IF(J47&gt;=60,"I",IF(J47&gt;=50,"II","III")))</f>
        <v>IV</v>
      </c>
    </row>
    <row r="48" spans="7:12" x14ac:dyDescent="0.35">
      <c r="G48" s="58">
        <v>21</v>
      </c>
      <c r="H48" s="58">
        <v>65</v>
      </c>
      <c r="I48" s="58">
        <v>67</v>
      </c>
      <c r="J48" s="58">
        <f>AVERAGE(H48,I48)</f>
        <v>66</v>
      </c>
      <c r="K48" s="52" t="str">
        <f>IF(AND(H48&gt;=40,I48&gt;=40),"PASS","FAIL")</f>
        <v>PASS</v>
      </c>
      <c r="L48" s="53" t="str">
        <f>IF(K48="FAIL","IV",IF(J48&gt;=60,"I",IF(J48&gt;=50,"II","III")))</f>
        <v>I</v>
      </c>
    </row>
    <row r="49" spans="7:12" x14ac:dyDescent="0.35">
      <c r="G49" s="58">
        <v>22</v>
      </c>
      <c r="H49" s="58">
        <v>54</v>
      </c>
      <c r="I49" s="58">
        <v>54</v>
      </c>
      <c r="J49" s="58">
        <f>AVERAGE(H49,I49)</f>
        <v>54</v>
      </c>
      <c r="K49" s="52" t="str">
        <f>IF(AND(H49&gt;=40,I49&gt;=40),"PASS","FAIL")</f>
        <v>PASS</v>
      </c>
      <c r="L49" s="53" t="str">
        <f>IF(K49="FAIL","IV",IF(J49&gt;=60,"I",IF(J49&gt;=50,"II","III")))</f>
        <v>II</v>
      </c>
    </row>
    <row r="50" spans="7:12" x14ac:dyDescent="0.35">
      <c r="G50" s="58">
        <v>23</v>
      </c>
      <c r="H50" s="58">
        <v>34</v>
      </c>
      <c r="I50" s="58">
        <v>55</v>
      </c>
      <c r="J50" s="58">
        <f>AVERAGE(H50,I50)</f>
        <v>44.5</v>
      </c>
      <c r="K50" s="54" t="str">
        <f>IF(AND(H50&gt;=40,I50&gt;=40),"PASS","FAIL")</f>
        <v>FAIL</v>
      </c>
      <c r="L50" s="54" t="str">
        <f>IF(K50="FAIL","IV",IF(J50&gt;=60,"I",IF(J50&gt;=50,"II","III")))</f>
        <v>IV</v>
      </c>
    </row>
    <row r="51" spans="7:12" x14ac:dyDescent="0.35">
      <c r="G51" s="58">
        <v>24</v>
      </c>
      <c r="H51" s="58">
        <v>56</v>
      </c>
      <c r="I51" s="58">
        <v>66</v>
      </c>
      <c r="J51" s="58">
        <f>AVERAGE(H51,I51)</f>
        <v>61</v>
      </c>
      <c r="K51" s="52" t="str">
        <f>IF(AND(H51&gt;=40,I51&gt;=40),"PASS","FAIL")</f>
        <v>PASS</v>
      </c>
      <c r="L51" s="53" t="str">
        <f>IF(K51="FAIL","IV",IF(J51&gt;=60,"I",IF(J51&gt;=50,"II","III")))</f>
        <v>I</v>
      </c>
    </row>
    <row r="52" spans="7:12" x14ac:dyDescent="0.35">
      <c r="G52" s="58">
        <v>25</v>
      </c>
      <c r="H52" s="58">
        <v>78</v>
      </c>
      <c r="I52" s="58">
        <v>78</v>
      </c>
      <c r="J52" s="58">
        <f>AVERAGE(H52,I52)</f>
        <v>78</v>
      </c>
      <c r="K52" s="52" t="str">
        <f>IF(AND(H52&gt;=40,I52&gt;=40),"PASS","FAIL")</f>
        <v>PASS</v>
      </c>
      <c r="L52" s="53" t="str">
        <f>IF(K52="FAIL","IV",IF(J52&gt;=60,"I",IF(J52&gt;=50,"II","III")))</f>
        <v>I</v>
      </c>
    </row>
    <row r="53" spans="7:12" x14ac:dyDescent="0.35">
      <c r="G53" s="58">
        <v>26</v>
      </c>
      <c r="H53" s="58">
        <v>67</v>
      </c>
      <c r="I53" s="58">
        <v>43</v>
      </c>
      <c r="J53" s="58">
        <f>AVERAGE(H53,I53)</f>
        <v>55</v>
      </c>
      <c r="K53" s="52" t="str">
        <f>IF(AND(H53&gt;=40,I53&gt;=40),"PASS","FAIL")</f>
        <v>PASS</v>
      </c>
      <c r="L53" s="53" t="str">
        <f>IF(K53="FAIL","IV",IF(J53&gt;=60,"I",IF(J53&gt;=50,"II","III")))</f>
        <v>II</v>
      </c>
    </row>
    <row r="54" spans="7:12" x14ac:dyDescent="0.35">
      <c r="G54" s="58">
        <v>27</v>
      </c>
      <c r="H54" s="58">
        <v>65</v>
      </c>
      <c r="I54" s="58">
        <v>55</v>
      </c>
      <c r="J54" s="58">
        <f>AVERAGE(H54,I54)</f>
        <v>60</v>
      </c>
      <c r="K54" s="52" t="str">
        <f>IF(AND(H54&gt;=40,I54&gt;=40),"PASS","FAIL")</f>
        <v>PASS</v>
      </c>
      <c r="L54" s="53" t="str">
        <f>IF(K54="FAIL","IV",IF(J54&gt;=60,"I",IF(J54&gt;=50,"II","III")))</f>
        <v>I</v>
      </c>
    </row>
    <row r="55" spans="7:12" x14ac:dyDescent="0.35">
      <c r="G55" s="58">
        <v>28</v>
      </c>
      <c r="H55" s="58">
        <v>45</v>
      </c>
      <c r="I55" s="58">
        <v>65</v>
      </c>
      <c r="J55" s="58">
        <f>AVERAGE(H55,I55)</f>
        <v>55</v>
      </c>
      <c r="K55" s="52" t="str">
        <f>IF(AND(H55&gt;=40,I55&gt;=40),"PASS","FAIL")</f>
        <v>PASS</v>
      </c>
      <c r="L55" s="53" t="str">
        <f>IF(K55="FAIL","IV",IF(J55&gt;=60,"I",IF(J55&gt;=50,"II","III")))</f>
        <v>II</v>
      </c>
    </row>
    <row r="56" spans="7:12" x14ac:dyDescent="0.35">
      <c r="G56" s="58">
        <v>29</v>
      </c>
      <c r="H56" s="58">
        <v>34</v>
      </c>
      <c r="I56" s="58">
        <v>43</v>
      </c>
      <c r="J56" s="58">
        <f>AVERAGE(H56,I56)</f>
        <v>38.5</v>
      </c>
      <c r="K56" s="54" t="str">
        <f>IF(AND(H56&gt;=40,I56&gt;=40),"PASS","FAIL")</f>
        <v>FAIL</v>
      </c>
      <c r="L56" s="54" t="str">
        <f>IF(K56="FAIL","IV",IF(J56&gt;=60,"I",IF(J56&gt;=50,"II","III")))</f>
        <v>IV</v>
      </c>
    </row>
    <row r="57" spans="7:12" x14ac:dyDescent="0.35">
      <c r="G57" s="58">
        <v>30</v>
      </c>
      <c r="H57" s="58">
        <v>21</v>
      </c>
      <c r="I57" s="58">
        <v>31</v>
      </c>
      <c r="J57" s="58">
        <f>AVERAGE(H57,I57)</f>
        <v>26</v>
      </c>
      <c r="K57" s="54" t="str">
        <f>IF(AND(H57&gt;=40,I57&gt;=40),"PASS","FAIL")</f>
        <v>FAIL</v>
      </c>
      <c r="L57" s="54" t="str">
        <f>IF(K57="FAIL","IV",IF(J57&gt;=60,"I",IF(J57&gt;=50,"II","III")))</f>
        <v>IV</v>
      </c>
    </row>
    <row r="58" spans="7:12" x14ac:dyDescent="0.35">
      <c r="G58" s="58">
        <v>31</v>
      </c>
      <c r="H58" s="58">
        <v>66</v>
      </c>
      <c r="I58" s="58">
        <v>89</v>
      </c>
      <c r="J58" s="58">
        <f>AVERAGE(H58,I58)</f>
        <v>77.5</v>
      </c>
      <c r="K58" s="52" t="str">
        <f>IF(AND(H58&gt;=40,I58&gt;=40),"PASS","FAIL")</f>
        <v>PASS</v>
      </c>
      <c r="L58" s="53" t="str">
        <f>IF(K58="FAIL","IV",IF(J58&gt;=60,"I",IF(J58&gt;=50,"II","III")))</f>
        <v>I</v>
      </c>
    </row>
    <row r="59" spans="7:12" x14ac:dyDescent="0.35">
      <c r="G59" s="58">
        <v>32</v>
      </c>
      <c r="H59" s="58">
        <v>78</v>
      </c>
      <c r="I59" s="58">
        <v>56</v>
      </c>
      <c r="J59" s="58">
        <f>AVERAGE(H59,I59)</f>
        <v>67</v>
      </c>
      <c r="K59" s="52" t="str">
        <f>IF(AND(H59&gt;=40,I59&gt;=40),"PASS","FAIL")</f>
        <v>PASS</v>
      </c>
      <c r="L59" s="53" t="str">
        <f>IF(K59="FAIL","IV",IF(J59&gt;=60,"I",IF(J59&gt;=50,"II","III")))</f>
        <v>I</v>
      </c>
    </row>
    <row r="60" spans="7:12" x14ac:dyDescent="0.35">
      <c r="G60" s="58">
        <v>33</v>
      </c>
      <c r="H60" s="58">
        <v>98</v>
      </c>
      <c r="I60" s="58">
        <v>98</v>
      </c>
      <c r="J60" s="58">
        <f>AVERAGE(H60,I60)</f>
        <v>98</v>
      </c>
      <c r="K60" s="52" t="str">
        <f>IF(AND(H60&gt;=40,I60&gt;=40),"PASS","FAIL")</f>
        <v>PASS</v>
      </c>
      <c r="L60" s="53" t="str">
        <f>IF(K60="FAIL","IV",IF(J60&gt;=60,"I",IF(J60&gt;=50,"II","III")))</f>
        <v>I</v>
      </c>
    </row>
    <row r="61" spans="7:12" x14ac:dyDescent="0.35">
      <c r="G61" s="58">
        <v>34</v>
      </c>
      <c r="H61" s="58">
        <v>65</v>
      </c>
      <c r="I61" s="58">
        <v>78</v>
      </c>
      <c r="J61" s="58">
        <f>AVERAGE(H61,I61)</f>
        <v>71.5</v>
      </c>
      <c r="K61" s="52" t="str">
        <f>IF(AND(H61&gt;=40,I61&gt;=40),"PASS","FAIL")</f>
        <v>PASS</v>
      </c>
      <c r="L61" s="53" t="str">
        <f>IF(K61="FAIL","IV",IF(J61&gt;=60,"I",IF(J61&gt;=50,"II","III")))</f>
        <v>I</v>
      </c>
    </row>
    <row r="62" spans="7:12" x14ac:dyDescent="0.35">
      <c r="G62" s="58">
        <v>35</v>
      </c>
      <c r="H62" s="58">
        <v>92</v>
      </c>
      <c r="I62" s="58">
        <v>64</v>
      </c>
      <c r="J62" s="58">
        <f>AVERAGE(H62,I62)</f>
        <v>78</v>
      </c>
      <c r="K62" s="52" t="str">
        <f>IF(AND(H62&gt;=40,I62&gt;=40),"PASS","FAIL")</f>
        <v>PASS</v>
      </c>
      <c r="L62" s="53" t="str">
        <f>IF(K62="FAIL","IV",IF(J62&gt;=60,"I",IF(J62&gt;=50,"II","III")))</f>
        <v>I</v>
      </c>
    </row>
    <row r="63" spans="7:12" x14ac:dyDescent="0.35">
      <c r="G63" s="58">
        <v>36</v>
      </c>
      <c r="H63" s="58">
        <v>94</v>
      </c>
      <c r="I63" s="58">
        <v>73</v>
      </c>
      <c r="J63" s="58">
        <f>AVERAGE(H63,I63)</f>
        <v>83.5</v>
      </c>
      <c r="K63" s="52" t="str">
        <f>IF(AND(H63&gt;=40,I63&gt;=40),"PASS","FAIL")</f>
        <v>PASS</v>
      </c>
      <c r="L63" s="53" t="str">
        <f>IF(K63="FAIL","IV",IF(J63&gt;=60,"I",IF(J63&gt;=50,"II","III")))</f>
        <v>I</v>
      </c>
    </row>
    <row r="64" spans="7:12" x14ac:dyDescent="0.35">
      <c r="G64" s="58">
        <v>37</v>
      </c>
      <c r="H64" s="58">
        <v>56</v>
      </c>
      <c r="I64" s="58">
        <v>92</v>
      </c>
      <c r="J64" s="58">
        <f>AVERAGE(H64,I64)</f>
        <v>74</v>
      </c>
      <c r="K64" s="52" t="str">
        <f>IF(AND(H64&gt;=40,I64&gt;=40),"PASS","FAIL")</f>
        <v>PASS</v>
      </c>
      <c r="L64" s="53" t="str">
        <f>IF(K64="FAIL","IV",IF(J64&gt;=60,"I",IF(J64&gt;=50,"II","III")))</f>
        <v>I</v>
      </c>
    </row>
    <row r="65" spans="7:12" x14ac:dyDescent="0.35">
      <c r="G65" s="58">
        <v>38</v>
      </c>
      <c r="H65" s="58">
        <v>78</v>
      </c>
      <c r="I65" s="58">
        <v>45</v>
      </c>
      <c r="J65" s="58">
        <f>AVERAGE(H65,I65)</f>
        <v>61.5</v>
      </c>
      <c r="K65" s="52" t="str">
        <f>IF(AND(H65&gt;=40,I65&gt;=40),"PASS","FAIL")</f>
        <v>PASS</v>
      </c>
      <c r="L65" s="53" t="str">
        <f>IF(K65="FAIL","IV",IF(J65&gt;=60,"I",IF(J65&gt;=50,"II","III")))</f>
        <v>I</v>
      </c>
    </row>
    <row r="66" spans="7:12" x14ac:dyDescent="0.35">
      <c r="G66" s="58">
        <v>39</v>
      </c>
      <c r="H66" s="58">
        <v>94</v>
      </c>
      <c r="I66" s="58">
        <v>96</v>
      </c>
      <c r="J66" s="58">
        <f>AVERAGE(H66,I66)</f>
        <v>95</v>
      </c>
      <c r="K66" s="52" t="str">
        <f>IF(AND(H66&gt;=40,I66&gt;=40),"PASS","FAIL")</f>
        <v>PASS</v>
      </c>
      <c r="L66" s="53" t="str">
        <f>IF(K66="FAIL","IV",IF(J66&gt;=60,"I",IF(J66&gt;=50,"II","III")))</f>
        <v>I</v>
      </c>
    </row>
    <row r="67" spans="7:12" x14ac:dyDescent="0.35">
      <c r="G67" s="58">
        <v>40</v>
      </c>
      <c r="H67" s="58">
        <v>89</v>
      </c>
      <c r="I67" s="58">
        <v>84</v>
      </c>
      <c r="J67" s="58">
        <f>AVERAGE(H67,I67)</f>
        <v>86.5</v>
      </c>
      <c r="K67" s="52" t="str">
        <f>IF(AND(H67&gt;=40,I67&gt;=40),"PASS","FAIL")</f>
        <v>PASS</v>
      </c>
      <c r="L67" s="53" t="str">
        <f>IF(K67="FAIL","IV",IF(J67&gt;=60,"I",IF(J67&gt;=50,"II","III")))</f>
        <v>I</v>
      </c>
    </row>
    <row r="68" spans="7:12" x14ac:dyDescent="0.35">
      <c r="G68" s="58">
        <v>41</v>
      </c>
      <c r="H68" s="58">
        <v>96</v>
      </c>
      <c r="I68" s="58">
        <v>74</v>
      </c>
      <c r="J68" s="58">
        <f>AVERAGE(H68,I68)</f>
        <v>85</v>
      </c>
      <c r="K68" s="52" t="str">
        <f>IF(AND(H68&gt;=40,I68&gt;=40),"PASS","FAIL")</f>
        <v>PASS</v>
      </c>
      <c r="L68" s="53" t="str">
        <f>IF(K68="FAIL","IV",IF(J68&gt;=60,"I",IF(J68&gt;=50,"II","III")))</f>
        <v>I</v>
      </c>
    </row>
    <row r="69" spans="7:12" x14ac:dyDescent="0.35">
      <c r="G69" s="58">
        <v>42</v>
      </c>
      <c r="H69" s="58">
        <v>65</v>
      </c>
      <c r="I69" s="58">
        <v>56</v>
      </c>
      <c r="J69" s="58">
        <f>AVERAGE(H69,I69)</f>
        <v>60.5</v>
      </c>
      <c r="K69" s="52" t="str">
        <f>IF(AND(H69&gt;=40,I69&gt;=40),"PASS","FAIL")</f>
        <v>PASS</v>
      </c>
      <c r="L69" s="53" t="str">
        <f>IF(K69="FAIL","IV",IF(J69&gt;=60,"I",IF(J69&gt;=50,"II","III")))</f>
        <v>I</v>
      </c>
    </row>
    <row r="70" spans="7:12" x14ac:dyDescent="0.35">
      <c r="G70" s="58">
        <v>43</v>
      </c>
      <c r="H70" s="58">
        <v>44</v>
      </c>
      <c r="I70" s="58">
        <v>67</v>
      </c>
      <c r="J70" s="58">
        <f>AVERAGE(H70,I70)</f>
        <v>55.5</v>
      </c>
      <c r="K70" s="52" t="str">
        <f>IF(AND(H70&gt;=40,I70&gt;=40),"PASS","FAIL")</f>
        <v>PASS</v>
      </c>
      <c r="L70" s="53" t="str">
        <f>IF(K70="FAIL","IV",IF(J70&gt;=60,"I",IF(J70&gt;=50,"II","III")))</f>
        <v>II</v>
      </c>
    </row>
    <row r="71" spans="7:12" x14ac:dyDescent="0.35">
      <c r="G71" s="58">
        <v>44</v>
      </c>
      <c r="H71" s="58">
        <v>35</v>
      </c>
      <c r="I71" s="58">
        <v>55</v>
      </c>
      <c r="J71" s="58">
        <f>AVERAGE(H71,I71)</f>
        <v>45</v>
      </c>
      <c r="K71" s="54" t="str">
        <f>IF(AND(H71&gt;=40,I71&gt;=40),"PASS","FAIL")</f>
        <v>FAIL</v>
      </c>
      <c r="L71" s="54" t="str">
        <f>IF(K71="FAIL","IV",IF(J71&gt;=60,"I",IF(J71&gt;=50,"II","III")))</f>
        <v>IV</v>
      </c>
    </row>
    <row r="72" spans="7:12" x14ac:dyDescent="0.35">
      <c r="G72" s="58">
        <v>45</v>
      </c>
      <c r="H72" s="58">
        <v>75</v>
      </c>
      <c r="I72" s="58">
        <v>43</v>
      </c>
      <c r="J72" s="58">
        <f>AVERAGE(H72,I72)</f>
        <v>59</v>
      </c>
      <c r="K72" s="52" t="str">
        <f>IF(AND(H72&gt;=40,I72&gt;=40),"PASS","FAIL")</f>
        <v>PASS</v>
      </c>
      <c r="L72" s="53" t="str">
        <f>IF(K72="FAIL","IV",IF(J72&gt;=60,"I",IF(J72&gt;=50,"II","III")))</f>
        <v>II</v>
      </c>
    </row>
    <row r="73" spans="7:12" x14ac:dyDescent="0.35">
      <c r="G73" s="58">
        <v>46</v>
      </c>
      <c r="H73" s="58">
        <v>54</v>
      </c>
      <c r="I73" s="58">
        <v>34</v>
      </c>
      <c r="J73" s="58">
        <f>AVERAGE(H73,I73)</f>
        <v>44</v>
      </c>
      <c r="K73" s="54" t="str">
        <f>IF(AND(H73&gt;=40,I73&gt;=40),"PASS","FAIL")</f>
        <v>FAIL</v>
      </c>
      <c r="L73" s="54" t="str">
        <f>IF(K73="FAIL","IV",IF(J73&gt;=60,"I",IF(J73&gt;=50,"II","III")))</f>
        <v>IV</v>
      </c>
    </row>
    <row r="74" spans="7:12" x14ac:dyDescent="0.35">
      <c r="G74" s="58">
        <v>47</v>
      </c>
      <c r="H74" s="58">
        <v>34</v>
      </c>
      <c r="I74" s="58">
        <v>65</v>
      </c>
      <c r="J74" s="58">
        <f>AVERAGE(H74,I74)</f>
        <v>49.5</v>
      </c>
      <c r="K74" s="54" t="str">
        <f>IF(AND(H74&gt;=40,I74&gt;=40),"PASS","FAIL")</f>
        <v>FAIL</v>
      </c>
      <c r="L74" s="54" t="str">
        <f>IF(K74="FAIL","IV",IF(J74&gt;=60,"I",IF(J74&gt;=50,"II","III")))</f>
        <v>IV</v>
      </c>
    </row>
    <row r="75" spans="7:12" x14ac:dyDescent="0.35">
      <c r="G75" s="58">
        <v>48</v>
      </c>
      <c r="H75" s="58">
        <v>22</v>
      </c>
      <c r="I75" s="58">
        <v>39</v>
      </c>
      <c r="J75" s="58">
        <f>AVERAGE(H75,I75)</f>
        <v>30.5</v>
      </c>
      <c r="K75" s="54" t="str">
        <f>IF(AND(H75&gt;=40,I75&gt;=40),"PASS","FAIL")</f>
        <v>FAIL</v>
      </c>
      <c r="L75" s="54" t="str">
        <f>IF(K75="FAIL","IV",IF(J75&gt;=60,"I",IF(J75&gt;=50,"II","III")))</f>
        <v>IV</v>
      </c>
    </row>
    <row r="76" spans="7:12" x14ac:dyDescent="0.35">
      <c r="G76" s="58">
        <v>49</v>
      </c>
      <c r="H76" s="58">
        <v>74</v>
      </c>
      <c r="I76" s="58">
        <v>56</v>
      </c>
      <c r="J76" s="58">
        <f>AVERAGE(H76,I76)</f>
        <v>65</v>
      </c>
      <c r="K76" s="52" t="str">
        <f>IF(AND(H76&gt;=40,I76&gt;=40),"PASS","FAIL")</f>
        <v>PASS</v>
      </c>
      <c r="L76" s="53" t="str">
        <f>IF(K76="FAIL","IV",IF(J76&gt;=60,"I",IF(J76&gt;=50,"II","III")))</f>
        <v>I</v>
      </c>
    </row>
    <row r="77" spans="7:12" x14ac:dyDescent="0.35">
      <c r="G77" s="58">
        <v>50</v>
      </c>
      <c r="H77" s="58">
        <v>67</v>
      </c>
      <c r="I77" s="58">
        <v>77</v>
      </c>
      <c r="J77" s="58">
        <f>AVERAGE(H77,I77)</f>
        <v>72</v>
      </c>
      <c r="K77" s="52" t="str">
        <f>IF(AND(H77&gt;=40,I77&gt;=40),"PASS","FAIL")</f>
        <v>PASS</v>
      </c>
      <c r="L77" s="53" t="str">
        <f>IF(K77="FAIL","IV",IF(J77&gt;=60,"I",IF(J77&gt;=50,"II","III")))</f>
        <v>I</v>
      </c>
    </row>
    <row r="78" spans="7:12" x14ac:dyDescent="0.35">
      <c r="G78" s="95"/>
      <c r="H78" s="95"/>
      <c r="I78" s="95"/>
      <c r="J78" s="95"/>
    </row>
    <row r="79" spans="7:12" x14ac:dyDescent="0.35">
      <c r="J79" s="95"/>
    </row>
    <row r="81" spans="5:9" x14ac:dyDescent="0.35">
      <c r="E81" t="s">
        <v>81</v>
      </c>
      <c r="F81" t="s">
        <v>150</v>
      </c>
    </row>
    <row r="83" spans="5:9" x14ac:dyDescent="0.35">
      <c r="G83" t="s">
        <v>151</v>
      </c>
      <c r="I83" t="s">
        <v>152</v>
      </c>
    </row>
    <row r="85" spans="5:9" x14ac:dyDescent="0.35">
      <c r="G85" t="s">
        <v>153</v>
      </c>
      <c r="I85" s="55">
        <v>0.05</v>
      </c>
    </row>
    <row r="86" spans="5:9" x14ac:dyDescent="0.35">
      <c r="G86" t="s">
        <v>154</v>
      </c>
      <c r="I86" s="55">
        <v>0.1</v>
      </c>
    </row>
    <row r="87" spans="5:9" x14ac:dyDescent="0.35">
      <c r="G87" t="s">
        <v>155</v>
      </c>
      <c r="I87" s="55">
        <v>0.15</v>
      </c>
    </row>
    <row r="91" spans="5:9" x14ac:dyDescent="0.35">
      <c r="F91" s="82"/>
      <c r="G91" s="82" t="s">
        <v>0</v>
      </c>
      <c r="H91" s="82" t="s">
        <v>1</v>
      </c>
      <c r="I91" s="82" t="s">
        <v>2</v>
      </c>
    </row>
    <row r="92" spans="5:9" x14ac:dyDescent="0.35">
      <c r="F92" s="85">
        <v>1</v>
      </c>
      <c r="G92" s="85" t="s">
        <v>36</v>
      </c>
      <c r="H92" s="85" t="s">
        <v>156</v>
      </c>
      <c r="I92" s="85" t="s">
        <v>157</v>
      </c>
    </row>
    <row r="93" spans="5:9" x14ac:dyDescent="0.35">
      <c r="F93" s="3">
        <v>2</v>
      </c>
      <c r="G93" s="3" t="s">
        <v>158</v>
      </c>
      <c r="H93" s="3">
        <v>30000</v>
      </c>
      <c r="I93" s="56">
        <f>IF(H93&lt;30000,H93*5%,IF([1]Sheet1!E1&lt;=70000,1500+(H93-30000)*10%,1500+4000+(H93-70000)*15%))</f>
        <v>1500</v>
      </c>
    </row>
    <row r="94" spans="5:9" x14ac:dyDescent="0.35">
      <c r="F94" s="3">
        <v>3</v>
      </c>
      <c r="G94" s="3" t="s">
        <v>159</v>
      </c>
      <c r="H94" s="3">
        <v>40000</v>
      </c>
      <c r="I94" s="56">
        <f>IF(H94&lt;30000,H94*5%,IF([1]Sheet1!E2&lt;=70000,1500+(H94-30000)*10%,1500+4000+(H94-70000)*15%))</f>
        <v>2500</v>
      </c>
    </row>
    <row r="95" spans="5:9" x14ac:dyDescent="0.35">
      <c r="F95" s="3">
        <v>4</v>
      </c>
      <c r="G95" s="3" t="s">
        <v>160</v>
      </c>
      <c r="H95" s="3">
        <v>70000</v>
      </c>
      <c r="I95" s="56">
        <f>IF(H95&lt;30000,H95*5%,IF([1]Sheet1!E3&lt;=70000,1500+(H95-30000)*10%,1500+4000+(H95-70000)*15%))</f>
        <v>5500</v>
      </c>
    </row>
    <row r="96" spans="5:9" x14ac:dyDescent="0.35">
      <c r="F96" s="3">
        <v>5</v>
      </c>
      <c r="G96" s="3" t="s">
        <v>161</v>
      </c>
      <c r="H96" s="3">
        <v>100000</v>
      </c>
      <c r="I96" s="56">
        <f>IF(H96&lt;30000,H96*5%,IF([1]Sheet1!E4&lt;=70000,1500+(H96-30000)*10%,1500+4000+(H96-70000)*15%))</f>
        <v>8500</v>
      </c>
    </row>
    <row r="97" spans="5:10" x14ac:dyDescent="0.35">
      <c r="F97" s="3">
        <v>6</v>
      </c>
      <c r="G97" s="3" t="s">
        <v>162</v>
      </c>
      <c r="H97" s="3">
        <v>56000</v>
      </c>
      <c r="I97" s="56">
        <f>IF(H97&lt;30000,H97*5%,IF([1]Sheet1!E5&lt;=70000,1500+(H97-30000)*10%,1500+4000+(H97-70000)*15%))</f>
        <v>4100</v>
      </c>
    </row>
    <row r="98" spans="5:10" x14ac:dyDescent="0.35">
      <c r="F98" s="3">
        <v>7</v>
      </c>
      <c r="G98" s="3" t="s">
        <v>163</v>
      </c>
      <c r="H98" s="3">
        <v>75000</v>
      </c>
      <c r="I98" s="56">
        <f>IF(H98&lt;30000,H98*5%,IF([1]Sheet1!E6&lt;=70000,1500+(H98-30000)*10%,1500+4000+(H98-70000)*15%))</f>
        <v>6000</v>
      </c>
    </row>
    <row r="99" spans="5:10" x14ac:dyDescent="0.35">
      <c r="F99" s="3">
        <v>8</v>
      </c>
      <c r="G99" s="3" t="s">
        <v>164</v>
      </c>
      <c r="H99" s="3">
        <v>86000</v>
      </c>
      <c r="I99" s="56">
        <f>IF(H99&lt;30000,H99*5%,IF([1]Sheet1!E7&lt;=70000,1500+(H99-30000)*10%,1500+4000+(H99-70000)*15%))</f>
        <v>7100</v>
      </c>
    </row>
    <row r="100" spans="5:10" x14ac:dyDescent="0.35">
      <c r="F100" s="3">
        <v>9</v>
      </c>
      <c r="G100" s="3" t="s">
        <v>165</v>
      </c>
      <c r="H100" s="3">
        <v>20000</v>
      </c>
      <c r="I100" s="56">
        <f>IF(H100&lt;30000,H100*5%,IF([1]Sheet1!E8&lt;=70000,1500+(H100-30000)*10%,1500+4000+(H100-70000)*15%))</f>
        <v>1000</v>
      </c>
    </row>
    <row r="101" spans="5:10" x14ac:dyDescent="0.35">
      <c r="F101" s="3">
        <v>10</v>
      </c>
      <c r="G101" s="3" t="s">
        <v>166</v>
      </c>
      <c r="H101" s="3">
        <v>150000</v>
      </c>
      <c r="I101" s="56">
        <f>IF(H101&lt;30000,H101*5%,IF([1]Sheet1!E9&lt;=70000,1500+(H101-30000)*10%,1500+4000+(H101-70000)*15%))</f>
        <v>13500</v>
      </c>
    </row>
    <row r="102" spans="5:10" x14ac:dyDescent="0.35">
      <c r="F102" s="3">
        <v>11</v>
      </c>
      <c r="G102" s="3" t="s">
        <v>167</v>
      </c>
      <c r="H102" s="3">
        <v>85000</v>
      </c>
      <c r="I102" s="56">
        <f>IF(H102&lt;30000,H102*5%,IF([1]Sheet1!E10&lt;=70000,1500+(H102-30000)*10%,1500+4000+(H102-70000)*15%))</f>
        <v>7000</v>
      </c>
    </row>
    <row r="105" spans="5:10" x14ac:dyDescent="0.35">
      <c r="E105" t="s">
        <v>168</v>
      </c>
      <c r="F105" t="s">
        <v>169</v>
      </c>
    </row>
    <row r="107" spans="5:10" x14ac:dyDescent="0.35">
      <c r="F107" t="s">
        <v>170</v>
      </c>
    </row>
    <row r="109" spans="5:10" x14ac:dyDescent="0.35">
      <c r="G109" t="s">
        <v>171</v>
      </c>
      <c r="J109" t="s">
        <v>172</v>
      </c>
    </row>
    <row r="111" spans="5:10" x14ac:dyDescent="0.35">
      <c r="G111" t="s">
        <v>173</v>
      </c>
      <c r="J111" s="55" t="s">
        <v>174</v>
      </c>
    </row>
    <row r="112" spans="5:10" x14ac:dyDescent="0.35">
      <c r="G112" t="s">
        <v>175</v>
      </c>
      <c r="J112" s="55">
        <v>0.1</v>
      </c>
    </row>
    <row r="113" spans="6:11" x14ac:dyDescent="0.35">
      <c r="G113" t="s">
        <v>176</v>
      </c>
      <c r="J113" s="55">
        <v>0.2</v>
      </c>
    </row>
    <row r="114" spans="6:11" x14ac:dyDescent="0.35">
      <c r="G114" t="s">
        <v>155</v>
      </c>
      <c r="J114" s="55">
        <v>0.3</v>
      </c>
    </row>
    <row r="116" spans="6:11" x14ac:dyDescent="0.35">
      <c r="F116" t="s">
        <v>177</v>
      </c>
    </row>
    <row r="118" spans="6:11" x14ac:dyDescent="0.35">
      <c r="F118" s="81"/>
      <c r="G118" s="81" t="s">
        <v>0</v>
      </c>
      <c r="H118" s="81" t="s">
        <v>1</v>
      </c>
      <c r="I118" s="81" t="s">
        <v>2</v>
      </c>
      <c r="J118" s="81" t="s">
        <v>3</v>
      </c>
      <c r="K118" s="81" t="s">
        <v>4</v>
      </c>
    </row>
    <row r="119" spans="6:11" x14ac:dyDescent="0.35">
      <c r="F119" s="94">
        <v>1</v>
      </c>
      <c r="G119" s="85" t="s">
        <v>36</v>
      </c>
      <c r="H119" s="85" t="s">
        <v>178</v>
      </c>
      <c r="I119" s="85" t="s">
        <v>179</v>
      </c>
      <c r="J119" s="85" t="s">
        <v>180</v>
      </c>
      <c r="K119" s="85" t="s">
        <v>181</v>
      </c>
    </row>
    <row r="120" spans="6:11" x14ac:dyDescent="0.35">
      <c r="F120" s="78">
        <v>2</v>
      </c>
      <c r="G120" s="3" t="s">
        <v>226</v>
      </c>
      <c r="H120" s="80">
        <v>150000</v>
      </c>
      <c r="I120" s="90">
        <f>IF(H120&lt;150000,"NIL",IF([1]Sheet1!E1&lt;=250000,(H120-150000)*10%,IF([1]Sheet1!E1&lt;=325000,10000+(H120-250000)*20%,25000+(H120-325000)*30%)))</f>
        <v>0</v>
      </c>
      <c r="J120" s="90">
        <f>IF(H120&lt;500000,0,I120*3%)</f>
        <v>0</v>
      </c>
      <c r="K120" s="90">
        <f>(I120+J120)</f>
        <v>0</v>
      </c>
    </row>
    <row r="121" spans="6:11" x14ac:dyDescent="0.35">
      <c r="F121" s="78">
        <v>3</v>
      </c>
      <c r="G121" s="3" t="s">
        <v>227</v>
      </c>
      <c r="H121" s="79">
        <v>100000</v>
      </c>
      <c r="I121" s="90">
        <f>IF(H121&lt;150000,0,IF([1]Sheet1!E2&lt;=250000,(H121-150000)*10%,IF([1]Sheet1!E2&lt;=325000,10000+(H121-250000)*20%,25000+(H121-325000)*30%)))</f>
        <v>0</v>
      </c>
      <c r="J121" s="90">
        <f>IF(H121&lt;500000,0,I121*3%)</f>
        <v>0</v>
      </c>
      <c r="K121" s="90">
        <f>(I121+J121)</f>
        <v>0</v>
      </c>
    </row>
    <row r="122" spans="6:11" x14ac:dyDescent="0.35">
      <c r="F122" s="78">
        <v>4</v>
      </c>
      <c r="G122" s="3" t="s">
        <v>228</v>
      </c>
      <c r="H122" s="79">
        <v>200000</v>
      </c>
      <c r="I122" s="90">
        <f>IF(H122&lt;150000,0,IF([1]Sheet1!E3&lt;=250000,(H122-150000)*10%,IF([1]Sheet1!E3&lt;=325000,10000+(H122-250000)*20%,25000+(H122-325000)*30%)))</f>
        <v>5000</v>
      </c>
      <c r="J122" s="90">
        <f>IF(H122&lt;500000,0,I122*3%)</f>
        <v>0</v>
      </c>
      <c r="K122" s="90">
        <f>(I122+J122)</f>
        <v>5000</v>
      </c>
    </row>
    <row r="123" spans="6:11" x14ac:dyDescent="0.35">
      <c r="F123" s="78">
        <v>5</v>
      </c>
      <c r="G123" s="3" t="s">
        <v>229</v>
      </c>
      <c r="H123" s="79">
        <v>400000</v>
      </c>
      <c r="I123" s="90">
        <f>IF(H123&lt;150000,0,IF([1]Sheet1!E4&lt;=250000,(H123-150000)*10%,IF([1]Sheet1!E4&lt;=325000,10000+(H123-250000)*20%,25000+(H123-325000)*30%)))</f>
        <v>25000</v>
      </c>
      <c r="J123" s="90">
        <f>IF(H123&lt;500000,0,I123*3%)</f>
        <v>0</v>
      </c>
      <c r="K123" s="90">
        <f>(I123+J123)</f>
        <v>25000</v>
      </c>
    </row>
    <row r="124" spans="6:11" x14ac:dyDescent="0.35">
      <c r="F124" s="78">
        <v>6</v>
      </c>
      <c r="G124" s="3" t="s">
        <v>230</v>
      </c>
      <c r="H124" s="79">
        <v>500000</v>
      </c>
      <c r="I124" s="90">
        <f>IF(H124&lt;150000,0,IF([1]Sheet1!E5&lt;=250000,(H124-150000)*10%,IF([1]Sheet1!E5&lt;=325000,10000+(H124-250000)*20%,25000+(H124-325000)*30%)))</f>
        <v>35000</v>
      </c>
      <c r="J124" s="90">
        <f>IF(H124&lt;500000,0,I124*3%)</f>
        <v>1050</v>
      </c>
      <c r="K124" s="90">
        <f>(I124+J124)</f>
        <v>36050</v>
      </c>
    </row>
    <row r="125" spans="6:11" x14ac:dyDescent="0.35">
      <c r="F125" s="78">
        <v>7</v>
      </c>
      <c r="G125" s="3" t="s">
        <v>231</v>
      </c>
      <c r="H125" s="79">
        <v>1200000</v>
      </c>
      <c r="I125" s="90">
        <f>IF(H125&lt;150000,0,IF([1]Sheet1!E6&lt;=250000,(H125-150000)*10%,IF([1]Sheet1!E6&lt;=325000,10000+(H125-250000)*20%,25000+(H125-325000)*30%)))</f>
        <v>105000</v>
      </c>
      <c r="J125" s="90">
        <f>IF(H125&lt;500000,0,I125*3%)</f>
        <v>3150</v>
      </c>
      <c r="K125" s="90">
        <f>(I125+J125)</f>
        <v>108150</v>
      </c>
    </row>
    <row r="126" spans="6:11" x14ac:dyDescent="0.35">
      <c r="F126" s="78">
        <v>8</v>
      </c>
      <c r="G126" s="3" t="s">
        <v>232</v>
      </c>
      <c r="H126" s="79">
        <v>1000000</v>
      </c>
      <c r="I126" s="90">
        <f>IF(H126&lt;150000,0,IF([1]Sheet1!E7&lt;=250000,(H126-150000)*10%,IF([1]Sheet1!E7&lt;=325000,10000+(H126-250000)*20%,25000+(H126-325000)*30%)))</f>
        <v>85000</v>
      </c>
      <c r="J126" s="90">
        <f>IF(H126&lt;500000,0,I126*3%)</f>
        <v>2550</v>
      </c>
      <c r="K126" s="90">
        <f>(I126+J126)</f>
        <v>87550</v>
      </c>
    </row>
    <row r="127" spans="6:11" x14ac:dyDescent="0.35">
      <c r="F127" s="78">
        <v>9</v>
      </c>
      <c r="G127" s="3" t="s">
        <v>233</v>
      </c>
      <c r="H127" s="79">
        <v>300000</v>
      </c>
      <c r="I127" s="90">
        <f>IF(H127&lt;150000,0,IF([1]Sheet1!E8&lt;=250000,(H127-150000)*10%,IF([1]Sheet1!E8&lt;=325000,10000+(H127-250000)*20%,25000+(H127-325000)*30%)))</f>
        <v>17500</v>
      </c>
      <c r="J127" s="90">
        <f>IF(H127&lt;500000,0,I127*3%)</f>
        <v>0</v>
      </c>
      <c r="K127" s="90">
        <f>(I127+J127)</f>
        <v>17500</v>
      </c>
    </row>
    <row r="128" spans="6:11" x14ac:dyDescent="0.35">
      <c r="F128" s="78">
        <v>10</v>
      </c>
      <c r="G128" s="3" t="s">
        <v>234</v>
      </c>
      <c r="H128" s="79">
        <v>150000</v>
      </c>
      <c r="I128" s="90">
        <f>IF(H128&lt;150000,0,IF([1]Sheet1!E9&lt;=250000,(H128-150000)*10%,IF([1]Sheet1!E9&lt;=325000,10000+(H128-250000)*20%,25000+(H128-325000)*30%)))</f>
        <v>0</v>
      </c>
      <c r="J128" s="90">
        <f>IF(H128&lt;500000,0,I128*3%)</f>
        <v>0</v>
      </c>
      <c r="K128" s="90">
        <f>(I128+J128)</f>
        <v>0</v>
      </c>
    </row>
    <row r="129" spans="5:12" x14ac:dyDescent="0.35">
      <c r="F129" s="78">
        <v>11</v>
      </c>
      <c r="G129" s="3" t="s">
        <v>235</v>
      </c>
      <c r="H129" s="79">
        <v>100000</v>
      </c>
      <c r="I129" s="90">
        <f>IF(H129&lt;150000,0,IF([1]Sheet1!E10&lt;=250000,(H129-150000)*10%,IF([1]Sheet1!E10&lt;=325000,10000+(H129-250000)*20%,25000+(H129-325000)*30%)))</f>
        <v>0</v>
      </c>
      <c r="J129" s="90">
        <f>IF(H129&lt;500000,0,I129*3%)</f>
        <v>0</v>
      </c>
      <c r="K129" s="90">
        <f>(I129+J129)</f>
        <v>0</v>
      </c>
    </row>
    <row r="130" spans="5:12" x14ac:dyDescent="0.35">
      <c r="F130" s="78">
        <v>12</v>
      </c>
      <c r="G130" s="3" t="s">
        <v>236</v>
      </c>
      <c r="H130" s="79">
        <v>1200000</v>
      </c>
      <c r="I130" s="90">
        <f>IF(H130&lt;150000,0,IF([1]Sheet1!E11&lt;=250000,(H130-150000)*10%,IF([1]Sheet1!E11&lt;=325000,10000+(H130-250000)*20%,25000+(H130-325000)*30%)))</f>
        <v>105000</v>
      </c>
      <c r="J130" s="90">
        <f>IF(H130&lt;500000,0,I130*3%)</f>
        <v>3150</v>
      </c>
      <c r="K130" s="90">
        <f>(I130+J130)</f>
        <v>108150</v>
      </c>
    </row>
    <row r="131" spans="5:12" x14ac:dyDescent="0.35">
      <c r="F131" s="78">
        <v>13</v>
      </c>
      <c r="G131" s="3" t="s">
        <v>237</v>
      </c>
      <c r="H131" s="79">
        <v>400000</v>
      </c>
      <c r="I131" s="90">
        <f>IF(H131&lt;150000,0,IF([1]Sheet1!E12&lt;=250000,(H131-150000)*10%,IF([1]Sheet1!E12&lt;=325000,10000+(H131-250000)*20%,25000+(H131-325000)*30%)))</f>
        <v>25000</v>
      </c>
      <c r="J131" s="90">
        <f>IF(H131&lt;500000,0,I131*3%)</f>
        <v>0</v>
      </c>
      <c r="K131" s="90">
        <f>(I131+J131)</f>
        <v>25000</v>
      </c>
    </row>
    <row r="132" spans="5:12" x14ac:dyDescent="0.35">
      <c r="F132" s="78">
        <v>14</v>
      </c>
      <c r="G132" s="3" t="s">
        <v>236</v>
      </c>
      <c r="H132" s="79">
        <v>10000000</v>
      </c>
      <c r="I132" s="90">
        <f>IF(H132&lt;150000,0,IF([1]Sheet1!E13&lt;=250000,(H132-150000)*10%,IF([1]Sheet1!E13&lt;=325000,10000+(H132-250000)*20%,25000+(H132-325000)*30%)))</f>
        <v>985000</v>
      </c>
      <c r="J132" s="90">
        <f>IF(H132&lt;500000,0,I132*3%)</f>
        <v>29550</v>
      </c>
      <c r="K132" s="90">
        <f>(I132+J132)</f>
        <v>1014550</v>
      </c>
    </row>
    <row r="133" spans="5:12" x14ac:dyDescent="0.35">
      <c r="F133" s="78">
        <v>15</v>
      </c>
      <c r="G133" s="3" t="s">
        <v>238</v>
      </c>
      <c r="H133" s="79">
        <v>2300000</v>
      </c>
      <c r="I133" s="90">
        <f>IF(H133&lt;150000,0,IF([1]Sheet1!E14&lt;=250000,(H133-150000)*10%,IF([1]Sheet1!E14&lt;=325000,10000+(H133-250000)*20%,25000+(H133-325000)*30%)))</f>
        <v>215000</v>
      </c>
      <c r="J133" s="90">
        <f>IF(H133&lt;500000,0,I133*3%)</f>
        <v>6450</v>
      </c>
      <c r="K133" s="90">
        <f>(I133+J133)</f>
        <v>221450</v>
      </c>
    </row>
    <row r="134" spans="5:12" x14ac:dyDescent="0.35">
      <c r="F134" s="78">
        <v>16</v>
      </c>
      <c r="G134" s="3" t="s">
        <v>239</v>
      </c>
      <c r="H134" s="79">
        <v>900000</v>
      </c>
      <c r="I134" s="90">
        <f>IF(H134&lt;150000,0,IF([1]Sheet1!E15&lt;=250000,(H134-150000)*10%,IF([1]Sheet1!E15&lt;=325000,10000+(H134-250000)*20%,25000+(H134-325000)*30%)))</f>
        <v>75000</v>
      </c>
      <c r="J134" s="90">
        <f>IF(H134&lt;500000,0,I134*3%)</f>
        <v>2250</v>
      </c>
      <c r="K134" s="90">
        <f>(I134+J134)</f>
        <v>77250</v>
      </c>
    </row>
    <row r="135" spans="5:12" x14ac:dyDescent="0.35">
      <c r="F135" s="78">
        <v>17</v>
      </c>
      <c r="G135" s="3" t="s">
        <v>241</v>
      </c>
      <c r="H135" s="79">
        <v>100000000</v>
      </c>
      <c r="I135" s="90">
        <f>IF(H135&lt;150000,0,IF([1]Sheet1!E16&lt;=250000,(H135-150000)*10%,IF([1]Sheet1!E16&lt;=325000,10000+(H135-250000)*20%,25000+(H135-325000)*30%)))</f>
        <v>29927500</v>
      </c>
      <c r="J135" s="90">
        <f>IF(H135&lt;500000,0,I135*3%)</f>
        <v>897825</v>
      </c>
      <c r="K135" s="90">
        <f t="shared" ref="K135:K137" si="0">(I135+J135)</f>
        <v>30825325</v>
      </c>
    </row>
    <row r="136" spans="5:12" ht="19.5" x14ac:dyDescent="0.35">
      <c r="F136" s="93" t="s">
        <v>242</v>
      </c>
      <c r="G136" s="93" t="s">
        <v>242</v>
      </c>
      <c r="H136" s="92" t="s">
        <v>242</v>
      </c>
      <c r="I136" s="91" t="s">
        <v>242</v>
      </c>
      <c r="J136" s="92" t="s">
        <v>242</v>
      </c>
      <c r="K136" s="91" t="s">
        <v>242</v>
      </c>
    </row>
    <row r="137" spans="5:12" x14ac:dyDescent="0.35">
      <c r="F137" s="78">
        <v>50</v>
      </c>
      <c r="G137" s="3" t="s">
        <v>240</v>
      </c>
      <c r="H137" s="57">
        <v>1200000</v>
      </c>
      <c r="I137" s="90">
        <f>IF(H137&lt;150000,0,IF([1]Sheet1!E18&lt;=250000,(H137-150000)*10%,IF([1]Sheet1!E18&lt;=325000,10000+(H137-250000)*20%,25000+(H137-325000)*30%)))</f>
        <v>105000</v>
      </c>
      <c r="J137" s="90">
        <v>12000</v>
      </c>
      <c r="K137" s="90">
        <f t="shared" si="0"/>
        <v>117000</v>
      </c>
    </row>
    <row r="138" spans="5:12" x14ac:dyDescent="0.35">
      <c r="F138" s="7"/>
      <c r="G138" s="7"/>
      <c r="H138" s="7"/>
      <c r="I138" s="7"/>
      <c r="J138" s="7"/>
      <c r="K138" s="7"/>
    </row>
    <row r="139" spans="5:12" x14ac:dyDescent="0.35">
      <c r="E139" s="7"/>
      <c r="F139" s="7"/>
      <c r="G139" s="7"/>
      <c r="H139" s="7"/>
      <c r="I139" s="7"/>
      <c r="J139" s="7"/>
      <c r="K139" s="7"/>
      <c r="L139" s="7"/>
    </row>
    <row r="140" spans="5:12" x14ac:dyDescent="0.35">
      <c r="E140" s="7"/>
      <c r="F140" s="7"/>
      <c r="G140" s="7"/>
      <c r="H140" s="7"/>
      <c r="I140" s="7"/>
      <c r="J140" s="7"/>
      <c r="K140" s="7"/>
      <c r="L140" s="7"/>
    </row>
    <row r="141" spans="5:12" x14ac:dyDescent="0.35">
      <c r="E141" s="7"/>
      <c r="F141" s="7"/>
      <c r="G141" s="7"/>
      <c r="H141" s="7"/>
      <c r="I141" s="7"/>
      <c r="J141" s="7"/>
      <c r="K141" s="7"/>
      <c r="L141" s="7"/>
    </row>
    <row r="142" spans="5:12" x14ac:dyDescent="0.35">
      <c r="E142" s="7"/>
      <c r="F142" s="7"/>
      <c r="G142" s="7"/>
      <c r="H142" s="7"/>
      <c r="I142" s="7"/>
      <c r="J142" s="7"/>
      <c r="K142" s="7"/>
      <c r="L142" s="7"/>
    </row>
    <row r="143" spans="5:12" x14ac:dyDescent="0.35">
      <c r="E143" s="7"/>
      <c r="F143" s="7"/>
      <c r="G143" s="7"/>
      <c r="H143" s="7"/>
      <c r="I143" s="7"/>
      <c r="J143" s="7"/>
      <c r="K143" s="7"/>
      <c r="L143" s="7"/>
    </row>
    <row r="144" spans="5:12" x14ac:dyDescent="0.35">
      <c r="E144" s="7"/>
      <c r="F144" s="7"/>
      <c r="G144" s="7"/>
      <c r="H144" s="7"/>
      <c r="I144" s="7"/>
      <c r="J144" s="7"/>
      <c r="K144" s="7"/>
      <c r="L144" s="7"/>
    </row>
    <row r="145" spans="5:12" x14ac:dyDescent="0.35">
      <c r="E145" s="7"/>
      <c r="F145" s="7"/>
      <c r="G145" s="7"/>
      <c r="H145" s="7"/>
      <c r="I145" s="7"/>
      <c r="J145" s="7"/>
      <c r="K145" s="7"/>
      <c r="L145" s="7"/>
    </row>
    <row r="146" spans="5:12" x14ac:dyDescent="0.35">
      <c r="E146" s="7"/>
      <c r="F146" s="7"/>
      <c r="G146" s="7"/>
      <c r="H146" s="7"/>
      <c r="I146" s="7"/>
      <c r="J146" s="7"/>
      <c r="K146" s="7"/>
      <c r="L146" s="7"/>
    </row>
    <row r="147" spans="5:12" x14ac:dyDescent="0.35">
      <c r="E147" s="7"/>
      <c r="F147" s="7"/>
      <c r="G147" s="7"/>
      <c r="H147" s="7"/>
      <c r="I147" s="7"/>
      <c r="J147" s="7"/>
      <c r="K147" s="7"/>
      <c r="L147" s="7"/>
    </row>
    <row r="148" spans="5:12" x14ac:dyDescent="0.35">
      <c r="E148" s="7"/>
      <c r="F148" s="7"/>
      <c r="G148" s="7"/>
      <c r="H148" s="7"/>
      <c r="I148" s="7"/>
      <c r="J148" s="7"/>
      <c r="K148" s="7"/>
      <c r="L148" s="7"/>
    </row>
    <row r="149" spans="5:12" x14ac:dyDescent="0.35">
      <c r="E149" s="7"/>
      <c r="F149" s="7"/>
      <c r="G149" s="7"/>
      <c r="H149" s="7"/>
      <c r="I149" s="7"/>
      <c r="J149" s="7"/>
      <c r="K149" s="7"/>
      <c r="L149" s="7"/>
    </row>
    <row r="150" spans="5:12" x14ac:dyDescent="0.35">
      <c r="E150" s="7"/>
      <c r="F150" s="7"/>
      <c r="G150" s="7"/>
      <c r="H150" s="7"/>
      <c r="I150" s="7"/>
      <c r="J150" s="7"/>
      <c r="K150" s="7"/>
      <c r="L150" s="7"/>
    </row>
    <row r="151" spans="5:12" x14ac:dyDescent="0.35">
      <c r="E151" s="7"/>
      <c r="F151" s="7"/>
      <c r="G151" s="7"/>
      <c r="H151" s="7"/>
      <c r="I151" s="7"/>
      <c r="J151" s="7"/>
      <c r="K151" s="7"/>
      <c r="L151" s="7"/>
    </row>
    <row r="152" spans="5:12" x14ac:dyDescent="0.35">
      <c r="E152" s="7"/>
      <c r="F152" s="7"/>
      <c r="G152" s="7"/>
      <c r="H152" s="7"/>
      <c r="I152" s="7"/>
      <c r="J152" s="7"/>
      <c r="K152" s="7"/>
      <c r="L152" s="7"/>
    </row>
    <row r="153" spans="5:12" x14ac:dyDescent="0.35">
      <c r="E153" s="7"/>
      <c r="F153" s="7"/>
      <c r="G153" s="7"/>
      <c r="H153" s="7"/>
      <c r="I153" s="7"/>
      <c r="J153" s="7"/>
      <c r="K153" s="7"/>
      <c r="L153" s="7"/>
    </row>
    <row r="154" spans="5:12" x14ac:dyDescent="0.35">
      <c r="E154" s="7"/>
      <c r="F154" s="7"/>
      <c r="G154" s="7"/>
      <c r="H154" s="7"/>
      <c r="I154" s="7"/>
      <c r="J154" s="7"/>
      <c r="K154" s="7"/>
      <c r="L154" s="7"/>
    </row>
    <row r="155" spans="5:12" x14ac:dyDescent="0.35">
      <c r="E155" s="7"/>
      <c r="F155" s="7"/>
      <c r="G155" s="7"/>
      <c r="H155" s="7"/>
      <c r="I155" s="7"/>
      <c r="J155" s="7"/>
      <c r="K155" s="7"/>
      <c r="L155" s="7"/>
    </row>
    <row r="156" spans="5:12" x14ac:dyDescent="0.35">
      <c r="E156" s="7"/>
      <c r="F156" s="7"/>
      <c r="G156" s="7"/>
      <c r="H156" s="7"/>
      <c r="I156" s="7"/>
      <c r="J156" s="7"/>
      <c r="K156" s="7"/>
      <c r="L156" s="7"/>
    </row>
    <row r="157" spans="5:12" x14ac:dyDescent="0.35">
      <c r="E157" s="7"/>
      <c r="F157" s="7"/>
      <c r="G157" s="7"/>
      <c r="H157" s="7"/>
      <c r="I157" s="7"/>
      <c r="J157" s="7"/>
      <c r="K157" s="7"/>
      <c r="L157" s="7"/>
    </row>
    <row r="158" spans="5:12" x14ac:dyDescent="0.35">
      <c r="E158" s="7"/>
      <c r="F158" s="7"/>
      <c r="G158" s="7"/>
      <c r="H158" s="7"/>
      <c r="I158" s="7"/>
      <c r="J158" s="7"/>
      <c r="K158" s="7"/>
      <c r="L158" s="7"/>
    </row>
    <row r="159" spans="5:12" x14ac:dyDescent="0.35">
      <c r="E159" s="7"/>
      <c r="F159" s="7"/>
      <c r="G159" s="7"/>
      <c r="H159" s="7"/>
      <c r="I159" s="7"/>
      <c r="J159" s="7"/>
      <c r="K159" s="7"/>
      <c r="L159" s="7"/>
    </row>
    <row r="160" spans="5:12" x14ac:dyDescent="0.35">
      <c r="E160" s="7"/>
      <c r="F160" s="7"/>
      <c r="G160" s="7"/>
      <c r="H160" s="7"/>
      <c r="I160" s="7"/>
      <c r="J160" s="7"/>
      <c r="K160" s="7"/>
      <c r="L160" s="7"/>
    </row>
    <row r="161" spans="5:12" x14ac:dyDescent="0.35">
      <c r="E161" s="7"/>
      <c r="F161" s="7"/>
      <c r="G161" s="7"/>
      <c r="H161" s="7"/>
      <c r="I161" s="7"/>
      <c r="J161" s="7"/>
      <c r="K161" s="7"/>
      <c r="L161" s="7"/>
    </row>
    <row r="162" spans="5:12" x14ac:dyDescent="0.35">
      <c r="E162" s="7"/>
      <c r="F162" s="7"/>
      <c r="G162" s="7"/>
      <c r="H162" s="7"/>
      <c r="I162" s="7"/>
      <c r="J162" s="7"/>
      <c r="K162" s="7"/>
      <c r="L162" s="7"/>
    </row>
    <row r="163" spans="5:12" x14ac:dyDescent="0.35">
      <c r="E163" s="7"/>
      <c r="F163" s="7"/>
      <c r="G163" s="7"/>
      <c r="H163" s="7"/>
      <c r="I163" s="7"/>
      <c r="J163" s="7"/>
      <c r="K163" s="7"/>
      <c r="L163" s="7"/>
    </row>
    <row r="164" spans="5:12" x14ac:dyDescent="0.35">
      <c r="E164" s="7"/>
      <c r="F164" s="7"/>
      <c r="G164" s="7"/>
      <c r="H164" s="7"/>
      <c r="I164" s="7"/>
      <c r="J164" s="7"/>
      <c r="K164" s="7"/>
      <c r="L164" s="7"/>
    </row>
    <row r="165" spans="5:12" x14ac:dyDescent="0.35">
      <c r="E165" s="7"/>
      <c r="F165" s="7"/>
      <c r="G165" s="7"/>
      <c r="H165" s="7"/>
      <c r="I165" s="7"/>
      <c r="J165" s="7"/>
      <c r="K165" s="7"/>
      <c r="L165" s="7"/>
    </row>
    <row r="166" spans="5:12" x14ac:dyDescent="0.35">
      <c r="E166" s="7"/>
      <c r="F166" s="7"/>
      <c r="G166" s="7"/>
      <c r="H166" s="7"/>
      <c r="I166" s="7"/>
      <c r="J166" s="7"/>
      <c r="K166" s="7"/>
      <c r="L166" s="7"/>
    </row>
    <row r="167" spans="5:12" x14ac:dyDescent="0.35">
      <c r="E167" s="7"/>
      <c r="F167" s="7"/>
      <c r="G167" s="7"/>
      <c r="H167" s="7"/>
      <c r="I167" s="7"/>
      <c r="J167" s="7"/>
      <c r="K167" s="7"/>
      <c r="L167" s="7"/>
    </row>
    <row r="168" spans="5:12" x14ac:dyDescent="0.35">
      <c r="E168" s="7"/>
      <c r="F168" s="7"/>
      <c r="G168" s="7"/>
      <c r="H168" s="7"/>
      <c r="I168" s="7"/>
      <c r="J168" s="7"/>
      <c r="K168" s="7"/>
      <c r="L168" s="7"/>
    </row>
    <row r="169" spans="5:12" x14ac:dyDescent="0.35">
      <c r="F169" s="7"/>
      <c r="G169" s="7"/>
      <c r="H169" s="7"/>
      <c r="I169" s="7"/>
      <c r="J169" s="7"/>
      <c r="K169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5E91-58A7-43FB-8C57-49E35089C5A6}">
  <dimension ref="A4:W75"/>
  <sheetViews>
    <sheetView showGridLines="0" zoomScale="68" workbookViewId="0">
      <selection activeCell="J13" sqref="J13"/>
    </sheetView>
  </sheetViews>
  <sheetFormatPr defaultRowHeight="14.5" x14ac:dyDescent="0.35"/>
  <cols>
    <col min="3" max="3" width="15.6328125" bestFit="1" customWidth="1"/>
    <col min="4" max="4" width="18.26953125" bestFit="1" customWidth="1"/>
    <col min="5" max="5" width="11.1796875" bestFit="1" customWidth="1"/>
    <col min="6" max="6" width="12" bestFit="1" customWidth="1"/>
    <col min="7" max="7" width="8.26953125" bestFit="1" customWidth="1"/>
    <col min="8" max="8" width="14.08984375" customWidth="1"/>
  </cols>
  <sheetData>
    <row r="4" spans="1:23" ht="24" thickBot="1" x14ac:dyDescent="0.6">
      <c r="G4" s="29"/>
      <c r="H4" s="59"/>
      <c r="I4" s="59"/>
      <c r="J4" s="60"/>
      <c r="K4" s="29"/>
    </row>
    <row r="5" spans="1:23" ht="23.5" x14ac:dyDescent="0.55000000000000004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23" ht="23.5" x14ac:dyDescent="0.55000000000000004">
      <c r="A6" s="29" t="s">
        <v>182</v>
      </c>
      <c r="B6" s="29" t="s">
        <v>183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23" ht="23.5" x14ac:dyDescent="0.55000000000000004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23" ht="23.5" x14ac:dyDescent="0.55000000000000004">
      <c r="A8" s="61"/>
      <c r="B8" s="61"/>
      <c r="C8" s="62" t="s">
        <v>184</v>
      </c>
      <c r="D8" s="77"/>
      <c r="E8" s="62" t="s">
        <v>185</v>
      </c>
      <c r="F8" s="61"/>
      <c r="G8" s="61"/>
      <c r="H8" s="61"/>
      <c r="I8" s="61"/>
      <c r="J8" s="61"/>
      <c r="K8" s="61"/>
      <c r="L8" s="61"/>
      <c r="M8" s="61"/>
      <c r="N8" s="61"/>
      <c r="O8" s="23"/>
      <c r="P8" s="23"/>
      <c r="Q8" s="23"/>
    </row>
    <row r="9" spans="1:23" ht="23.5" x14ac:dyDescent="0.55000000000000004">
      <c r="A9" s="29"/>
      <c r="B9" s="73"/>
      <c r="C9" s="73"/>
      <c r="D9" s="75"/>
      <c r="E9" s="74"/>
      <c r="F9" s="29"/>
      <c r="G9" s="29"/>
      <c r="H9" s="29"/>
      <c r="I9" s="29"/>
      <c r="J9" s="29"/>
      <c r="K9" s="29"/>
      <c r="L9" s="29"/>
      <c r="M9" s="29"/>
      <c r="N9" s="29"/>
    </row>
    <row r="10" spans="1:23" ht="23.5" x14ac:dyDescent="0.55000000000000004">
      <c r="A10" s="29"/>
      <c r="B10" s="29"/>
      <c r="C10" s="64" t="s">
        <v>186</v>
      </c>
      <c r="D10" s="76"/>
      <c r="E10" s="63">
        <v>4</v>
      </c>
      <c r="F10" s="29"/>
      <c r="G10" s="29"/>
      <c r="H10" s="29"/>
      <c r="I10" s="29"/>
      <c r="J10" s="29"/>
      <c r="K10" s="29"/>
      <c r="L10" s="29"/>
      <c r="M10" s="29"/>
      <c r="N10" s="29"/>
    </row>
    <row r="11" spans="1:23" ht="23.5" x14ac:dyDescent="0.55000000000000004">
      <c r="A11" s="29"/>
      <c r="B11" s="29"/>
      <c r="C11" s="64" t="s">
        <v>187</v>
      </c>
      <c r="D11" s="76"/>
      <c r="E11" s="63">
        <v>3</v>
      </c>
      <c r="F11" s="29"/>
      <c r="G11" s="29"/>
      <c r="H11" s="29"/>
      <c r="I11" s="29"/>
      <c r="J11" s="29"/>
      <c r="K11" s="29"/>
      <c r="L11" s="29"/>
      <c r="M11" s="29"/>
      <c r="N11" s="29"/>
      <c r="T11" s="7"/>
      <c r="U11" s="7"/>
      <c r="V11" s="7"/>
      <c r="W11" s="7"/>
    </row>
    <row r="12" spans="1:23" ht="23.5" x14ac:dyDescent="0.55000000000000004">
      <c r="A12" s="29"/>
      <c r="B12" s="29"/>
      <c r="C12" s="64" t="s">
        <v>188</v>
      </c>
      <c r="D12" s="76"/>
      <c r="E12" s="63">
        <v>2</v>
      </c>
      <c r="F12" s="29"/>
      <c r="G12" s="29"/>
      <c r="H12" s="29"/>
      <c r="I12" s="29"/>
      <c r="J12" s="29"/>
      <c r="K12" s="29"/>
      <c r="L12" s="29"/>
      <c r="M12" s="29"/>
      <c r="N12" s="29"/>
      <c r="T12" s="7"/>
      <c r="U12" s="7"/>
      <c r="V12" s="7"/>
      <c r="W12" s="7"/>
    </row>
    <row r="13" spans="1:23" ht="23.5" x14ac:dyDescent="0.55000000000000004">
      <c r="A13" s="29"/>
      <c r="B13" s="29"/>
      <c r="C13" s="64" t="s">
        <v>189</v>
      </c>
      <c r="D13" s="76"/>
      <c r="E13" s="63">
        <v>1</v>
      </c>
      <c r="F13" s="29"/>
      <c r="G13" s="29"/>
      <c r="H13" s="29"/>
      <c r="I13" s="29"/>
      <c r="J13" s="29"/>
      <c r="K13" s="29"/>
      <c r="L13" s="86"/>
      <c r="M13" s="86"/>
      <c r="N13" s="86"/>
      <c r="O13" s="7"/>
      <c r="P13" s="7"/>
      <c r="Q13" s="7"/>
      <c r="R13" s="7"/>
      <c r="S13" s="7"/>
      <c r="T13" s="7"/>
      <c r="U13" s="7"/>
      <c r="V13" s="7"/>
      <c r="W13" s="7"/>
    </row>
    <row r="14" spans="1:23" ht="23.5" x14ac:dyDescent="0.55000000000000004">
      <c r="A14" s="29"/>
      <c r="B14" s="29"/>
      <c r="C14" s="29"/>
      <c r="D14" s="29"/>
      <c r="E14" s="63"/>
      <c r="F14" s="29"/>
      <c r="G14" s="29"/>
      <c r="H14" s="29"/>
      <c r="I14" s="29"/>
      <c r="J14" s="29"/>
      <c r="K14" s="29"/>
      <c r="L14" s="86"/>
      <c r="M14" s="86"/>
      <c r="N14" s="86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5"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5">
      <c r="B16" s="87"/>
      <c r="C16" s="88" t="s">
        <v>0</v>
      </c>
      <c r="D16" s="87" t="s">
        <v>1</v>
      </c>
      <c r="E16" s="87" t="s">
        <v>2</v>
      </c>
      <c r="F16" s="87" t="s">
        <v>3</v>
      </c>
      <c r="G16" s="87" t="s">
        <v>4</v>
      </c>
      <c r="H16" s="87" t="s">
        <v>26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17" x14ac:dyDescent="0.35">
      <c r="A17" s="1"/>
      <c r="B17" s="84">
        <v>1</v>
      </c>
      <c r="C17" s="84" t="s">
        <v>190</v>
      </c>
      <c r="D17" s="84" t="s">
        <v>191</v>
      </c>
      <c r="E17" s="84" t="s">
        <v>192</v>
      </c>
      <c r="F17" s="84" t="s">
        <v>193</v>
      </c>
      <c r="G17" s="84" t="s">
        <v>194</v>
      </c>
      <c r="H17" s="84" t="s">
        <v>195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5">
      <c r="A18" s="1"/>
      <c r="B18" s="6">
        <v>2</v>
      </c>
      <c r="C18" s="6">
        <v>110</v>
      </c>
      <c r="D18" s="6">
        <v>45</v>
      </c>
      <c r="E18" s="6">
        <v>56</v>
      </c>
      <c r="F18" s="6">
        <v>67</v>
      </c>
      <c r="G18" s="6">
        <v>78</v>
      </c>
      <c r="H18" s="6">
        <v>60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s="1"/>
      <c r="B19" s="6">
        <v>3</v>
      </c>
      <c r="C19" s="6" t="s">
        <v>137</v>
      </c>
      <c r="D19" s="54">
        <f>HLOOKUP(D18,$D$24:$G$25,2)</f>
        <v>3</v>
      </c>
      <c r="E19" s="54">
        <f>HLOOKUP(E18,$D$24:$G$25,2)</f>
        <v>2</v>
      </c>
      <c r="F19" s="54">
        <f>HLOOKUP(F18,$D$24:$G$25,2)</f>
        <v>1</v>
      </c>
      <c r="G19" s="54">
        <f>HLOOKUP(G18,$D$24:$G$25,2)</f>
        <v>1</v>
      </c>
      <c r="H19" s="54">
        <f>HLOOKUP(H18,$D$24:$G$25,2)</f>
        <v>1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5">
      <c r="B20" s="6">
        <v>4</v>
      </c>
      <c r="C20" s="3"/>
      <c r="D20" s="3"/>
      <c r="E20" s="3"/>
      <c r="F20" s="3"/>
      <c r="G20" s="3"/>
      <c r="H20" s="3"/>
    </row>
    <row r="21" spans="1:17" x14ac:dyDescent="0.35">
      <c r="B21" s="6">
        <v>5</v>
      </c>
      <c r="C21" s="3"/>
      <c r="D21" s="3"/>
      <c r="E21" s="3"/>
      <c r="F21" s="3"/>
      <c r="G21" s="3"/>
      <c r="H21" s="3"/>
    </row>
    <row r="22" spans="1:17" x14ac:dyDescent="0.35">
      <c r="B22" s="6">
        <v>6</v>
      </c>
      <c r="C22" s="3"/>
      <c r="D22" s="3"/>
      <c r="E22" s="3"/>
      <c r="F22" s="3"/>
      <c r="G22" s="3"/>
      <c r="H22" s="3"/>
    </row>
    <row r="23" spans="1:17" x14ac:dyDescent="0.35">
      <c r="B23" s="6">
        <v>7</v>
      </c>
      <c r="C23" s="3"/>
      <c r="D23" s="3"/>
      <c r="E23" s="3"/>
      <c r="F23" s="3"/>
      <c r="G23" s="3"/>
      <c r="H23" s="3"/>
    </row>
    <row r="24" spans="1:17" x14ac:dyDescent="0.35">
      <c r="B24" s="6">
        <v>8</v>
      </c>
      <c r="C24" s="3" t="s">
        <v>196</v>
      </c>
      <c r="D24" s="3">
        <v>0</v>
      </c>
      <c r="E24" s="3">
        <v>40</v>
      </c>
      <c r="F24" s="3">
        <v>50</v>
      </c>
      <c r="G24" s="3">
        <v>60</v>
      </c>
      <c r="H24" s="3"/>
    </row>
    <row r="25" spans="1:17" x14ac:dyDescent="0.35">
      <c r="B25" s="6">
        <v>9</v>
      </c>
      <c r="C25" s="3" t="s">
        <v>137</v>
      </c>
      <c r="D25" s="3">
        <v>4</v>
      </c>
      <c r="E25" s="3">
        <v>3</v>
      </c>
      <c r="F25" s="3">
        <v>2</v>
      </c>
      <c r="G25" s="3">
        <v>1</v>
      </c>
      <c r="H25" s="3"/>
    </row>
    <row r="26" spans="1:17" x14ac:dyDescent="0.35">
      <c r="B26" s="6">
        <v>10</v>
      </c>
      <c r="C26" s="3"/>
      <c r="D26" s="3"/>
      <c r="E26" s="3"/>
      <c r="F26" s="3"/>
      <c r="G26" s="3"/>
      <c r="H26" s="3"/>
    </row>
    <row r="29" spans="1:17" ht="21" x14ac:dyDescent="0.5">
      <c r="A29" s="37" t="s">
        <v>81</v>
      </c>
      <c r="B29" s="37" t="s">
        <v>197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7" ht="21" x14ac:dyDescent="0.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7" ht="21" x14ac:dyDescent="0.5">
      <c r="A31" s="37"/>
      <c r="B31" s="37"/>
      <c r="C31" s="37"/>
      <c r="D31" s="65" t="s">
        <v>198</v>
      </c>
      <c r="E31" s="65"/>
      <c r="F31" s="66"/>
      <c r="G31" s="65" t="s">
        <v>199</v>
      </c>
      <c r="H31" s="37"/>
      <c r="I31" s="37"/>
      <c r="J31" s="37"/>
      <c r="K31" s="37"/>
      <c r="L31" s="37"/>
    </row>
    <row r="32" spans="1:17" ht="21" x14ac:dyDescent="0.5">
      <c r="A32" s="37"/>
      <c r="B32" s="37"/>
      <c r="C32" s="37"/>
      <c r="D32" s="37" t="s">
        <v>200</v>
      </c>
      <c r="E32" s="37"/>
      <c r="F32" s="67"/>
      <c r="G32" s="37">
        <v>0</v>
      </c>
      <c r="H32" s="37"/>
      <c r="I32" s="37"/>
      <c r="J32" s="37"/>
      <c r="K32" s="37"/>
      <c r="L32" s="37"/>
    </row>
    <row r="33" spans="1:12" ht="21" x14ac:dyDescent="0.5">
      <c r="A33" s="37"/>
      <c r="B33" s="37"/>
      <c r="C33" s="37"/>
      <c r="D33" s="37" t="s">
        <v>201</v>
      </c>
      <c r="E33" s="37"/>
      <c r="F33" s="67"/>
      <c r="G33" s="37">
        <v>3000</v>
      </c>
      <c r="H33" s="37"/>
      <c r="I33" s="37"/>
      <c r="J33" s="37"/>
      <c r="K33" s="37"/>
      <c r="L33" s="37"/>
    </row>
    <row r="34" spans="1:12" ht="21" x14ac:dyDescent="0.5">
      <c r="A34" s="37"/>
      <c r="B34" s="37"/>
      <c r="C34" s="37"/>
      <c r="D34" s="37" t="s">
        <v>202</v>
      </c>
      <c r="E34" s="37"/>
      <c r="F34" s="67"/>
      <c r="G34" s="37">
        <v>4000</v>
      </c>
      <c r="H34" s="37"/>
      <c r="I34" s="37"/>
      <c r="J34" s="37"/>
      <c r="K34" s="37"/>
      <c r="L34" s="37"/>
    </row>
    <row r="35" spans="1:12" ht="21" x14ac:dyDescent="0.5">
      <c r="A35" s="37"/>
      <c r="B35" s="37"/>
      <c r="C35" s="37"/>
      <c r="D35" s="37" t="s">
        <v>203</v>
      </c>
      <c r="E35" s="37"/>
      <c r="F35" s="67"/>
      <c r="G35" s="37">
        <v>5000</v>
      </c>
      <c r="H35" s="37"/>
      <c r="I35" s="37"/>
      <c r="J35" s="37"/>
      <c r="K35" s="37"/>
      <c r="L35" s="37"/>
    </row>
    <row r="36" spans="1:12" ht="21" x14ac:dyDescent="0.5">
      <c r="A36" s="37"/>
      <c r="B36" s="37"/>
      <c r="C36" s="37"/>
      <c r="D36" s="37" t="s">
        <v>204</v>
      </c>
      <c r="E36" s="37"/>
      <c r="F36" s="67"/>
      <c r="G36" s="37">
        <v>6000</v>
      </c>
      <c r="H36" s="37"/>
      <c r="I36" s="37"/>
      <c r="J36" s="37"/>
      <c r="K36" s="37"/>
      <c r="L36" s="37"/>
    </row>
    <row r="37" spans="1:12" ht="21" x14ac:dyDescent="0.5">
      <c r="A37" s="37"/>
      <c r="B37" s="37"/>
      <c r="C37" s="37"/>
      <c r="D37" s="37" t="s">
        <v>205</v>
      </c>
      <c r="E37" s="37"/>
      <c r="F37" s="67"/>
      <c r="G37" s="37">
        <v>7000</v>
      </c>
      <c r="H37" s="37"/>
      <c r="I37" s="37"/>
      <c r="J37" s="37"/>
      <c r="K37" s="37"/>
      <c r="L37" s="37"/>
    </row>
    <row r="38" spans="1:12" ht="21" x14ac:dyDescent="0.5">
      <c r="A38" s="37"/>
      <c r="B38" s="37"/>
      <c r="C38" s="37"/>
      <c r="D38" s="37" t="s">
        <v>206</v>
      </c>
      <c r="E38" s="37"/>
      <c r="F38" s="67"/>
      <c r="G38" s="37">
        <v>8000</v>
      </c>
      <c r="H38" s="37"/>
      <c r="I38" s="37"/>
      <c r="J38" s="37"/>
      <c r="K38" s="37"/>
      <c r="L38" s="37"/>
    </row>
    <row r="41" spans="1:12" x14ac:dyDescent="0.35">
      <c r="C41" s="88" t="s">
        <v>0</v>
      </c>
      <c r="D41" s="88" t="s">
        <v>1</v>
      </c>
      <c r="E41" s="88" t="s">
        <v>2</v>
      </c>
      <c r="F41" s="88" t="s">
        <v>3</v>
      </c>
      <c r="G41" s="88" t="s">
        <v>4</v>
      </c>
      <c r="H41" s="88" t="s">
        <v>26</v>
      </c>
      <c r="I41" s="88" t="s">
        <v>207</v>
      </c>
      <c r="J41" s="88" t="s">
        <v>208</v>
      </c>
      <c r="K41" s="88" t="s">
        <v>139</v>
      </c>
    </row>
    <row r="42" spans="1:12" x14ac:dyDescent="0.35">
      <c r="C42" s="84" t="s">
        <v>36</v>
      </c>
      <c r="D42" s="84" t="s">
        <v>209</v>
      </c>
      <c r="E42" s="84" t="s">
        <v>210</v>
      </c>
      <c r="F42" s="84"/>
      <c r="G42" s="84"/>
      <c r="H42" s="84"/>
      <c r="I42" s="84"/>
      <c r="J42" s="84">
        <v>0</v>
      </c>
      <c r="K42" s="84">
        <v>0</v>
      </c>
    </row>
    <row r="43" spans="1:12" x14ac:dyDescent="0.35">
      <c r="C43" s="6" t="s">
        <v>10</v>
      </c>
      <c r="D43" s="6">
        <v>30000</v>
      </c>
      <c r="E43" s="54">
        <f>VLOOKUP(D43,$J$42:$K$48,2)</f>
        <v>3000</v>
      </c>
      <c r="F43" s="6"/>
      <c r="G43" s="6"/>
      <c r="H43" s="6"/>
      <c r="I43" s="6"/>
      <c r="J43" s="6">
        <v>30000</v>
      </c>
      <c r="K43" s="6">
        <v>3000</v>
      </c>
    </row>
    <row r="44" spans="1:12" x14ac:dyDescent="0.35">
      <c r="C44" s="6" t="s">
        <v>11</v>
      </c>
      <c r="D44" s="6">
        <v>40000</v>
      </c>
      <c r="E44" s="54">
        <f>VLOOKUP(D44,$J$42:$K$48,2)</f>
        <v>4000</v>
      </c>
      <c r="F44" s="6"/>
      <c r="G44" s="6"/>
      <c r="H44" s="6"/>
      <c r="I44" s="6"/>
      <c r="J44" s="6">
        <v>40000</v>
      </c>
      <c r="K44" s="6">
        <v>4000</v>
      </c>
    </row>
    <row r="45" spans="1:12" x14ac:dyDescent="0.35">
      <c r="C45" s="6" t="s">
        <v>12</v>
      </c>
      <c r="D45" s="6">
        <v>45000</v>
      </c>
      <c r="E45" s="54">
        <f>VLOOKUP(D45,$J$42:$K$48,2)</f>
        <v>4000</v>
      </c>
      <c r="F45" s="6"/>
      <c r="G45" s="6"/>
      <c r="H45" s="6"/>
      <c r="I45" s="6"/>
      <c r="J45" s="6">
        <v>50000</v>
      </c>
      <c r="K45" s="6">
        <v>5000</v>
      </c>
    </row>
    <row r="46" spans="1:12" x14ac:dyDescent="0.35">
      <c r="C46" s="6" t="s">
        <v>13</v>
      </c>
      <c r="D46" s="6">
        <v>48000</v>
      </c>
      <c r="E46" s="54">
        <f>VLOOKUP(D46,$J$42:$K$48,2)</f>
        <v>4000</v>
      </c>
      <c r="F46" s="6"/>
      <c r="G46" s="6"/>
      <c r="H46" s="6"/>
      <c r="I46" s="6"/>
      <c r="J46" s="6">
        <v>60000</v>
      </c>
      <c r="K46" s="6">
        <v>6000</v>
      </c>
    </row>
    <row r="47" spans="1:12" x14ac:dyDescent="0.35">
      <c r="C47" s="6" t="s">
        <v>14</v>
      </c>
      <c r="D47" s="6">
        <v>55000</v>
      </c>
      <c r="E47" s="54">
        <f>VLOOKUP(D47,$J$42:$K$48,2)</f>
        <v>5000</v>
      </c>
      <c r="F47" s="6"/>
      <c r="G47" s="6"/>
      <c r="H47" s="6"/>
      <c r="I47" s="6"/>
      <c r="J47" s="6">
        <v>70000</v>
      </c>
      <c r="K47" s="6">
        <v>7000</v>
      </c>
    </row>
    <row r="48" spans="1:12" x14ac:dyDescent="0.35">
      <c r="C48" s="6" t="s">
        <v>15</v>
      </c>
      <c r="D48" s="6">
        <v>32000</v>
      </c>
      <c r="E48" s="54">
        <f>VLOOKUP(D48,$J$42:$K$48,2)</f>
        <v>3000</v>
      </c>
      <c r="F48" s="6"/>
      <c r="G48" s="6"/>
      <c r="H48" s="6"/>
      <c r="I48" s="6"/>
      <c r="J48" s="6">
        <v>80000</v>
      </c>
      <c r="K48" s="6">
        <v>8000</v>
      </c>
    </row>
    <row r="49" spans="1:12" x14ac:dyDescent="0.35">
      <c r="C49" s="6" t="s">
        <v>16</v>
      </c>
      <c r="D49" s="6">
        <v>66000</v>
      </c>
      <c r="E49" s="54">
        <f>VLOOKUP(D49,$J$42:$K$48,2)</f>
        <v>6000</v>
      </c>
      <c r="F49" s="6"/>
      <c r="G49" s="6"/>
      <c r="H49" s="6"/>
      <c r="I49" s="6"/>
      <c r="J49" s="6"/>
      <c r="K49" s="6"/>
    </row>
    <row r="50" spans="1:12" x14ac:dyDescent="0.35">
      <c r="C50" s="6" t="s">
        <v>17</v>
      </c>
      <c r="D50" s="6">
        <v>23000</v>
      </c>
      <c r="E50" s="54">
        <f>VLOOKUP(D50,$J$42:$K$48,2)</f>
        <v>0</v>
      </c>
      <c r="F50" s="6"/>
      <c r="G50" s="6"/>
      <c r="H50" s="6"/>
      <c r="I50" s="6"/>
      <c r="J50" s="6"/>
      <c r="K50" s="6"/>
    </row>
    <row r="51" spans="1:12" x14ac:dyDescent="0.35">
      <c r="C51" s="6" t="s">
        <v>22</v>
      </c>
      <c r="D51" s="6">
        <v>43000</v>
      </c>
      <c r="E51" s="54">
        <f>VLOOKUP(D51,$J$42:$K$48,2)</f>
        <v>4000</v>
      </c>
      <c r="F51" s="6"/>
      <c r="G51" s="6"/>
      <c r="H51" s="6"/>
      <c r="I51" s="6"/>
      <c r="J51" s="6"/>
      <c r="K51" s="6"/>
    </row>
    <row r="52" spans="1:12" x14ac:dyDescent="0.35">
      <c r="C52" s="6" t="s">
        <v>23</v>
      </c>
      <c r="D52" s="6">
        <v>37000</v>
      </c>
      <c r="E52" s="54">
        <f>VLOOKUP(D52,$J$42:$K$48,2)</f>
        <v>3000</v>
      </c>
      <c r="F52" s="6"/>
      <c r="G52" s="6"/>
      <c r="H52" s="6"/>
      <c r="I52" s="6"/>
      <c r="J52" s="6"/>
      <c r="K52" s="6"/>
    </row>
    <row r="55" spans="1:12" ht="21" x14ac:dyDescent="0.5">
      <c r="A55" s="37" t="s">
        <v>168</v>
      </c>
      <c r="B55" s="37" t="s">
        <v>211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21" x14ac:dyDescent="0.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21" x14ac:dyDescent="0.5">
      <c r="A57" s="37"/>
      <c r="B57" s="37" t="s">
        <v>212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21" x14ac:dyDescent="0.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21" x14ac:dyDescent="0.5">
      <c r="A59" s="37"/>
      <c r="B59" s="68" t="s">
        <v>213</v>
      </c>
      <c r="C59" s="68"/>
      <c r="D59" s="69"/>
      <c r="E59" s="37" t="s">
        <v>214</v>
      </c>
      <c r="F59" s="37"/>
      <c r="G59" s="37"/>
      <c r="H59" s="37"/>
      <c r="I59" s="37"/>
      <c r="J59" s="37"/>
      <c r="K59" s="37"/>
      <c r="L59" s="37"/>
    </row>
    <row r="60" spans="1:12" ht="21" x14ac:dyDescent="0.5">
      <c r="A60" s="37"/>
      <c r="B60" s="70" t="s">
        <v>215</v>
      </c>
      <c r="C60" s="70"/>
      <c r="D60" s="71"/>
      <c r="E60" s="72" t="s">
        <v>216</v>
      </c>
      <c r="F60" s="37"/>
      <c r="G60" s="37"/>
      <c r="H60" s="37"/>
      <c r="I60" s="37"/>
      <c r="J60" s="37"/>
      <c r="K60" s="37"/>
      <c r="L60" s="37"/>
    </row>
    <row r="61" spans="1:12" ht="21" x14ac:dyDescent="0.5">
      <c r="A61" s="37"/>
      <c r="B61" s="68" t="s">
        <v>217</v>
      </c>
      <c r="C61" s="68"/>
      <c r="D61" s="69"/>
      <c r="E61" s="37" t="s">
        <v>218</v>
      </c>
      <c r="F61" s="37"/>
      <c r="G61" s="37"/>
      <c r="H61" s="37"/>
      <c r="I61" s="37"/>
      <c r="J61" s="37"/>
      <c r="K61" s="37"/>
      <c r="L61" s="37"/>
    </row>
    <row r="62" spans="1:12" ht="21" x14ac:dyDescent="0.5">
      <c r="A62" s="37"/>
      <c r="B62" s="68" t="s">
        <v>219</v>
      </c>
      <c r="C62" s="68"/>
      <c r="D62" s="69"/>
      <c r="E62" s="37" t="s">
        <v>220</v>
      </c>
      <c r="F62" s="37"/>
      <c r="G62" s="37"/>
      <c r="H62" s="37"/>
      <c r="I62" s="37"/>
      <c r="J62" s="37"/>
      <c r="K62" s="37"/>
      <c r="L62" s="37"/>
    </row>
    <row r="64" spans="1:12" x14ac:dyDescent="0.35">
      <c r="C64" s="88" t="s">
        <v>0</v>
      </c>
      <c r="D64" s="88" t="s">
        <v>1</v>
      </c>
      <c r="E64" s="88" t="s">
        <v>2</v>
      </c>
      <c r="F64" s="88" t="s">
        <v>3</v>
      </c>
      <c r="G64" s="88"/>
      <c r="H64" s="88" t="s">
        <v>221</v>
      </c>
      <c r="I64" s="88" t="s">
        <v>208</v>
      </c>
      <c r="J64" s="88" t="s">
        <v>139</v>
      </c>
    </row>
    <row r="65" spans="1:17" x14ac:dyDescent="0.35">
      <c r="A65" s="2"/>
      <c r="B65" s="2"/>
      <c r="C65" s="89" t="s">
        <v>222</v>
      </c>
      <c r="D65" s="89" t="s">
        <v>223</v>
      </c>
      <c r="E65" s="89" t="s">
        <v>214</v>
      </c>
      <c r="F65" s="89" t="s">
        <v>224</v>
      </c>
      <c r="G65" s="89"/>
      <c r="H65" s="89"/>
      <c r="I65" s="89" t="s">
        <v>225</v>
      </c>
      <c r="J65" s="89" t="s">
        <v>214</v>
      </c>
      <c r="K65" s="2"/>
      <c r="L65" s="2"/>
      <c r="M65" s="2"/>
      <c r="N65" s="2"/>
      <c r="O65" s="2"/>
      <c r="P65" s="2"/>
      <c r="Q65" s="2"/>
    </row>
    <row r="66" spans="1:17" x14ac:dyDescent="0.35">
      <c r="C66" s="6">
        <v>1101</v>
      </c>
      <c r="D66" s="6">
        <v>340</v>
      </c>
      <c r="E66" s="54">
        <f>LOOKUP(D66,$I$66:$I$68,$J$66:$J$68)</f>
        <v>6</v>
      </c>
      <c r="F66" s="54">
        <f>(D66*E66)</f>
        <v>2040</v>
      </c>
      <c r="G66" s="6"/>
      <c r="H66" s="6"/>
      <c r="I66" s="6">
        <v>0</v>
      </c>
      <c r="J66" s="6">
        <v>3</v>
      </c>
    </row>
    <row r="67" spans="1:17" x14ac:dyDescent="0.35">
      <c r="C67" s="6">
        <v>1102</v>
      </c>
      <c r="D67" s="6">
        <v>180</v>
      </c>
      <c r="E67" s="54">
        <f>LOOKUP(D67,$I$66:$I$68,$J$66:$J$68)</f>
        <v>3</v>
      </c>
      <c r="F67" s="54">
        <f>(D67*E67)</f>
        <v>540</v>
      </c>
      <c r="G67" s="6"/>
      <c r="H67" s="6"/>
      <c r="I67" s="6">
        <v>200</v>
      </c>
      <c r="J67" s="6">
        <v>6</v>
      </c>
    </row>
    <row r="68" spans="1:17" x14ac:dyDescent="0.35">
      <c r="C68" s="6">
        <v>1103</v>
      </c>
      <c r="D68" s="6">
        <v>400</v>
      </c>
      <c r="E68" s="54">
        <f>LOOKUP(D68,$I$66:$I$68,$J$66:$J$68)</f>
        <v>6</v>
      </c>
      <c r="F68" s="54">
        <f>(D68*E68)</f>
        <v>2400</v>
      </c>
      <c r="G68" s="6"/>
      <c r="H68" s="6"/>
      <c r="I68" s="6">
        <v>500</v>
      </c>
      <c r="J68" s="6">
        <v>10</v>
      </c>
    </row>
    <row r="69" spans="1:17" x14ac:dyDescent="0.35">
      <c r="C69" s="6">
        <v>1104</v>
      </c>
      <c r="D69" s="6">
        <v>600</v>
      </c>
      <c r="E69" s="54">
        <f>LOOKUP(D69,$I$66:$I$68,$J$66:$J$68)</f>
        <v>10</v>
      </c>
      <c r="F69" s="54">
        <f>(D69*E69)</f>
        <v>6000</v>
      </c>
      <c r="G69" s="6"/>
      <c r="H69" s="6"/>
      <c r="I69" s="6"/>
      <c r="J69" s="6"/>
    </row>
    <row r="70" spans="1:17" x14ac:dyDescent="0.35">
      <c r="C70" s="6">
        <v>1105</v>
      </c>
      <c r="D70" s="6">
        <v>350</v>
      </c>
      <c r="E70" s="54">
        <f>LOOKUP(D70,$I$66:$I$68,$J$66:$J$68)</f>
        <v>6</v>
      </c>
      <c r="F70" s="54">
        <f>(D70*E70)</f>
        <v>2100</v>
      </c>
      <c r="G70" s="6"/>
      <c r="H70" s="6"/>
      <c r="I70" s="6"/>
      <c r="J70" s="6"/>
    </row>
    <row r="71" spans="1:17" x14ac:dyDescent="0.35">
      <c r="C71" s="6">
        <v>1106</v>
      </c>
      <c r="D71" s="6">
        <v>470</v>
      </c>
      <c r="E71" s="54">
        <f>LOOKUP(D71,$I$66:$I$68,$J$66:$J$68)</f>
        <v>6</v>
      </c>
      <c r="F71" s="54">
        <f>(D71*E71)</f>
        <v>2820</v>
      </c>
      <c r="G71" s="6"/>
      <c r="H71" s="6"/>
      <c r="I71" s="6"/>
      <c r="J71" s="6"/>
    </row>
    <row r="72" spans="1:17" x14ac:dyDescent="0.35">
      <c r="C72" s="6">
        <v>1107</v>
      </c>
      <c r="D72" s="6">
        <v>890</v>
      </c>
      <c r="E72" s="54">
        <f>LOOKUP(D72,$I$66:$I$68,$J$66:$J$68)</f>
        <v>10</v>
      </c>
      <c r="F72" s="54">
        <f>(D72*E72)</f>
        <v>8900</v>
      </c>
      <c r="G72" s="6"/>
      <c r="H72" s="6"/>
      <c r="I72" s="6"/>
      <c r="J72" s="6"/>
    </row>
    <row r="73" spans="1:17" x14ac:dyDescent="0.35">
      <c r="C73" s="6">
        <v>1108</v>
      </c>
      <c r="D73" s="6">
        <v>200</v>
      </c>
      <c r="E73" s="54">
        <f>LOOKUP(D73,$I$66:$I$68,$J$66:$J$68)</f>
        <v>6</v>
      </c>
      <c r="F73" s="54">
        <f>(D73*E73)</f>
        <v>1200</v>
      </c>
      <c r="G73" s="6"/>
      <c r="H73" s="6"/>
      <c r="I73" s="6"/>
      <c r="J73" s="6"/>
    </row>
    <row r="74" spans="1:17" x14ac:dyDescent="0.35">
      <c r="C74" s="6">
        <v>1109</v>
      </c>
      <c r="D74" s="6">
        <v>500</v>
      </c>
      <c r="E74" s="54">
        <f>LOOKUP(D74,$I$66:$I$68,$J$66:$J$68)</f>
        <v>10</v>
      </c>
      <c r="F74" s="54">
        <f>(D74*E74)</f>
        <v>5000</v>
      </c>
      <c r="G74" s="6"/>
      <c r="H74" s="6"/>
      <c r="I74" s="6"/>
      <c r="J74" s="6"/>
    </row>
    <row r="75" spans="1:17" x14ac:dyDescent="0.35">
      <c r="C75" s="6">
        <v>1110</v>
      </c>
      <c r="D75" s="6">
        <v>360</v>
      </c>
      <c r="E75" s="54">
        <f>LOOKUP(D75,$I$66:$I$68,$J$66:$J$68)</f>
        <v>6</v>
      </c>
      <c r="F75" s="54">
        <f>(D75*E75)</f>
        <v>2160</v>
      </c>
      <c r="G75" s="6"/>
      <c r="H75" s="6"/>
      <c r="I75" s="6"/>
      <c r="J75" s="6"/>
    </row>
  </sheetData>
  <mergeCells count="4">
    <mergeCell ref="B59:D59"/>
    <mergeCell ref="B60:D60"/>
    <mergeCell ref="B61:D61"/>
    <mergeCell ref="B62:D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Scenario Summary</vt:lpstr>
      <vt:lpstr>Answer Report 1</vt:lpstr>
      <vt:lpstr>Sheet1</vt:lpstr>
      <vt:lpstr>Sheet4</vt:lpstr>
      <vt:lpstr>Sheet5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Raushan</dc:creator>
  <cp:lastModifiedBy>Ritik Raushan</cp:lastModifiedBy>
  <dcterms:created xsi:type="dcterms:W3CDTF">2025-06-30T07:21:39Z</dcterms:created>
  <dcterms:modified xsi:type="dcterms:W3CDTF">2025-07-01T20:01:15Z</dcterms:modified>
</cp:coreProperties>
</file>