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91972\Desktop\Ritik Projects\"/>
    </mc:Choice>
  </mc:AlternateContent>
  <xr:revisionPtr revIDLastSave="0" documentId="13_ncr:1_{E51834C3-255C-4F3B-AE8F-F5F15E057428}" xr6:coauthVersionLast="47" xr6:coauthVersionMax="47" xr10:uidLastSave="{00000000-0000-0000-0000-000000000000}"/>
  <bookViews>
    <workbookView xWindow="-108" yWindow="-108" windowWidth="23256" windowHeight="12456" activeTab="2" xr2:uid="{00D73686-8011-445B-BC18-A02BCDA57366}"/>
  </bookViews>
  <sheets>
    <sheet name="Ex 01" sheetId="1" r:id="rId1"/>
    <sheet name="attendance" sheetId="2" r:id="rId2"/>
    <sheet name="Jan" sheetId="3" r:id="rId3"/>
    <sheet name="Sheet2"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L3" i="3" s="1"/>
  <c r="AP8" i="3" s="1"/>
  <c r="AT8" i="3" s="1"/>
  <c r="AN8" i="3"/>
  <c r="AS9" i="3"/>
  <c r="AS10" i="3"/>
  <c r="AS11" i="3"/>
  <c r="AS12" i="3"/>
  <c r="AS13" i="3"/>
  <c r="AS14" i="3"/>
  <c r="AS15" i="3"/>
  <c r="AS16" i="3"/>
  <c r="AS17" i="3"/>
  <c r="AS18" i="3"/>
  <c r="AS19" i="3"/>
  <c r="AS20" i="3"/>
  <c r="AS21" i="3"/>
  <c r="AS22" i="3"/>
  <c r="AS23" i="3"/>
  <c r="AS24" i="3"/>
  <c r="AS25" i="3"/>
  <c r="AS26" i="3"/>
  <c r="AS8" i="3"/>
  <c r="AO9" i="3"/>
  <c r="AO10" i="3"/>
  <c r="AO11" i="3"/>
  <c r="AO12" i="3"/>
  <c r="AO13" i="3"/>
  <c r="AO14" i="3"/>
  <c r="AO15" i="3"/>
  <c r="AO16" i="3"/>
  <c r="AO17" i="3"/>
  <c r="AO18" i="3"/>
  <c r="AO19" i="3"/>
  <c r="AO20" i="3"/>
  <c r="AO21" i="3"/>
  <c r="AO22" i="3"/>
  <c r="AO23" i="3"/>
  <c r="AO24" i="3"/>
  <c r="AO25" i="3"/>
  <c r="AO26" i="3"/>
  <c r="AO8" i="3"/>
  <c r="AN9" i="3"/>
  <c r="AN10" i="3"/>
  <c r="AN11" i="3"/>
  <c r="AN12" i="3"/>
  <c r="AN13" i="3"/>
  <c r="AN14" i="3"/>
  <c r="AN15" i="3"/>
  <c r="AN16" i="3"/>
  <c r="AN17" i="3"/>
  <c r="AN18" i="3"/>
  <c r="AN19" i="3"/>
  <c r="AN20" i="3"/>
  <c r="AN21" i="3"/>
  <c r="AN22" i="3"/>
  <c r="AN23" i="3"/>
  <c r="AN24" i="3"/>
  <c r="AN25" i="3"/>
  <c r="AN26" i="3"/>
  <c r="AL9" i="3"/>
  <c r="AL10" i="3"/>
  <c r="AL11" i="3"/>
  <c r="AL12" i="3"/>
  <c r="AL13" i="3"/>
  <c r="AL14" i="3"/>
  <c r="AL15" i="3"/>
  <c r="AL16" i="3"/>
  <c r="AL17" i="3"/>
  <c r="AL18" i="3"/>
  <c r="AL19" i="3"/>
  <c r="AL20" i="3"/>
  <c r="AL21" i="3"/>
  <c r="AL22" i="3"/>
  <c r="AL23" i="3"/>
  <c r="AL24" i="3"/>
  <c r="AL25" i="3"/>
  <c r="AL26" i="3"/>
  <c r="AL8" i="3"/>
  <c r="D20" i="1"/>
  <c r="D21" i="1" s="1"/>
  <c r="D19" i="1"/>
  <c r="C19" i="1"/>
  <c r="B19" i="1"/>
  <c r="A19" i="1"/>
  <c r="D18" i="1"/>
  <c r="C18" i="1"/>
  <c r="B18" i="1"/>
  <c r="A18" i="1"/>
  <c r="D17" i="1"/>
  <c r="C17" i="1"/>
  <c r="B17" i="1"/>
  <c r="A17" i="1"/>
  <c r="D16" i="1"/>
  <c r="C16" i="1"/>
  <c r="C20" i="1" s="1"/>
  <c r="C21" i="1" s="1"/>
  <c r="B16" i="1"/>
  <c r="B20" i="1" s="1"/>
  <c r="B21" i="1" s="1"/>
  <c r="A16" i="1"/>
  <c r="G7" i="1"/>
  <c r="H7" i="1" s="1"/>
  <c r="F7" i="1"/>
  <c r="E7" i="1"/>
  <c r="D7" i="1"/>
  <c r="C7" i="1"/>
  <c r="F6" i="1"/>
  <c r="E6" i="1"/>
  <c r="D6" i="1"/>
  <c r="C6" i="1"/>
  <c r="G6" i="1" s="1"/>
  <c r="H6" i="1" s="1"/>
  <c r="F5" i="1"/>
  <c r="E5" i="1"/>
  <c r="D5" i="1"/>
  <c r="C5" i="1"/>
  <c r="G5" i="1" s="1"/>
  <c r="H5" i="1" s="1"/>
  <c r="F4" i="1"/>
  <c r="E4" i="1"/>
  <c r="D4" i="1"/>
  <c r="C4" i="1"/>
  <c r="AP10" i="3" l="1"/>
  <c r="AT10" i="3" s="1"/>
  <c r="AP9" i="3"/>
  <c r="AT9" i="3" s="1"/>
  <c r="AP25" i="3"/>
  <c r="AT25" i="3" s="1"/>
  <c r="AP20" i="3"/>
  <c r="AT20" i="3" s="1"/>
  <c r="AP24" i="3"/>
  <c r="AT24" i="3" s="1"/>
  <c r="AP11" i="3"/>
  <c r="AT11" i="3" s="1"/>
  <c r="AP15" i="3"/>
  <c r="AT15" i="3" s="1"/>
  <c r="AP16" i="3"/>
  <c r="AT16" i="3" s="1"/>
  <c r="AP22" i="3"/>
  <c r="AT22" i="3" s="1"/>
  <c r="AP13" i="3"/>
  <c r="AT13" i="3" s="1"/>
  <c r="AP19" i="3"/>
  <c r="AT19" i="3" s="1"/>
  <c r="AP23" i="3"/>
  <c r="AT23" i="3" s="1"/>
  <c r="AP14" i="3"/>
  <c r="AT14" i="3" s="1"/>
  <c r="AP17" i="3"/>
  <c r="AT17" i="3" s="1"/>
  <c r="AP21" i="3"/>
  <c r="AT21" i="3" s="1"/>
  <c r="AP26" i="3"/>
  <c r="AT26" i="3" s="1"/>
  <c r="AP12" i="3"/>
  <c r="AT12" i="3" s="1"/>
  <c r="AP18" i="3"/>
  <c r="AT18" i="3" s="1"/>
  <c r="G6" i="3"/>
  <c r="H6" i="3" s="1"/>
  <c r="G7" i="3" l="1"/>
  <c r="I6" i="3"/>
  <c r="I7" i="3" s="1"/>
  <c r="H7" i="3"/>
  <c r="J6" i="3" l="1"/>
  <c r="K6" i="3" l="1"/>
  <c r="J7" i="3"/>
  <c r="L6" i="3" l="1"/>
  <c r="K7" i="3"/>
  <c r="M6" i="3" l="1"/>
  <c r="L7" i="3"/>
  <c r="N6" i="3" l="1"/>
  <c r="M7" i="3"/>
  <c r="O6" i="3" l="1"/>
  <c r="N7" i="3"/>
  <c r="P6" i="3" l="1"/>
  <c r="O7" i="3"/>
  <c r="Q6" i="3" l="1"/>
  <c r="P7" i="3"/>
  <c r="R6" i="3" l="1"/>
  <c r="Q7" i="3"/>
  <c r="S6" i="3" l="1"/>
  <c r="R7" i="3"/>
  <c r="T6" i="3" l="1"/>
  <c r="S7" i="3"/>
  <c r="U6" i="3" l="1"/>
  <c r="T7" i="3"/>
  <c r="V6" i="3" l="1"/>
  <c r="U7" i="3"/>
  <c r="W6" i="3" l="1"/>
  <c r="V7" i="3"/>
  <c r="X6" i="3" l="1"/>
  <c r="W7" i="3"/>
  <c r="Y6" i="3" l="1"/>
  <c r="X7" i="3"/>
  <c r="Z6" i="3" l="1"/>
  <c r="Y7" i="3"/>
  <c r="AA6" i="3" l="1"/>
  <c r="Z7" i="3"/>
  <c r="AB6" i="3" l="1"/>
  <c r="AA7" i="3"/>
  <c r="AC6" i="3" l="1"/>
  <c r="AB7" i="3"/>
  <c r="AD6" i="3" l="1"/>
  <c r="AC7" i="3"/>
  <c r="AE6" i="3" l="1"/>
  <c r="AD7" i="3"/>
  <c r="AF6" i="3" l="1"/>
  <c r="AE7" i="3"/>
  <c r="AG6" i="3" l="1"/>
  <c r="AF7" i="3"/>
  <c r="AH6" i="3" l="1"/>
  <c r="AG7" i="3"/>
  <c r="AI6" i="3" l="1"/>
  <c r="AH7" i="3"/>
  <c r="AJ6" i="3" l="1"/>
  <c r="AI7" i="3"/>
  <c r="AK6" i="3" l="1"/>
  <c r="AL6" i="3" s="1"/>
  <c r="AJ7" i="3"/>
  <c r="AM6" i="3" l="1"/>
  <c r="AK7" i="3"/>
  <c r="AQ10" i="3" l="1"/>
  <c r="AV10" i="3" s="1"/>
  <c r="AW10" i="3" s="1"/>
  <c r="AQ22" i="3"/>
  <c r="AV22" i="3" s="1"/>
  <c r="AW22" i="3" s="1"/>
  <c r="AQ9" i="3"/>
  <c r="AV9" i="3" s="1"/>
  <c r="AW9" i="3" s="1"/>
  <c r="AQ14" i="3"/>
  <c r="AV14" i="3" s="1"/>
  <c r="AW14" i="3" s="1"/>
  <c r="AQ21" i="3"/>
  <c r="AV21" i="3" s="1"/>
  <c r="AW21" i="3" s="1"/>
  <c r="AQ25" i="3"/>
  <c r="AV25" i="3" s="1"/>
  <c r="AW25" i="3" s="1"/>
  <c r="AQ26" i="3"/>
  <c r="AV26" i="3" s="1"/>
  <c r="AW26" i="3" s="1"/>
  <c r="AQ15" i="3"/>
  <c r="AV15" i="3" s="1"/>
  <c r="AW15" i="3" s="1"/>
  <c r="AQ11" i="3"/>
  <c r="AV11" i="3" s="1"/>
  <c r="AW11" i="3" s="1"/>
  <c r="AQ23" i="3"/>
  <c r="AV23" i="3" s="1"/>
  <c r="AW23" i="3" s="1"/>
  <c r="AQ18" i="3"/>
  <c r="AV18" i="3" s="1"/>
  <c r="AW18" i="3" s="1"/>
  <c r="AQ20" i="3"/>
  <c r="AV20" i="3" s="1"/>
  <c r="AW20" i="3" s="1"/>
  <c r="AQ24" i="3"/>
  <c r="AV24" i="3" s="1"/>
  <c r="AW24" i="3" s="1"/>
  <c r="AQ8" i="3"/>
  <c r="AV8" i="3" s="1"/>
  <c r="AW8" i="3" s="1"/>
  <c r="AQ16" i="3"/>
  <c r="AV16" i="3" s="1"/>
  <c r="AW16" i="3" s="1"/>
  <c r="AQ13" i="3"/>
  <c r="AV13" i="3" s="1"/>
  <c r="AW13" i="3" s="1"/>
  <c r="AQ17" i="3"/>
  <c r="AV17" i="3" s="1"/>
  <c r="AW17" i="3" s="1"/>
  <c r="AQ12" i="3"/>
  <c r="AV12" i="3" s="1"/>
  <c r="AW12" i="3" s="1"/>
  <c r="AQ19" i="3"/>
  <c r="AV19" i="3" s="1"/>
  <c r="AW19" i="3" s="1"/>
</calcChain>
</file>

<file path=xl/sharedStrings.xml><?xml version="1.0" encoding="utf-8"?>
<sst xmlns="http://schemas.openxmlformats.org/spreadsheetml/2006/main" count="628" uniqueCount="73">
  <si>
    <t>The projected revenue for Jan, Feb and Mar are $1000, $2000, and $2500 respectively. The projected expenses as a percentage of revenue for each month are: Rent = 25%, Operating Expenses = 35%, Administrative expenses = 10% and Miscellaneous expenses = 8.5%. Create a projected Income Statement and formatted it so it looks good.</t>
  </si>
  <si>
    <t>Month</t>
  </si>
  <si>
    <t>Rev</t>
  </si>
  <si>
    <t>Total Expenses</t>
  </si>
  <si>
    <t>Net Income</t>
  </si>
  <si>
    <t>Jan</t>
  </si>
  <si>
    <t>Feb</t>
  </si>
  <si>
    <t>Mar</t>
  </si>
  <si>
    <t>Rent</t>
  </si>
  <si>
    <t>Operating Expense</t>
  </si>
  <si>
    <t>Admin Expenses</t>
  </si>
  <si>
    <t>Misc. Expenses</t>
  </si>
  <si>
    <t>OR</t>
  </si>
  <si>
    <t>employee attendance</t>
  </si>
  <si>
    <t>Identify any attendance-related issues in your company</t>
  </si>
  <si>
    <t>Reduce absenteeism</t>
  </si>
  <si>
    <t>Improve employee productivity and morale through accurate and timely time-off requests and approvals</t>
  </si>
  <si>
    <t>Employee time in and time out for the day</t>
  </si>
  <si>
    <t>Attendance per day, week, month, or year</t>
  </si>
  <si>
    <t>Break time per day</t>
  </si>
  <si>
    <t>The days employees spend on personal leave</t>
  </si>
  <si>
    <t>The days employees spend on sick leave</t>
  </si>
  <si>
    <t>The days employees spend on vacation</t>
  </si>
  <si>
    <t>Whether some of your employees are not showing up to work, but offering no timely explanation as to why</t>
  </si>
  <si>
    <t>Monthly Employee Attendance Template</t>
  </si>
  <si>
    <t>The Monthly Employee Attendance Template lets you track employee attendance by month.</t>
  </si>
  <si>
    <t>First, specify the month and add the basic information for each employee (name, position, and department).</t>
  </si>
  <si>
    <r>
      <t xml:space="preserve">In order to visually mark the attendance status for each employee, copy and paste the right labels to the right slots (e.g. copy and paste the </t>
    </r>
    <r>
      <rPr>
        <b/>
        <sz val="11"/>
        <color theme="1"/>
        <rFont val="Calibri"/>
        <family val="2"/>
        <scheme val="minor"/>
      </rPr>
      <t xml:space="preserve">P </t>
    </r>
    <r>
      <rPr>
        <sz val="11"/>
        <color theme="1"/>
        <rFont val="Calibri"/>
        <family val="2"/>
        <scheme val="minor"/>
      </rPr>
      <t>label or write "p" in a certain day slot next to "Employee 1" to mark that "Employee 1" has been on personal leave on a certain day).</t>
    </r>
  </si>
  <si>
    <t>Each time you note an employee attended, was on sick leave, personal leave, vacation, or failed to show up to work or call to announce his or her absence, the counter automatically counts the totals per individual employee (these statistics are available under each employee row in the table).</t>
  </si>
  <si>
    <t>You'll also get the totals calculated for each month for all employees (these statistics are available under the main table).</t>
  </si>
  <si>
    <t>Emp.ID</t>
  </si>
  <si>
    <t>Name</t>
  </si>
  <si>
    <t>Date Of Joining</t>
  </si>
  <si>
    <t>Post</t>
  </si>
  <si>
    <t>Apr</t>
  </si>
  <si>
    <t>May</t>
  </si>
  <si>
    <t>Jun</t>
  </si>
  <si>
    <t>Jul</t>
  </si>
  <si>
    <t>Aug</t>
  </si>
  <si>
    <t>Sep</t>
  </si>
  <si>
    <t>Oct</t>
  </si>
  <si>
    <t>Nov</t>
  </si>
  <si>
    <t>Dec</t>
  </si>
  <si>
    <t>Months</t>
  </si>
  <si>
    <t>Year</t>
  </si>
  <si>
    <t>To</t>
  </si>
  <si>
    <t>A</t>
  </si>
  <si>
    <t>B</t>
  </si>
  <si>
    <t>C</t>
  </si>
  <si>
    <t>D</t>
  </si>
  <si>
    <t>E</t>
  </si>
  <si>
    <t>F</t>
  </si>
  <si>
    <t>G</t>
  </si>
  <si>
    <t>I</t>
  </si>
  <si>
    <t>J</t>
  </si>
  <si>
    <t>K</t>
  </si>
  <si>
    <t>Manager</t>
  </si>
  <si>
    <t>P</t>
  </si>
  <si>
    <t>SL</t>
  </si>
  <si>
    <t>PL</t>
  </si>
  <si>
    <t>VL</t>
  </si>
  <si>
    <t>Total Present Days</t>
  </si>
  <si>
    <t xml:space="preserve">Presence </t>
  </si>
  <si>
    <t>Absence</t>
  </si>
  <si>
    <t>Total Days of months</t>
  </si>
  <si>
    <t>Total Payable Days</t>
  </si>
  <si>
    <t>Basic Salary</t>
  </si>
  <si>
    <t>PF 5%</t>
  </si>
  <si>
    <t>Per Day Amount</t>
  </si>
  <si>
    <t>HRA</t>
  </si>
  <si>
    <t>Total Amount</t>
  </si>
  <si>
    <t>In Hand Salary</t>
  </si>
  <si>
    <t>Attendance sheet for month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</si>
</sst>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F800]dddd\,\ mmmm\ dd\,\ yyyy"/>
    <numFmt numFmtId="166" formatCode="dd"/>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16"/>
      <color theme="1"/>
      <name val="Calibri"/>
      <family val="2"/>
      <scheme val="minor"/>
    </font>
    <font>
      <b/>
      <sz val="36"/>
      <color theme="1"/>
      <name val="Algerian"/>
      <family val="5"/>
    </font>
  </fonts>
  <fills count="12">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CCFFCC"/>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3" fillId="3" borderId="3" xfId="0" applyFont="1" applyFill="1" applyBorder="1"/>
    <xf numFmtId="0" fontId="3" fillId="3" borderId="3" xfId="0" applyFont="1" applyFill="1" applyBorder="1" applyAlignment="1">
      <alignment wrapText="1"/>
    </xf>
    <xf numFmtId="0" fontId="0" fillId="0" borderId="3" xfId="0" applyBorder="1"/>
    <xf numFmtId="164" fontId="0" fillId="0" borderId="3" xfId="0" applyNumberFormat="1" applyBorder="1"/>
    <xf numFmtId="164" fontId="0" fillId="4" borderId="3" xfId="0" applyNumberFormat="1" applyFill="1" applyBorder="1"/>
    <xf numFmtId="164" fontId="0" fillId="5" borderId="3" xfId="0" applyNumberFormat="1" applyFill="1" applyBorder="1"/>
    <xf numFmtId="164" fontId="0" fillId="6" borderId="3" xfId="0" applyNumberFormat="1" applyFill="1" applyBorder="1"/>
    <xf numFmtId="0" fontId="3" fillId="7" borderId="3" xfId="0" applyFont="1" applyFill="1" applyBorder="1" applyAlignment="1">
      <alignment wrapText="1"/>
    </xf>
    <xf numFmtId="10" fontId="0" fillId="0" borderId="3" xfId="1" applyNumberFormat="1" applyFont="1" applyBorder="1"/>
    <xf numFmtId="10" fontId="0" fillId="0" borderId="0" xfId="1" applyNumberFormat="1" applyFont="1" applyBorder="1"/>
    <xf numFmtId="0" fontId="2" fillId="0" borderId="3" xfId="0" applyFont="1" applyBorder="1"/>
    <xf numFmtId="0" fontId="2" fillId="0" borderId="3" xfId="0" applyFont="1" applyBorder="1" applyAlignment="1">
      <alignment wrapText="1"/>
    </xf>
    <xf numFmtId="0" fontId="4" fillId="0" borderId="0" xfId="0" applyFont="1" applyAlignment="1">
      <alignment vertical="center"/>
    </xf>
    <xf numFmtId="0" fontId="0" fillId="0" borderId="0" xfId="0" applyAlignment="1">
      <alignment horizontal="left" vertical="center" indent="1"/>
    </xf>
    <xf numFmtId="0" fontId="5" fillId="0" borderId="0" xfId="0" applyFont="1" applyAlignment="1">
      <alignment vertical="center"/>
    </xf>
    <xf numFmtId="0" fontId="0" fillId="0" borderId="0" xfId="0" applyAlignment="1">
      <alignment horizontal="center" vertical="center"/>
    </xf>
    <xf numFmtId="0" fontId="0" fillId="0" borderId="3" xfId="0" applyBorder="1" applyAlignment="1">
      <alignment horizontal="center" vertical="center"/>
    </xf>
    <xf numFmtId="166" fontId="0" fillId="0" borderId="0" xfId="0" applyNumberFormat="1"/>
    <xf numFmtId="0" fontId="0" fillId="0" borderId="0" xfId="0" applyAlignment="1">
      <alignment vertical="center"/>
    </xf>
    <xf numFmtId="0" fontId="0" fillId="0" borderId="3" xfId="0" applyBorder="1" applyAlignment="1">
      <alignment horizontal="center" vertical="center" wrapText="1"/>
    </xf>
    <xf numFmtId="14" fontId="0" fillId="0" borderId="3" xfId="0" applyNumberFormat="1" applyBorder="1" applyAlignment="1">
      <alignment horizontal="center" vertical="center"/>
    </xf>
    <xf numFmtId="0" fontId="2" fillId="10" borderId="3" xfId="0" applyFont="1" applyFill="1" applyBorder="1" applyAlignment="1">
      <alignment horizontal="center" vertical="center" wrapText="1"/>
    </xf>
    <xf numFmtId="0" fontId="7" fillId="0" borderId="3" xfId="0" applyFont="1" applyBorder="1" applyAlignment="1">
      <alignment horizontal="center" vertical="center"/>
    </xf>
    <xf numFmtId="0" fontId="8" fillId="8" borderId="3" xfId="0" applyFont="1" applyFill="1" applyBorder="1" applyAlignment="1">
      <alignment horizontal="center" vertical="center"/>
    </xf>
    <xf numFmtId="165" fontId="7" fillId="0" borderId="0" xfId="0" applyNumberFormat="1" applyFont="1"/>
    <xf numFmtId="167" fontId="0" fillId="0" borderId="3" xfId="0" applyNumberFormat="1" applyBorder="1" applyAlignment="1">
      <alignment horizontal="center" vertical="center"/>
    </xf>
    <xf numFmtId="1" fontId="0" fillId="0" borderId="3" xfId="0" applyNumberFormat="1" applyBorder="1" applyAlignment="1">
      <alignment horizontal="center" vertical="center"/>
    </xf>
    <xf numFmtId="166" fontId="0" fillId="10" borderId="3" xfId="0" applyNumberFormat="1" applyFill="1" applyBorder="1" applyAlignment="1">
      <alignment horizontal="center" vertical="center"/>
    </xf>
    <xf numFmtId="166" fontId="2" fillId="10" borderId="3" xfId="0" applyNumberFormat="1" applyFont="1" applyFill="1" applyBorder="1" applyAlignment="1">
      <alignment horizontal="center" vertical="center" textRotation="90"/>
    </xf>
    <xf numFmtId="166" fontId="2" fillId="10" borderId="3" xfId="0" applyNumberFormat="1" applyFont="1" applyFill="1" applyBorder="1" applyAlignment="1">
      <alignment horizontal="center" vertical="center"/>
    </xf>
    <xf numFmtId="0" fontId="2" fillId="10" borderId="3" xfId="0" applyFont="1" applyFill="1" applyBorder="1" applyAlignment="1">
      <alignment horizontal="center" vertical="center" wrapText="1"/>
    </xf>
    <xf numFmtId="0" fontId="9" fillId="11" borderId="4" xfId="0" applyFont="1" applyFill="1" applyBorder="1" applyAlignment="1">
      <alignment horizontal="center" vertical="center"/>
    </xf>
    <xf numFmtId="0" fontId="2" fillId="10" borderId="3" xfId="0" applyFont="1" applyFill="1" applyBorder="1" applyAlignment="1">
      <alignment horizontal="center" vertical="center"/>
    </xf>
    <xf numFmtId="16" fontId="7" fillId="9" borderId="5" xfId="0" applyNumberFormat="1" applyFont="1" applyFill="1" applyBorder="1" applyAlignment="1">
      <alignment horizontal="center"/>
    </xf>
    <xf numFmtId="16" fontId="7" fillId="9" borderId="6" xfId="0" applyNumberFormat="1" applyFont="1" applyFill="1" applyBorder="1" applyAlignment="1">
      <alignment horizontal="center"/>
    </xf>
    <xf numFmtId="16" fontId="7" fillId="9" borderId="7" xfId="0" applyNumberFormat="1" applyFont="1" applyFill="1" applyBorder="1" applyAlignment="1">
      <alignment horizontal="center"/>
    </xf>
  </cellXfs>
  <cellStyles count="2">
    <cellStyle name="Normal" xfId="0" builtinId="0"/>
    <cellStyle name="Percent" xfId="1" builtinId="5"/>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CC669-E0B3-4799-AF34-1EE97BA68D6A}">
  <dimension ref="A1:H26"/>
  <sheetViews>
    <sheetView workbookViewId="0">
      <selection activeCell="B24" sqref="B24"/>
    </sheetView>
  </sheetViews>
  <sheetFormatPr defaultRowHeight="14.4" x14ac:dyDescent="0.3"/>
  <cols>
    <col min="1" max="1" width="18" bestFit="1" customWidth="1"/>
    <col min="2" max="4" width="9.88671875" bestFit="1" customWidth="1"/>
    <col min="5" max="6" width="8.44140625" bestFit="1" customWidth="1"/>
    <col min="7" max="7" width="9.88671875" bestFit="1" customWidth="1"/>
    <col min="8" max="8" width="8.33203125" bestFit="1" customWidth="1"/>
  </cols>
  <sheetData>
    <row r="1" spans="1:8" ht="57.6" x14ac:dyDescent="0.3">
      <c r="A1" s="1" t="s">
        <v>0</v>
      </c>
      <c r="B1" s="2"/>
      <c r="C1" s="2"/>
      <c r="D1" s="2"/>
      <c r="E1" s="2"/>
      <c r="F1" s="2"/>
      <c r="G1" s="2"/>
      <c r="H1" s="2"/>
    </row>
    <row r="4" spans="1:8" ht="28.8" x14ac:dyDescent="0.3">
      <c r="A4" s="3" t="s">
        <v>1</v>
      </c>
      <c r="B4" s="3" t="s">
        <v>2</v>
      </c>
      <c r="C4" s="4" t="str">
        <f t="shared" ref="C4:F4" si="0">C9</f>
        <v>Rent</v>
      </c>
      <c r="D4" s="4" t="str">
        <f t="shared" si="0"/>
        <v>Operating Expense</v>
      </c>
      <c r="E4" s="4" t="str">
        <f t="shared" si="0"/>
        <v>Admin Expenses</v>
      </c>
      <c r="F4" s="4" t="str">
        <f t="shared" si="0"/>
        <v>Misc. Expenses</v>
      </c>
      <c r="G4" s="4" t="s">
        <v>3</v>
      </c>
      <c r="H4" s="4" t="s">
        <v>4</v>
      </c>
    </row>
    <row r="5" spans="1:8" x14ac:dyDescent="0.3">
      <c r="A5" s="5" t="s">
        <v>5</v>
      </c>
      <c r="B5" s="6">
        <v>1000</v>
      </c>
      <c r="C5" s="7">
        <f t="shared" ref="C5:F7" si="1">$B5*C$10</f>
        <v>250</v>
      </c>
      <c r="D5" s="7">
        <f t="shared" si="1"/>
        <v>350</v>
      </c>
      <c r="E5" s="7">
        <f t="shared" si="1"/>
        <v>100</v>
      </c>
      <c r="F5" s="7">
        <f t="shared" si="1"/>
        <v>85</v>
      </c>
      <c r="G5" s="8">
        <f t="shared" ref="G5:G7" si="2">SUM(C5:F5)</f>
        <v>785</v>
      </c>
      <c r="H5" s="9">
        <f t="shared" ref="H5:H7" si="3">B5-G5</f>
        <v>215</v>
      </c>
    </row>
    <row r="6" spans="1:8" x14ac:dyDescent="0.3">
      <c r="A6" s="5" t="s">
        <v>6</v>
      </c>
      <c r="B6" s="6">
        <v>2000</v>
      </c>
      <c r="C6" s="7">
        <f t="shared" si="1"/>
        <v>500</v>
      </c>
      <c r="D6" s="7">
        <f t="shared" si="1"/>
        <v>700</v>
      </c>
      <c r="E6" s="7">
        <f t="shared" si="1"/>
        <v>200</v>
      </c>
      <c r="F6" s="7">
        <f t="shared" si="1"/>
        <v>170</v>
      </c>
      <c r="G6" s="8">
        <f t="shared" si="2"/>
        <v>1570</v>
      </c>
      <c r="H6" s="9">
        <f t="shared" si="3"/>
        <v>430</v>
      </c>
    </row>
    <row r="7" spans="1:8" x14ac:dyDescent="0.3">
      <c r="A7" s="5" t="s">
        <v>7</v>
      </c>
      <c r="B7" s="6">
        <v>2500</v>
      </c>
      <c r="C7" s="7">
        <f t="shared" si="1"/>
        <v>625</v>
      </c>
      <c r="D7" s="7">
        <f t="shared" si="1"/>
        <v>875</v>
      </c>
      <c r="E7" s="7">
        <f t="shared" si="1"/>
        <v>250</v>
      </c>
      <c r="F7" s="7">
        <f t="shared" si="1"/>
        <v>212.50000000000003</v>
      </c>
      <c r="G7" s="8">
        <f t="shared" si="2"/>
        <v>1962.5</v>
      </c>
      <c r="H7" s="9">
        <f t="shared" si="3"/>
        <v>537.5</v>
      </c>
    </row>
    <row r="9" spans="1:8" ht="28.8" x14ac:dyDescent="0.3">
      <c r="C9" s="10" t="s">
        <v>8</v>
      </c>
      <c r="D9" s="10" t="s">
        <v>9</v>
      </c>
      <c r="E9" s="10" t="s">
        <v>10</v>
      </c>
      <c r="F9" s="10" t="s">
        <v>11</v>
      </c>
    </row>
    <row r="10" spans="1:8" x14ac:dyDescent="0.3">
      <c r="C10" s="11">
        <v>0.25</v>
      </c>
      <c r="D10" s="11">
        <v>0.35</v>
      </c>
      <c r="E10" s="11">
        <v>0.1</v>
      </c>
      <c r="F10" s="11">
        <v>8.5000000000000006E-2</v>
      </c>
    </row>
    <row r="11" spans="1:8" x14ac:dyDescent="0.3">
      <c r="C11" s="12"/>
      <c r="D11" s="12"/>
      <c r="E11" s="12"/>
      <c r="F11" s="12"/>
    </row>
    <row r="12" spans="1:8" x14ac:dyDescent="0.3">
      <c r="A12" t="s">
        <v>12</v>
      </c>
      <c r="C12" s="12"/>
      <c r="D12" s="12"/>
      <c r="E12" s="12"/>
      <c r="F12" s="12"/>
    </row>
    <row r="14" spans="1:8" x14ac:dyDescent="0.3">
      <c r="B14" s="13" t="s">
        <v>5</v>
      </c>
      <c r="C14" s="13" t="s">
        <v>6</v>
      </c>
      <c r="D14" s="13" t="s">
        <v>7</v>
      </c>
    </row>
    <row r="15" spans="1:8" x14ac:dyDescent="0.3">
      <c r="A15" s="13" t="s">
        <v>2</v>
      </c>
      <c r="B15" s="6">
        <v>1000</v>
      </c>
      <c r="C15" s="6">
        <v>2000</v>
      </c>
      <c r="D15" s="6">
        <v>2500</v>
      </c>
    </row>
    <row r="16" spans="1:8" x14ac:dyDescent="0.3">
      <c r="A16" s="13" t="str">
        <f>A23</f>
        <v>Rent</v>
      </c>
      <c r="B16" s="6">
        <f t="shared" ref="B16:D19" si="4">B$15*$B23</f>
        <v>250</v>
      </c>
      <c r="C16" s="6">
        <f t="shared" si="4"/>
        <v>500</v>
      </c>
      <c r="D16" s="6">
        <f t="shared" si="4"/>
        <v>625</v>
      </c>
    </row>
    <row r="17" spans="1:4" x14ac:dyDescent="0.3">
      <c r="A17" s="13" t="str">
        <f>A24</f>
        <v>Operating Expense</v>
      </c>
      <c r="B17" s="6">
        <f t="shared" si="4"/>
        <v>350</v>
      </c>
      <c r="C17" s="6">
        <f t="shared" si="4"/>
        <v>700</v>
      </c>
      <c r="D17" s="6">
        <f t="shared" si="4"/>
        <v>875</v>
      </c>
    </row>
    <row r="18" spans="1:4" x14ac:dyDescent="0.3">
      <c r="A18" s="13" t="str">
        <f>A25</f>
        <v>Admin Expenses</v>
      </c>
      <c r="B18" s="6">
        <f t="shared" si="4"/>
        <v>100</v>
      </c>
      <c r="C18" s="6">
        <f t="shared" si="4"/>
        <v>200</v>
      </c>
      <c r="D18" s="6">
        <f t="shared" si="4"/>
        <v>250</v>
      </c>
    </row>
    <row r="19" spans="1:4" x14ac:dyDescent="0.3">
      <c r="A19" s="13" t="str">
        <f>A26</f>
        <v>Misc. Expenses</v>
      </c>
      <c r="B19" s="6">
        <f t="shared" si="4"/>
        <v>85</v>
      </c>
      <c r="C19" s="6">
        <f t="shared" si="4"/>
        <v>170</v>
      </c>
      <c r="D19" s="6">
        <f t="shared" si="4"/>
        <v>212.50000000000003</v>
      </c>
    </row>
    <row r="20" spans="1:4" x14ac:dyDescent="0.3">
      <c r="A20" s="13" t="s">
        <v>3</v>
      </c>
      <c r="B20" s="6">
        <f>SUM(B16:B19)</f>
        <v>785</v>
      </c>
      <c r="C20" s="6">
        <f>SUM(C16:C19)</f>
        <v>1570</v>
      </c>
      <c r="D20" s="6">
        <f>SUM(D16:D19)</f>
        <v>1962.5</v>
      </c>
    </row>
    <row r="21" spans="1:4" x14ac:dyDescent="0.3">
      <c r="A21" s="13" t="s">
        <v>4</v>
      </c>
      <c r="B21" s="6">
        <f>B15-B20</f>
        <v>215</v>
      </c>
      <c r="C21" s="6">
        <f>C15-C20</f>
        <v>430</v>
      </c>
      <c r="D21" s="6">
        <f>D15-D20</f>
        <v>537.5</v>
      </c>
    </row>
    <row r="23" spans="1:4" x14ac:dyDescent="0.3">
      <c r="A23" s="14" t="s">
        <v>8</v>
      </c>
      <c r="B23" s="11">
        <v>0.25</v>
      </c>
    </row>
    <row r="24" spans="1:4" x14ac:dyDescent="0.3">
      <c r="A24" s="14" t="s">
        <v>9</v>
      </c>
      <c r="B24" s="11">
        <v>0.35</v>
      </c>
    </row>
    <row r="25" spans="1:4" x14ac:dyDescent="0.3">
      <c r="A25" s="14" t="s">
        <v>10</v>
      </c>
      <c r="B25" s="11">
        <v>0.1</v>
      </c>
    </row>
    <row r="26" spans="1:4" x14ac:dyDescent="0.3">
      <c r="A26" s="14" t="s">
        <v>11</v>
      </c>
      <c r="B26" s="11">
        <v>8.5000000000000006E-2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74325-99CF-4E58-B98F-297A4BD606EF}">
  <dimension ref="A1:C26"/>
  <sheetViews>
    <sheetView workbookViewId="0">
      <selection activeCell="E2" sqref="E2"/>
    </sheetView>
  </sheetViews>
  <sheetFormatPr defaultRowHeight="14.4" x14ac:dyDescent="0.3"/>
  <sheetData>
    <row r="1" spans="1:3" ht="23.4" x14ac:dyDescent="0.3">
      <c r="A1" s="15" t="s">
        <v>13</v>
      </c>
    </row>
    <row r="3" spans="1:3" x14ac:dyDescent="0.3">
      <c r="A3" t="s">
        <v>14</v>
      </c>
    </row>
    <row r="4" spans="1:3" x14ac:dyDescent="0.3">
      <c r="A4" t="s">
        <v>15</v>
      </c>
    </row>
    <row r="5" spans="1:3" x14ac:dyDescent="0.3">
      <c r="A5" t="s">
        <v>16</v>
      </c>
    </row>
    <row r="7" spans="1:3" x14ac:dyDescent="0.3">
      <c r="A7" s="16" t="s">
        <v>17</v>
      </c>
    </row>
    <row r="8" spans="1:3" x14ac:dyDescent="0.3">
      <c r="A8" s="16" t="s">
        <v>18</v>
      </c>
    </row>
    <row r="9" spans="1:3" x14ac:dyDescent="0.3">
      <c r="A9" s="16" t="s">
        <v>19</v>
      </c>
    </row>
    <row r="10" spans="1:3" x14ac:dyDescent="0.3">
      <c r="A10" s="16" t="s">
        <v>20</v>
      </c>
    </row>
    <row r="11" spans="1:3" x14ac:dyDescent="0.3">
      <c r="A11" s="16" t="s">
        <v>21</v>
      </c>
    </row>
    <row r="12" spans="1:3" x14ac:dyDescent="0.3">
      <c r="A12" s="16" t="s">
        <v>22</v>
      </c>
    </row>
    <row r="13" spans="1:3" x14ac:dyDescent="0.3">
      <c r="A13" s="16" t="s">
        <v>23</v>
      </c>
    </row>
    <row r="15" spans="1:3" ht="15.6" x14ac:dyDescent="0.3">
      <c r="C15" s="17" t="s">
        <v>24</v>
      </c>
    </row>
    <row r="18" spans="2:2" x14ac:dyDescent="0.3">
      <c r="B18" t="s">
        <v>25</v>
      </c>
    </row>
    <row r="20" spans="2:2" x14ac:dyDescent="0.3">
      <c r="B20" t="s">
        <v>26</v>
      </c>
    </row>
    <row r="22" spans="2:2" x14ac:dyDescent="0.3">
      <c r="B22" t="s">
        <v>27</v>
      </c>
    </row>
    <row r="24" spans="2:2" x14ac:dyDescent="0.3">
      <c r="B24" t="s">
        <v>28</v>
      </c>
    </row>
    <row r="26" spans="2:2" x14ac:dyDescent="0.3">
      <c r="B26"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78260-2DBF-44D1-B08A-CBEE6456D646}">
  <dimension ref="A1:AW51"/>
  <sheetViews>
    <sheetView showGridLines="0" tabSelected="1" zoomScale="130" zoomScaleNormal="130" workbookViewId="0">
      <selection activeCell="AB5" sqref="AB5"/>
    </sheetView>
  </sheetViews>
  <sheetFormatPr defaultRowHeight="14.4" x14ac:dyDescent="0.3"/>
  <cols>
    <col min="1" max="1" width="6.88671875" bestFit="1" customWidth="1"/>
    <col min="2" max="2" width="10.6640625" bestFit="1" customWidth="1"/>
    <col min="3" max="4" width="8.88671875" style="18" customWidth="1"/>
    <col min="5" max="5" width="12.77734375" customWidth="1"/>
    <col min="6" max="6" width="8.88671875" customWidth="1"/>
    <col min="7" max="9" width="3.5546875" bestFit="1" customWidth="1"/>
    <col min="10" max="10" width="3.5546875" customWidth="1"/>
    <col min="11" max="37" width="3.5546875" bestFit="1" customWidth="1"/>
    <col min="38" max="38" width="12" style="18" customWidth="1"/>
    <col min="40" max="49" width="11.109375" customWidth="1"/>
  </cols>
  <sheetData>
    <row r="1" spans="1:49" ht="44.4" customHeight="1" thickTop="1" thickBot="1" x14ac:dyDescent="0.35">
      <c r="A1" s="34" t="s">
        <v>72</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row>
    <row r="2" spans="1:49" ht="15.6" thickTop="1" thickBot="1" x14ac:dyDescent="0.35">
      <c r="C2"/>
    </row>
    <row r="3" spans="1:49" ht="22.2" thickTop="1" thickBot="1" x14ac:dyDescent="0.45">
      <c r="B3" s="26" t="s">
        <v>43</v>
      </c>
      <c r="C3" s="25" t="s">
        <v>5</v>
      </c>
      <c r="F3" s="36">
        <f>DATEVALUE("1"&amp;C3&amp;C4)</f>
        <v>45292</v>
      </c>
      <c r="G3" s="37"/>
      <c r="H3" s="37"/>
      <c r="I3" s="37"/>
      <c r="J3" s="38"/>
      <c r="K3" s="27" t="s">
        <v>45</v>
      </c>
      <c r="L3" s="36">
        <f>EOMONTH(F3,0)</f>
        <v>45322</v>
      </c>
      <c r="M3" s="37"/>
      <c r="N3" s="37"/>
      <c r="O3" s="37"/>
      <c r="P3" s="37"/>
      <c r="Q3" s="38"/>
    </row>
    <row r="4" spans="1:49" ht="21.6" thickTop="1" x14ac:dyDescent="0.3">
      <c r="B4" s="26" t="s">
        <v>44</v>
      </c>
      <c r="C4" s="25">
        <v>2024</v>
      </c>
    </row>
    <row r="6" spans="1:49" ht="14.4" customHeight="1" x14ac:dyDescent="0.3">
      <c r="C6" s="33" t="s">
        <v>30</v>
      </c>
      <c r="D6" s="35" t="s">
        <v>31</v>
      </c>
      <c r="E6" s="33" t="s">
        <v>32</v>
      </c>
      <c r="F6" s="35" t="s">
        <v>33</v>
      </c>
      <c r="G6" s="32">
        <f>F3</f>
        <v>45292</v>
      </c>
      <c r="H6" s="32">
        <f>IF(G6&lt;$L$3,G6+1,"")</f>
        <v>45293</v>
      </c>
      <c r="I6" s="32">
        <f t="shared" ref="I6:AM6" si="0">IF(H6&lt;$L$3,H6+1,"")</f>
        <v>45294</v>
      </c>
      <c r="J6" s="32">
        <f t="shared" si="0"/>
        <v>45295</v>
      </c>
      <c r="K6" s="32">
        <f t="shared" si="0"/>
        <v>45296</v>
      </c>
      <c r="L6" s="32">
        <f t="shared" si="0"/>
        <v>45297</v>
      </c>
      <c r="M6" s="32">
        <f t="shared" si="0"/>
        <v>45298</v>
      </c>
      <c r="N6" s="32">
        <f t="shared" si="0"/>
        <v>45299</v>
      </c>
      <c r="O6" s="32">
        <f t="shared" si="0"/>
        <v>45300</v>
      </c>
      <c r="P6" s="32">
        <f t="shared" si="0"/>
        <v>45301</v>
      </c>
      <c r="Q6" s="32">
        <f t="shared" si="0"/>
        <v>45302</v>
      </c>
      <c r="R6" s="32">
        <f t="shared" si="0"/>
        <v>45303</v>
      </c>
      <c r="S6" s="32">
        <f t="shared" si="0"/>
        <v>45304</v>
      </c>
      <c r="T6" s="32">
        <f t="shared" si="0"/>
        <v>45305</v>
      </c>
      <c r="U6" s="32">
        <f t="shared" si="0"/>
        <v>45306</v>
      </c>
      <c r="V6" s="32">
        <f t="shared" si="0"/>
        <v>45307</v>
      </c>
      <c r="W6" s="32">
        <f t="shared" si="0"/>
        <v>45308</v>
      </c>
      <c r="X6" s="32">
        <f t="shared" si="0"/>
        <v>45309</v>
      </c>
      <c r="Y6" s="32">
        <f t="shared" si="0"/>
        <v>45310</v>
      </c>
      <c r="Z6" s="32">
        <f t="shared" si="0"/>
        <v>45311</v>
      </c>
      <c r="AA6" s="32">
        <f t="shared" si="0"/>
        <v>45312</v>
      </c>
      <c r="AB6" s="32">
        <f t="shared" si="0"/>
        <v>45313</v>
      </c>
      <c r="AC6" s="32">
        <f t="shared" si="0"/>
        <v>45314</v>
      </c>
      <c r="AD6" s="32">
        <f t="shared" si="0"/>
        <v>45315</v>
      </c>
      <c r="AE6" s="32">
        <f t="shared" si="0"/>
        <v>45316</v>
      </c>
      <c r="AF6" s="32">
        <f t="shared" si="0"/>
        <v>45317</v>
      </c>
      <c r="AG6" s="32">
        <f>IF(AF6&lt;$L$3,AF6+1,"")</f>
        <v>45318</v>
      </c>
      <c r="AH6" s="32">
        <f t="shared" si="0"/>
        <v>45319</v>
      </c>
      <c r="AI6" s="32">
        <f t="shared" si="0"/>
        <v>45320</v>
      </c>
      <c r="AJ6" s="32">
        <f t="shared" si="0"/>
        <v>45321</v>
      </c>
      <c r="AK6" s="32">
        <f t="shared" si="0"/>
        <v>45322</v>
      </c>
      <c r="AL6" s="30" t="str">
        <f t="shared" si="0"/>
        <v/>
      </c>
      <c r="AM6" s="20" t="str">
        <f t="shared" si="0"/>
        <v/>
      </c>
      <c r="AN6" s="33" t="s">
        <v>62</v>
      </c>
      <c r="AO6" s="33" t="s">
        <v>63</v>
      </c>
      <c r="AP6" s="33" t="s">
        <v>64</v>
      </c>
      <c r="AQ6" s="33" t="s">
        <v>65</v>
      </c>
      <c r="AR6" s="33" t="s">
        <v>66</v>
      </c>
      <c r="AS6" s="33" t="s">
        <v>67</v>
      </c>
      <c r="AT6" s="33" t="s">
        <v>68</v>
      </c>
      <c r="AU6" s="33" t="s">
        <v>69</v>
      </c>
      <c r="AV6" s="33" t="s">
        <v>70</v>
      </c>
      <c r="AW6" s="33" t="s">
        <v>71</v>
      </c>
    </row>
    <row r="7" spans="1:49" ht="30.6" customHeight="1" x14ac:dyDescent="0.3">
      <c r="A7" s="21"/>
      <c r="B7" s="21"/>
      <c r="C7" s="33"/>
      <c r="D7" s="35"/>
      <c r="E7" s="33"/>
      <c r="F7" s="35"/>
      <c r="G7" s="31" t="str">
        <f>TEXT(G6,"ddd")</f>
        <v>Mon</v>
      </c>
      <c r="H7" s="31" t="str">
        <f t="shared" ref="H7:O7" si="1">TEXT(H6,"ddd")</f>
        <v>Tue</v>
      </c>
      <c r="I7" s="31" t="str">
        <f>TEXT(I6,"ddd")</f>
        <v>Wed</v>
      </c>
      <c r="J7" s="31" t="str">
        <f t="shared" si="1"/>
        <v>Thu</v>
      </c>
      <c r="K7" s="31" t="str">
        <f t="shared" si="1"/>
        <v>Fri</v>
      </c>
      <c r="L7" s="31" t="str">
        <f t="shared" si="1"/>
        <v>Sat</v>
      </c>
      <c r="M7" s="31" t="str">
        <f t="shared" si="1"/>
        <v>Sun</v>
      </c>
      <c r="N7" s="31" t="str">
        <f t="shared" si="1"/>
        <v>Mon</v>
      </c>
      <c r="O7" s="31" t="str">
        <f t="shared" si="1"/>
        <v>Tue</v>
      </c>
      <c r="P7" s="31" t="str">
        <f>TEXT(P6,"ddd")</f>
        <v>Wed</v>
      </c>
      <c r="Q7" s="31" t="str">
        <f t="shared" ref="Q7" si="2">TEXT(Q6,"ddd")</f>
        <v>Thu</v>
      </c>
      <c r="R7" s="31" t="str">
        <f t="shared" ref="R7" si="3">TEXT(R6,"ddd")</f>
        <v>Fri</v>
      </c>
      <c r="S7" s="31" t="str">
        <f t="shared" ref="S7" si="4">TEXT(S6,"ddd")</f>
        <v>Sat</v>
      </c>
      <c r="T7" s="31" t="str">
        <f t="shared" ref="T7:U7" si="5">TEXT(T6,"ddd")</f>
        <v>Sun</v>
      </c>
      <c r="U7" s="31" t="str">
        <f t="shared" si="5"/>
        <v>Mon</v>
      </c>
      <c r="V7" s="31" t="str">
        <f t="shared" ref="V7" si="6">TEXT(V6,"ddd")</f>
        <v>Tue</v>
      </c>
      <c r="W7" s="31" t="str">
        <f t="shared" ref="W7" si="7">TEXT(W6,"ddd")</f>
        <v>Wed</v>
      </c>
      <c r="X7" s="31" t="str">
        <f t="shared" ref="X7" si="8">TEXT(X6,"ddd")</f>
        <v>Thu</v>
      </c>
      <c r="Y7" s="31" t="str">
        <f t="shared" ref="Y7" si="9">TEXT(Y6,"ddd")</f>
        <v>Fri</v>
      </c>
      <c r="Z7" s="31" t="str">
        <f t="shared" ref="Z7" si="10">TEXT(Z6,"ddd")</f>
        <v>Sat</v>
      </c>
      <c r="AA7" s="31" t="str">
        <f t="shared" ref="AA7" si="11">TEXT(AA6,"ddd")</f>
        <v>Sun</v>
      </c>
      <c r="AB7" s="31" t="str">
        <f t="shared" ref="AB7" si="12">TEXT(AB6,"ddd")</f>
        <v>Mon</v>
      </c>
      <c r="AC7" s="31" t="str">
        <f t="shared" ref="AC7:AD7" si="13">TEXT(AC6,"ddd")</f>
        <v>Tue</v>
      </c>
      <c r="AD7" s="31" t="str">
        <f t="shared" si="13"/>
        <v>Wed</v>
      </c>
      <c r="AE7" s="31" t="str">
        <f t="shared" ref="AE7" si="14">TEXT(AE6,"ddd")</f>
        <v>Thu</v>
      </c>
      <c r="AF7" s="31" t="str">
        <f t="shared" ref="AF7" si="15">TEXT(AF6,"ddd")</f>
        <v>Fri</v>
      </c>
      <c r="AG7" s="31" t="str">
        <f t="shared" ref="AG7" si="16">TEXT(AG6,"ddd")</f>
        <v>Sat</v>
      </c>
      <c r="AH7" s="31" t="str">
        <f t="shared" ref="AH7:AI7" si="17">TEXT(AH6,"ddd")</f>
        <v>Sun</v>
      </c>
      <c r="AI7" s="31" t="str">
        <f t="shared" si="17"/>
        <v>Mon</v>
      </c>
      <c r="AJ7" s="31" t="str">
        <f t="shared" ref="AJ7" si="18">TEXT(AJ6,"ddd")</f>
        <v>Tue</v>
      </c>
      <c r="AK7" s="31" t="str">
        <f t="shared" ref="AK7" si="19">TEXT(AK6,"ddd")</f>
        <v>Wed</v>
      </c>
      <c r="AL7" s="24" t="s">
        <v>61</v>
      </c>
      <c r="AN7" s="33"/>
      <c r="AO7" s="33"/>
      <c r="AP7" s="33"/>
      <c r="AQ7" s="33"/>
      <c r="AR7" s="33"/>
      <c r="AS7" s="33"/>
      <c r="AT7" s="33"/>
      <c r="AU7" s="33"/>
      <c r="AV7" s="33"/>
      <c r="AW7" s="33"/>
    </row>
    <row r="8" spans="1:49" x14ac:dyDescent="0.3">
      <c r="A8" s="21"/>
      <c r="B8" s="21"/>
      <c r="C8" s="22">
        <v>16983</v>
      </c>
      <c r="D8" s="19" t="s">
        <v>46</v>
      </c>
      <c r="E8" s="23">
        <v>45338</v>
      </c>
      <c r="F8" s="19" t="s">
        <v>56</v>
      </c>
      <c r="G8" s="19" t="s">
        <v>57</v>
      </c>
      <c r="H8" s="19" t="s">
        <v>57</v>
      </c>
      <c r="I8" s="19" t="s">
        <v>57</v>
      </c>
      <c r="J8" s="19" t="s">
        <v>46</v>
      </c>
      <c r="K8" s="19" t="s">
        <v>57</v>
      </c>
      <c r="L8" s="19" t="s">
        <v>46</v>
      </c>
      <c r="M8" s="19"/>
      <c r="N8" s="19" t="s">
        <v>57</v>
      </c>
      <c r="O8" s="19" t="s">
        <v>57</v>
      </c>
      <c r="P8" s="19" t="s">
        <v>57</v>
      </c>
      <c r="Q8" s="19" t="s">
        <v>46</v>
      </c>
      <c r="R8" s="19" t="s">
        <v>57</v>
      </c>
      <c r="S8" s="19" t="s">
        <v>46</v>
      </c>
      <c r="T8" s="19"/>
      <c r="U8" s="19" t="s">
        <v>57</v>
      </c>
      <c r="V8" s="19" t="s">
        <v>57</v>
      </c>
      <c r="W8" s="19" t="s">
        <v>57</v>
      </c>
      <c r="X8" s="19" t="s">
        <v>46</v>
      </c>
      <c r="Y8" s="19" t="s">
        <v>57</v>
      </c>
      <c r="Z8" s="19" t="s">
        <v>46</v>
      </c>
      <c r="AA8" s="19"/>
      <c r="AB8" s="19" t="s">
        <v>57</v>
      </c>
      <c r="AC8" s="19" t="s">
        <v>57</v>
      </c>
      <c r="AD8" s="19" t="s">
        <v>57</v>
      </c>
      <c r="AE8" s="19" t="s">
        <v>46</v>
      </c>
      <c r="AF8" s="19" t="s">
        <v>57</v>
      </c>
      <c r="AG8" s="19" t="s">
        <v>46</v>
      </c>
      <c r="AH8" s="19"/>
      <c r="AI8" s="19" t="s">
        <v>46</v>
      </c>
      <c r="AJ8" s="19" t="s">
        <v>57</v>
      </c>
      <c r="AK8" s="19" t="s">
        <v>46</v>
      </c>
      <c r="AL8" s="19">
        <f>COUNTIF(G8:AK8,"P")</f>
        <v>17</v>
      </c>
      <c r="AN8" s="19">
        <f>COUNTIF(G8:AK8,"P")</f>
        <v>17</v>
      </c>
      <c r="AO8" s="19">
        <f>COUNTIF(G8:AK8,"A")</f>
        <v>10</v>
      </c>
      <c r="AP8" s="29">
        <f>DAY($L$3)</f>
        <v>31</v>
      </c>
      <c r="AQ8" s="29">
        <f>IF(AN8=0,0,COUNTIF($G$7:$AK$7,"Sun")+AN8)</f>
        <v>21</v>
      </c>
      <c r="AR8" s="19">
        <v>17000</v>
      </c>
      <c r="AS8" s="28">
        <f>(AR8*5)/100</f>
        <v>850</v>
      </c>
      <c r="AT8" s="28">
        <f>AR8/AP8:AP9</f>
        <v>548.38709677419354</v>
      </c>
      <c r="AU8" s="19">
        <v>2000</v>
      </c>
      <c r="AV8" s="29">
        <f>AT8*AQ8</f>
        <v>11516.129032258064</v>
      </c>
      <c r="AW8" s="29">
        <f>AV8+AU8-AS8</f>
        <v>12666.129032258064</v>
      </c>
    </row>
    <row r="9" spans="1:49" x14ac:dyDescent="0.3">
      <c r="C9" s="22">
        <v>16984</v>
      </c>
      <c r="D9" s="19" t="s">
        <v>47</v>
      </c>
      <c r="E9" s="23">
        <v>45339</v>
      </c>
      <c r="F9" s="19" t="s">
        <v>56</v>
      </c>
      <c r="G9" s="19" t="s">
        <v>57</v>
      </c>
      <c r="H9" s="19" t="s">
        <v>57</v>
      </c>
      <c r="I9" s="19" t="s">
        <v>57</v>
      </c>
      <c r="J9" s="19" t="s">
        <v>57</v>
      </c>
      <c r="K9" s="19" t="s">
        <v>57</v>
      </c>
      <c r="L9" s="19" t="s">
        <v>57</v>
      </c>
      <c r="M9" s="19"/>
      <c r="N9" s="19" t="s">
        <v>57</v>
      </c>
      <c r="O9" s="19" t="s">
        <v>57</v>
      </c>
      <c r="P9" s="19" t="s">
        <v>57</v>
      </c>
      <c r="Q9" s="19" t="s">
        <v>57</v>
      </c>
      <c r="R9" s="19" t="s">
        <v>57</v>
      </c>
      <c r="S9" s="19" t="s">
        <v>57</v>
      </c>
      <c r="T9" s="19"/>
      <c r="U9" s="19" t="s">
        <v>57</v>
      </c>
      <c r="V9" s="19" t="s">
        <v>46</v>
      </c>
      <c r="W9" s="19" t="s">
        <v>57</v>
      </c>
      <c r="X9" s="19" t="s">
        <v>57</v>
      </c>
      <c r="Y9" s="19" t="s">
        <v>57</v>
      </c>
      <c r="Z9" s="19" t="s">
        <v>57</v>
      </c>
      <c r="AA9" s="19"/>
      <c r="AB9" s="19" t="s">
        <v>57</v>
      </c>
      <c r="AC9" s="19" t="s">
        <v>46</v>
      </c>
      <c r="AD9" s="19" t="s">
        <v>57</v>
      </c>
      <c r="AE9" s="19" t="s">
        <v>57</v>
      </c>
      <c r="AF9" s="19" t="s">
        <v>57</v>
      </c>
      <c r="AG9" s="19" t="s">
        <v>57</v>
      </c>
      <c r="AH9" s="19"/>
      <c r="AI9" s="19" t="s">
        <v>57</v>
      </c>
      <c r="AJ9" s="19" t="s">
        <v>57</v>
      </c>
      <c r="AK9" s="19" t="s">
        <v>57</v>
      </c>
      <c r="AL9" s="19">
        <f t="shared" ref="AL9:AL26" si="20">COUNTIF(G9:AK9,"P")</f>
        <v>25</v>
      </c>
      <c r="AN9" s="19">
        <f t="shared" ref="AN9:AN26" si="21">COUNTIF(G9:AK9,"P")</f>
        <v>25</v>
      </c>
      <c r="AO9" s="19">
        <f t="shared" ref="AO9:AO26" si="22">COUNTIF(G9:AK9,"A")</f>
        <v>2</v>
      </c>
      <c r="AP9" s="29">
        <f t="shared" ref="AP9:AP26" si="23">DAY($L$3)</f>
        <v>31</v>
      </c>
      <c r="AQ9" s="29">
        <f t="shared" ref="AQ9:AQ26" si="24">IF(AN9=0,0,COUNTIF($G$7:$AK$7,"Sun")+AN9)</f>
        <v>29</v>
      </c>
      <c r="AR9" s="19">
        <v>17001</v>
      </c>
      <c r="AS9" s="28">
        <f t="shared" ref="AS9:AS26" si="25">(AR9*5)/100</f>
        <v>850.05</v>
      </c>
      <c r="AT9" s="28">
        <f t="shared" ref="AT9:AT26" si="26">AR9/AP9:AP10</f>
        <v>548.41935483870964</v>
      </c>
      <c r="AU9" s="19">
        <v>2000</v>
      </c>
      <c r="AV9" s="29">
        <f t="shared" ref="AV9:AV26" si="27">AT9*AQ9</f>
        <v>15904.16129032258</v>
      </c>
      <c r="AW9" s="29">
        <f t="shared" ref="AW9:AW26" si="28">AV9+AU9-AS9</f>
        <v>17054.11129032258</v>
      </c>
    </row>
    <row r="10" spans="1:49" x14ac:dyDescent="0.3">
      <c r="C10" s="22">
        <v>16985</v>
      </c>
      <c r="D10" s="19" t="s">
        <v>48</v>
      </c>
      <c r="E10" s="23">
        <v>45340</v>
      </c>
      <c r="F10" s="19" t="s">
        <v>56</v>
      </c>
      <c r="G10" s="19" t="s">
        <v>57</v>
      </c>
      <c r="H10" s="19" t="s">
        <v>57</v>
      </c>
      <c r="I10" s="19" t="s">
        <v>57</v>
      </c>
      <c r="J10" s="19" t="s">
        <v>57</v>
      </c>
      <c r="K10" s="19" t="s">
        <v>57</v>
      </c>
      <c r="L10" s="19" t="s">
        <v>57</v>
      </c>
      <c r="M10" s="19"/>
      <c r="N10" s="19" t="s">
        <v>57</v>
      </c>
      <c r="O10" s="19" t="s">
        <v>46</v>
      </c>
      <c r="P10" s="19" t="s">
        <v>57</v>
      </c>
      <c r="Q10" s="19" t="s">
        <v>57</v>
      </c>
      <c r="R10" s="19" t="s">
        <v>57</v>
      </c>
      <c r="S10" s="19" t="s">
        <v>57</v>
      </c>
      <c r="T10" s="19"/>
      <c r="U10" s="19" t="s">
        <v>57</v>
      </c>
      <c r="V10" s="19" t="s">
        <v>57</v>
      </c>
      <c r="W10" s="19" t="s">
        <v>57</v>
      </c>
      <c r="X10" s="19" t="s">
        <v>57</v>
      </c>
      <c r="Y10" s="19" t="s">
        <v>57</v>
      </c>
      <c r="Z10" s="19" t="s">
        <v>57</v>
      </c>
      <c r="AA10" s="19"/>
      <c r="AB10" s="19" t="s">
        <v>57</v>
      </c>
      <c r="AC10" s="19" t="s">
        <v>46</v>
      </c>
      <c r="AD10" s="19" t="s">
        <v>57</v>
      </c>
      <c r="AE10" s="19" t="s">
        <v>57</v>
      </c>
      <c r="AF10" s="19" t="s">
        <v>57</v>
      </c>
      <c r="AG10" s="19" t="s">
        <v>57</v>
      </c>
      <c r="AH10" s="19"/>
      <c r="AI10" s="19" t="s">
        <v>57</v>
      </c>
      <c r="AJ10" s="19" t="s">
        <v>57</v>
      </c>
      <c r="AK10" s="19" t="s">
        <v>57</v>
      </c>
      <c r="AL10" s="19">
        <f t="shared" si="20"/>
        <v>25</v>
      </c>
      <c r="AN10" s="19">
        <f t="shared" si="21"/>
        <v>25</v>
      </c>
      <c r="AO10" s="19">
        <f t="shared" si="22"/>
        <v>2</v>
      </c>
      <c r="AP10" s="29">
        <f t="shared" si="23"/>
        <v>31</v>
      </c>
      <c r="AQ10" s="29">
        <f t="shared" si="24"/>
        <v>29</v>
      </c>
      <c r="AR10" s="19">
        <v>18002</v>
      </c>
      <c r="AS10" s="28">
        <f t="shared" si="25"/>
        <v>900.1</v>
      </c>
      <c r="AT10" s="28">
        <f t="shared" si="26"/>
        <v>580.70967741935488</v>
      </c>
      <c r="AU10" s="19">
        <v>2000</v>
      </c>
      <c r="AV10" s="29">
        <f t="shared" si="27"/>
        <v>16840.580645161292</v>
      </c>
      <c r="AW10" s="29">
        <f t="shared" si="28"/>
        <v>17940.480645161293</v>
      </c>
    </row>
    <row r="11" spans="1:49" x14ac:dyDescent="0.3">
      <c r="C11" s="22">
        <v>16986</v>
      </c>
      <c r="D11" s="19" t="s">
        <v>49</v>
      </c>
      <c r="E11" s="23">
        <v>45341</v>
      </c>
      <c r="F11" s="19" t="s">
        <v>56</v>
      </c>
      <c r="G11" s="19" t="s">
        <v>57</v>
      </c>
      <c r="H11" s="19" t="s">
        <v>57</v>
      </c>
      <c r="I11" s="19" t="s">
        <v>57</v>
      </c>
      <c r="J11" s="19" t="s">
        <v>57</v>
      </c>
      <c r="K11" s="19" t="s">
        <v>57</v>
      </c>
      <c r="L11" s="19" t="s">
        <v>57</v>
      </c>
      <c r="M11" s="19"/>
      <c r="N11" s="19" t="s">
        <v>57</v>
      </c>
      <c r="O11" s="19" t="s">
        <v>46</v>
      </c>
      <c r="P11" s="19" t="s">
        <v>57</v>
      </c>
      <c r="Q11" s="19" t="s">
        <v>57</v>
      </c>
      <c r="R11" s="19" t="s">
        <v>57</v>
      </c>
      <c r="S11" s="19" t="s">
        <v>57</v>
      </c>
      <c r="T11" s="19"/>
      <c r="U11" s="19" t="s">
        <v>57</v>
      </c>
      <c r="V11" s="19" t="s">
        <v>57</v>
      </c>
      <c r="W11" s="19" t="s">
        <v>57</v>
      </c>
      <c r="X11" s="19" t="s">
        <v>57</v>
      </c>
      <c r="Y11" s="19" t="s">
        <v>57</v>
      </c>
      <c r="Z11" s="19" t="s">
        <v>57</v>
      </c>
      <c r="AA11" s="19"/>
      <c r="AB11" s="19" t="s">
        <v>57</v>
      </c>
      <c r="AC11" s="19" t="s">
        <v>46</v>
      </c>
      <c r="AD11" s="19" t="s">
        <v>57</v>
      </c>
      <c r="AE11" s="19" t="s">
        <v>57</v>
      </c>
      <c r="AF11" s="19" t="s">
        <v>57</v>
      </c>
      <c r="AG11" s="19" t="s">
        <v>57</v>
      </c>
      <c r="AH11" s="19"/>
      <c r="AI11" s="19" t="s">
        <v>57</v>
      </c>
      <c r="AJ11" s="19" t="s">
        <v>57</v>
      </c>
      <c r="AK11" s="19" t="s">
        <v>57</v>
      </c>
      <c r="AL11" s="19">
        <f t="shared" si="20"/>
        <v>25</v>
      </c>
      <c r="AN11" s="19">
        <f t="shared" si="21"/>
        <v>25</v>
      </c>
      <c r="AO11" s="19">
        <f t="shared" si="22"/>
        <v>2</v>
      </c>
      <c r="AP11" s="29">
        <f t="shared" si="23"/>
        <v>31</v>
      </c>
      <c r="AQ11" s="29">
        <f t="shared" si="24"/>
        <v>29</v>
      </c>
      <c r="AR11" s="19">
        <v>17003</v>
      </c>
      <c r="AS11" s="28">
        <f t="shared" si="25"/>
        <v>850.15</v>
      </c>
      <c r="AT11" s="28">
        <f t="shared" si="26"/>
        <v>548.48387096774195</v>
      </c>
      <c r="AU11" s="19">
        <v>2000</v>
      </c>
      <c r="AV11" s="29">
        <f t="shared" si="27"/>
        <v>15906.032258064517</v>
      </c>
      <c r="AW11" s="29">
        <f t="shared" si="28"/>
        <v>17055.882258064514</v>
      </c>
    </row>
    <row r="12" spans="1:49" x14ac:dyDescent="0.3">
      <c r="C12" s="22">
        <v>16987</v>
      </c>
      <c r="D12" s="19" t="s">
        <v>50</v>
      </c>
      <c r="E12" s="23">
        <v>45342</v>
      </c>
      <c r="F12" s="19" t="s">
        <v>56</v>
      </c>
      <c r="G12" s="19" t="s">
        <v>57</v>
      </c>
      <c r="H12" s="19" t="s">
        <v>57</v>
      </c>
      <c r="I12" s="19" t="s">
        <v>57</v>
      </c>
      <c r="J12" s="19" t="s">
        <v>57</v>
      </c>
      <c r="K12" s="19" t="s">
        <v>57</v>
      </c>
      <c r="L12" s="19" t="s">
        <v>57</v>
      </c>
      <c r="M12" s="19"/>
      <c r="N12" s="19" t="s">
        <v>57</v>
      </c>
      <c r="O12" s="19" t="s">
        <v>46</v>
      </c>
      <c r="P12" s="19" t="s">
        <v>57</v>
      </c>
      <c r="Q12" s="19" t="s">
        <v>57</v>
      </c>
      <c r="R12" s="19" t="s">
        <v>57</v>
      </c>
      <c r="S12" s="19" t="s">
        <v>57</v>
      </c>
      <c r="T12" s="19"/>
      <c r="U12" s="19" t="s">
        <v>57</v>
      </c>
      <c r="V12" s="19" t="s">
        <v>57</v>
      </c>
      <c r="W12" s="19" t="s">
        <v>57</v>
      </c>
      <c r="X12" s="19" t="s">
        <v>57</v>
      </c>
      <c r="Y12" s="19" t="s">
        <v>57</v>
      </c>
      <c r="Z12" s="19" t="s">
        <v>57</v>
      </c>
      <c r="AA12" s="19"/>
      <c r="AB12" s="19" t="s">
        <v>57</v>
      </c>
      <c r="AC12" s="19" t="s">
        <v>46</v>
      </c>
      <c r="AD12" s="19" t="s">
        <v>57</v>
      </c>
      <c r="AE12" s="19" t="s">
        <v>57</v>
      </c>
      <c r="AF12" s="19" t="s">
        <v>57</v>
      </c>
      <c r="AG12" s="19" t="s">
        <v>57</v>
      </c>
      <c r="AH12" s="19"/>
      <c r="AI12" s="19" t="s">
        <v>57</v>
      </c>
      <c r="AJ12" s="19" t="s">
        <v>57</v>
      </c>
      <c r="AK12" s="19" t="s">
        <v>57</v>
      </c>
      <c r="AL12" s="19">
        <f t="shared" si="20"/>
        <v>25</v>
      </c>
      <c r="AN12" s="19">
        <f t="shared" si="21"/>
        <v>25</v>
      </c>
      <c r="AO12" s="19">
        <f t="shared" si="22"/>
        <v>2</v>
      </c>
      <c r="AP12" s="29">
        <f t="shared" si="23"/>
        <v>31</v>
      </c>
      <c r="AQ12" s="29">
        <f t="shared" si="24"/>
        <v>29</v>
      </c>
      <c r="AR12" s="19">
        <v>17004</v>
      </c>
      <c r="AS12" s="28">
        <f t="shared" si="25"/>
        <v>850.2</v>
      </c>
      <c r="AT12" s="28">
        <f t="shared" si="26"/>
        <v>548.51612903225805</v>
      </c>
      <c r="AU12" s="19">
        <v>2000</v>
      </c>
      <c r="AV12" s="29">
        <f t="shared" si="27"/>
        <v>15906.967741935483</v>
      </c>
      <c r="AW12" s="29">
        <f t="shared" si="28"/>
        <v>17056.767741935484</v>
      </c>
    </row>
    <row r="13" spans="1:49" x14ac:dyDescent="0.3">
      <c r="C13" s="22">
        <v>16988</v>
      </c>
      <c r="D13" s="19" t="s">
        <v>51</v>
      </c>
      <c r="E13" s="23">
        <v>45343</v>
      </c>
      <c r="F13" s="19" t="s">
        <v>56</v>
      </c>
      <c r="G13" s="19" t="s">
        <v>57</v>
      </c>
      <c r="H13" s="19" t="s">
        <v>57</v>
      </c>
      <c r="I13" s="19" t="s">
        <v>57</v>
      </c>
      <c r="J13" s="19" t="s">
        <v>57</v>
      </c>
      <c r="K13" s="19" t="s">
        <v>57</v>
      </c>
      <c r="L13" s="19" t="s">
        <v>57</v>
      </c>
      <c r="M13" s="19"/>
      <c r="N13" s="19" t="s">
        <v>57</v>
      </c>
      <c r="O13" s="19" t="s">
        <v>57</v>
      </c>
      <c r="P13" s="19" t="s">
        <v>57</v>
      </c>
      <c r="Q13" s="19" t="s">
        <v>57</v>
      </c>
      <c r="R13" s="19" t="s">
        <v>57</v>
      </c>
      <c r="S13" s="19" t="s">
        <v>57</v>
      </c>
      <c r="T13" s="19"/>
      <c r="U13" s="19" t="s">
        <v>57</v>
      </c>
      <c r="V13" s="19" t="s">
        <v>57</v>
      </c>
      <c r="W13" s="19" t="s">
        <v>57</v>
      </c>
      <c r="X13" s="19" t="s">
        <v>57</v>
      </c>
      <c r="Y13" s="19" t="s">
        <v>57</v>
      </c>
      <c r="Z13" s="19" t="s">
        <v>57</v>
      </c>
      <c r="AA13" s="19"/>
      <c r="AB13" s="19" t="s">
        <v>57</v>
      </c>
      <c r="AC13" s="19" t="s">
        <v>46</v>
      </c>
      <c r="AD13" s="19" t="s">
        <v>57</v>
      </c>
      <c r="AE13" s="19" t="s">
        <v>57</v>
      </c>
      <c r="AF13" s="19" t="s">
        <v>57</v>
      </c>
      <c r="AG13" s="19" t="s">
        <v>57</v>
      </c>
      <c r="AH13" s="19"/>
      <c r="AI13" s="19" t="s">
        <v>57</v>
      </c>
      <c r="AJ13" s="19" t="s">
        <v>57</v>
      </c>
      <c r="AK13" s="19" t="s">
        <v>57</v>
      </c>
      <c r="AL13" s="19">
        <f t="shared" si="20"/>
        <v>26</v>
      </c>
      <c r="AN13" s="19">
        <f t="shared" si="21"/>
        <v>26</v>
      </c>
      <c r="AO13" s="19">
        <f t="shared" si="22"/>
        <v>1</v>
      </c>
      <c r="AP13" s="29">
        <f t="shared" si="23"/>
        <v>31</v>
      </c>
      <c r="AQ13" s="29">
        <f t="shared" si="24"/>
        <v>30</v>
      </c>
      <c r="AR13" s="19">
        <v>19005</v>
      </c>
      <c r="AS13" s="28">
        <f t="shared" si="25"/>
        <v>950.25</v>
      </c>
      <c r="AT13" s="28">
        <f t="shared" si="26"/>
        <v>613.06451612903231</v>
      </c>
      <c r="AU13" s="19">
        <v>2000</v>
      </c>
      <c r="AV13" s="29">
        <f t="shared" si="27"/>
        <v>18391.93548387097</v>
      </c>
      <c r="AW13" s="29">
        <f t="shared" si="28"/>
        <v>19441.68548387097</v>
      </c>
    </row>
    <row r="14" spans="1:49" x14ac:dyDescent="0.3">
      <c r="C14" s="22">
        <v>16989</v>
      </c>
      <c r="D14" s="19" t="s">
        <v>46</v>
      </c>
      <c r="E14" s="23">
        <v>45344</v>
      </c>
      <c r="F14" s="19" t="s">
        <v>56</v>
      </c>
      <c r="G14" s="19" t="s">
        <v>57</v>
      </c>
      <c r="H14" s="19" t="s">
        <v>57</v>
      </c>
      <c r="I14" s="19" t="s">
        <v>57</v>
      </c>
      <c r="J14" s="19" t="s">
        <v>57</v>
      </c>
      <c r="K14" s="19" t="s">
        <v>57</v>
      </c>
      <c r="L14" s="19" t="s">
        <v>57</v>
      </c>
      <c r="M14" s="19"/>
      <c r="N14" s="19" t="s">
        <v>57</v>
      </c>
      <c r="O14" s="19" t="s">
        <v>46</v>
      </c>
      <c r="P14" s="19" t="s">
        <v>57</v>
      </c>
      <c r="Q14" s="19" t="s">
        <v>57</v>
      </c>
      <c r="R14" s="19" t="s">
        <v>57</v>
      </c>
      <c r="S14" s="19" t="s">
        <v>57</v>
      </c>
      <c r="T14" s="19"/>
      <c r="U14" s="19" t="s">
        <v>57</v>
      </c>
      <c r="V14" s="19" t="s">
        <v>57</v>
      </c>
      <c r="W14" s="19" t="s">
        <v>57</v>
      </c>
      <c r="X14" s="19" t="s">
        <v>57</v>
      </c>
      <c r="Y14" s="19" t="s">
        <v>57</v>
      </c>
      <c r="Z14" s="19" t="s">
        <v>57</v>
      </c>
      <c r="AA14" s="19"/>
      <c r="AB14" s="19" t="s">
        <v>57</v>
      </c>
      <c r="AC14" s="19" t="s">
        <v>57</v>
      </c>
      <c r="AD14" s="19" t="s">
        <v>57</v>
      </c>
      <c r="AE14" s="19" t="s">
        <v>57</v>
      </c>
      <c r="AF14" s="19" t="s">
        <v>57</v>
      </c>
      <c r="AG14" s="19" t="s">
        <v>57</v>
      </c>
      <c r="AH14" s="19"/>
      <c r="AI14" s="19" t="s">
        <v>57</v>
      </c>
      <c r="AJ14" s="19" t="s">
        <v>57</v>
      </c>
      <c r="AK14" s="19" t="s">
        <v>57</v>
      </c>
      <c r="AL14" s="19">
        <f t="shared" si="20"/>
        <v>26</v>
      </c>
      <c r="AN14" s="19">
        <f t="shared" si="21"/>
        <v>26</v>
      </c>
      <c r="AO14" s="19">
        <f t="shared" si="22"/>
        <v>1</v>
      </c>
      <c r="AP14" s="29">
        <f t="shared" si="23"/>
        <v>31</v>
      </c>
      <c r="AQ14" s="29">
        <f t="shared" si="24"/>
        <v>30</v>
      </c>
      <c r="AR14" s="19">
        <v>16006</v>
      </c>
      <c r="AS14" s="28">
        <f t="shared" si="25"/>
        <v>800.3</v>
      </c>
      <c r="AT14" s="28">
        <f t="shared" si="26"/>
        <v>516.32258064516134</v>
      </c>
      <c r="AU14" s="19">
        <v>2000</v>
      </c>
      <c r="AV14" s="29">
        <f t="shared" si="27"/>
        <v>15489.677419354841</v>
      </c>
      <c r="AW14" s="29">
        <f t="shared" si="28"/>
        <v>16689.377419354842</v>
      </c>
    </row>
    <row r="15" spans="1:49" x14ac:dyDescent="0.3">
      <c r="C15" s="22">
        <v>16990</v>
      </c>
      <c r="D15" s="19" t="s">
        <v>47</v>
      </c>
      <c r="E15" s="23">
        <v>45345</v>
      </c>
      <c r="F15" s="19" t="s">
        <v>56</v>
      </c>
      <c r="G15" s="19" t="s">
        <v>57</v>
      </c>
      <c r="H15" s="19" t="s">
        <v>57</v>
      </c>
      <c r="I15" s="19" t="s">
        <v>57</v>
      </c>
      <c r="J15" s="19" t="s">
        <v>57</v>
      </c>
      <c r="K15" s="19" t="s">
        <v>57</v>
      </c>
      <c r="L15" s="19" t="s">
        <v>57</v>
      </c>
      <c r="M15" s="19"/>
      <c r="N15" s="19" t="s">
        <v>57</v>
      </c>
      <c r="O15" s="19" t="s">
        <v>46</v>
      </c>
      <c r="P15" s="19" t="s">
        <v>57</v>
      </c>
      <c r="Q15" s="19" t="s">
        <v>57</v>
      </c>
      <c r="R15" s="19" t="s">
        <v>57</v>
      </c>
      <c r="S15" s="19" t="s">
        <v>57</v>
      </c>
      <c r="T15" s="19"/>
      <c r="U15" s="19" t="s">
        <v>57</v>
      </c>
      <c r="V15" s="19" t="s">
        <v>57</v>
      </c>
      <c r="W15" s="19" t="s">
        <v>57</v>
      </c>
      <c r="X15" s="19" t="s">
        <v>57</v>
      </c>
      <c r="Y15" s="19" t="s">
        <v>57</v>
      </c>
      <c r="Z15" s="19" t="s">
        <v>57</v>
      </c>
      <c r="AA15" s="19"/>
      <c r="AB15" s="19" t="s">
        <v>57</v>
      </c>
      <c r="AC15" s="19" t="s">
        <v>57</v>
      </c>
      <c r="AD15" s="19" t="s">
        <v>57</v>
      </c>
      <c r="AE15" s="19" t="s">
        <v>57</v>
      </c>
      <c r="AF15" s="19" t="s">
        <v>57</v>
      </c>
      <c r="AG15" s="19" t="s">
        <v>57</v>
      </c>
      <c r="AH15" s="19"/>
      <c r="AI15" s="19" t="s">
        <v>57</v>
      </c>
      <c r="AJ15" s="19" t="s">
        <v>57</v>
      </c>
      <c r="AK15" s="19" t="s">
        <v>57</v>
      </c>
      <c r="AL15" s="19">
        <f t="shared" si="20"/>
        <v>26</v>
      </c>
      <c r="AN15" s="19">
        <f t="shared" si="21"/>
        <v>26</v>
      </c>
      <c r="AO15" s="19">
        <f t="shared" si="22"/>
        <v>1</v>
      </c>
      <c r="AP15" s="29">
        <f t="shared" si="23"/>
        <v>31</v>
      </c>
      <c r="AQ15" s="29">
        <f t="shared" si="24"/>
        <v>30</v>
      </c>
      <c r="AR15" s="19">
        <v>17007</v>
      </c>
      <c r="AS15" s="28">
        <f t="shared" si="25"/>
        <v>850.35</v>
      </c>
      <c r="AT15" s="28">
        <f t="shared" si="26"/>
        <v>548.61290322580646</v>
      </c>
      <c r="AU15" s="19">
        <v>2000</v>
      </c>
      <c r="AV15" s="29">
        <f t="shared" si="27"/>
        <v>16458.387096774193</v>
      </c>
      <c r="AW15" s="29">
        <f t="shared" si="28"/>
        <v>17608.037096774195</v>
      </c>
    </row>
    <row r="16" spans="1:49" x14ac:dyDescent="0.3">
      <c r="C16" s="22">
        <v>16991</v>
      </c>
      <c r="D16" s="19" t="s">
        <v>48</v>
      </c>
      <c r="E16" s="23">
        <v>45346</v>
      </c>
      <c r="F16" s="19" t="s">
        <v>56</v>
      </c>
      <c r="G16" s="19" t="s">
        <v>57</v>
      </c>
      <c r="H16" s="19" t="s">
        <v>57</v>
      </c>
      <c r="I16" s="19" t="s">
        <v>57</v>
      </c>
      <c r="J16" s="19" t="s">
        <v>57</v>
      </c>
      <c r="K16" s="19" t="s">
        <v>57</v>
      </c>
      <c r="L16" s="19" t="s">
        <v>57</v>
      </c>
      <c r="M16" s="19"/>
      <c r="N16" s="19" t="s">
        <v>57</v>
      </c>
      <c r="O16" s="19" t="s">
        <v>46</v>
      </c>
      <c r="P16" s="19" t="s">
        <v>57</v>
      </c>
      <c r="Q16" s="19" t="s">
        <v>57</v>
      </c>
      <c r="R16" s="19" t="s">
        <v>57</v>
      </c>
      <c r="S16" s="19" t="s">
        <v>57</v>
      </c>
      <c r="T16" s="19"/>
      <c r="U16" s="19" t="s">
        <v>57</v>
      </c>
      <c r="V16" s="19" t="s">
        <v>57</v>
      </c>
      <c r="W16" s="19" t="s">
        <v>57</v>
      </c>
      <c r="X16" s="19" t="s">
        <v>57</v>
      </c>
      <c r="Y16" s="19" t="s">
        <v>57</v>
      </c>
      <c r="Z16" s="19" t="s">
        <v>57</v>
      </c>
      <c r="AA16" s="19"/>
      <c r="AB16" s="19" t="s">
        <v>57</v>
      </c>
      <c r="AC16" s="19" t="s">
        <v>57</v>
      </c>
      <c r="AD16" s="19" t="s">
        <v>57</v>
      </c>
      <c r="AE16" s="19" t="s">
        <v>57</v>
      </c>
      <c r="AF16" s="19" t="s">
        <v>57</v>
      </c>
      <c r="AG16" s="19" t="s">
        <v>57</v>
      </c>
      <c r="AH16" s="19"/>
      <c r="AI16" s="19" t="s">
        <v>57</v>
      </c>
      <c r="AJ16" s="19" t="s">
        <v>57</v>
      </c>
      <c r="AK16" s="19" t="s">
        <v>57</v>
      </c>
      <c r="AL16" s="19">
        <f t="shared" si="20"/>
        <v>26</v>
      </c>
      <c r="AN16" s="19">
        <f t="shared" si="21"/>
        <v>26</v>
      </c>
      <c r="AO16" s="19">
        <f t="shared" si="22"/>
        <v>1</v>
      </c>
      <c r="AP16" s="29">
        <f t="shared" si="23"/>
        <v>31</v>
      </c>
      <c r="AQ16" s="29">
        <f t="shared" si="24"/>
        <v>30</v>
      </c>
      <c r="AR16" s="19">
        <v>17008</v>
      </c>
      <c r="AS16" s="28">
        <f t="shared" si="25"/>
        <v>850.4</v>
      </c>
      <c r="AT16" s="28">
        <f t="shared" si="26"/>
        <v>548.64516129032256</v>
      </c>
      <c r="AU16" s="19">
        <v>2000</v>
      </c>
      <c r="AV16" s="29">
        <f t="shared" si="27"/>
        <v>16459.354838709678</v>
      </c>
      <c r="AW16" s="29">
        <f t="shared" si="28"/>
        <v>17608.954838709677</v>
      </c>
    </row>
    <row r="17" spans="3:49" x14ac:dyDescent="0.3">
      <c r="C17" s="22">
        <v>16992</v>
      </c>
      <c r="D17" s="19" t="s">
        <v>49</v>
      </c>
      <c r="E17" s="23">
        <v>45347</v>
      </c>
      <c r="F17" s="19" t="s">
        <v>56</v>
      </c>
      <c r="G17" s="19" t="s">
        <v>57</v>
      </c>
      <c r="H17" s="19" t="s">
        <v>57</v>
      </c>
      <c r="I17" s="19" t="s">
        <v>57</v>
      </c>
      <c r="J17" s="19" t="s">
        <v>57</v>
      </c>
      <c r="K17" s="19" t="s">
        <v>57</v>
      </c>
      <c r="L17" s="19" t="s">
        <v>57</v>
      </c>
      <c r="M17" s="19"/>
      <c r="N17" s="19" t="s">
        <v>57</v>
      </c>
      <c r="O17" s="19" t="s">
        <v>57</v>
      </c>
      <c r="P17" s="19" t="s">
        <v>57</v>
      </c>
      <c r="Q17" s="19" t="s">
        <v>57</v>
      </c>
      <c r="R17" s="19" t="s">
        <v>57</v>
      </c>
      <c r="S17" s="19" t="s">
        <v>57</v>
      </c>
      <c r="T17" s="19"/>
      <c r="U17" s="19" t="s">
        <v>57</v>
      </c>
      <c r="V17" s="19" t="s">
        <v>57</v>
      </c>
      <c r="W17" s="19" t="s">
        <v>57</v>
      </c>
      <c r="X17" s="19" t="s">
        <v>57</v>
      </c>
      <c r="Y17" s="19" t="s">
        <v>57</v>
      </c>
      <c r="Z17" s="19" t="s">
        <v>57</v>
      </c>
      <c r="AA17" s="19"/>
      <c r="AB17" s="19" t="s">
        <v>57</v>
      </c>
      <c r="AC17" s="19" t="s">
        <v>57</v>
      </c>
      <c r="AD17" s="19" t="s">
        <v>57</v>
      </c>
      <c r="AE17" s="19" t="s">
        <v>57</v>
      </c>
      <c r="AF17" s="19" t="s">
        <v>57</v>
      </c>
      <c r="AG17" s="19" t="s">
        <v>57</v>
      </c>
      <c r="AH17" s="19"/>
      <c r="AI17" s="19" t="s">
        <v>57</v>
      </c>
      <c r="AJ17" s="19" t="s">
        <v>57</v>
      </c>
      <c r="AK17" s="19" t="s">
        <v>57</v>
      </c>
      <c r="AL17" s="19">
        <f t="shared" si="20"/>
        <v>27</v>
      </c>
      <c r="AN17" s="19">
        <f t="shared" si="21"/>
        <v>27</v>
      </c>
      <c r="AO17" s="19">
        <f t="shared" si="22"/>
        <v>0</v>
      </c>
      <c r="AP17" s="29">
        <f t="shared" si="23"/>
        <v>31</v>
      </c>
      <c r="AQ17" s="29">
        <f t="shared" si="24"/>
        <v>31</v>
      </c>
      <c r="AR17" s="19">
        <v>17009</v>
      </c>
      <c r="AS17" s="28">
        <f t="shared" si="25"/>
        <v>850.45</v>
      </c>
      <c r="AT17" s="28">
        <f t="shared" si="26"/>
        <v>548.67741935483866</v>
      </c>
      <c r="AU17" s="19">
        <v>2000</v>
      </c>
      <c r="AV17" s="29">
        <f t="shared" si="27"/>
        <v>17009</v>
      </c>
      <c r="AW17" s="29">
        <f t="shared" si="28"/>
        <v>18158.55</v>
      </c>
    </row>
    <row r="18" spans="3:49" x14ac:dyDescent="0.3">
      <c r="C18" s="22">
        <v>16993</v>
      </c>
      <c r="D18" s="19" t="s">
        <v>52</v>
      </c>
      <c r="E18" s="23">
        <v>45348</v>
      </c>
      <c r="F18" s="19" t="s">
        <v>56</v>
      </c>
      <c r="G18" s="19" t="s">
        <v>57</v>
      </c>
      <c r="H18" s="19" t="s">
        <v>57</v>
      </c>
      <c r="I18" s="19" t="s">
        <v>57</v>
      </c>
      <c r="J18" s="19" t="s">
        <v>57</v>
      </c>
      <c r="K18" s="19" t="s">
        <v>57</v>
      </c>
      <c r="L18" s="19" t="s">
        <v>57</v>
      </c>
      <c r="M18" s="19"/>
      <c r="N18" s="19" t="s">
        <v>57</v>
      </c>
      <c r="O18" s="19" t="s">
        <v>46</v>
      </c>
      <c r="P18" s="19" t="s">
        <v>57</v>
      </c>
      <c r="Q18" s="19" t="s">
        <v>57</v>
      </c>
      <c r="R18" s="19" t="s">
        <v>57</v>
      </c>
      <c r="S18" s="19" t="s">
        <v>57</v>
      </c>
      <c r="T18" s="19"/>
      <c r="U18" s="19" t="s">
        <v>57</v>
      </c>
      <c r="V18" s="19" t="s">
        <v>57</v>
      </c>
      <c r="W18" s="19" t="s">
        <v>57</v>
      </c>
      <c r="X18" s="19" t="s">
        <v>57</v>
      </c>
      <c r="Y18" s="19" t="s">
        <v>57</v>
      </c>
      <c r="Z18" s="19" t="s">
        <v>57</v>
      </c>
      <c r="AA18" s="19"/>
      <c r="AB18" s="19" t="s">
        <v>57</v>
      </c>
      <c r="AC18" s="19" t="s">
        <v>57</v>
      </c>
      <c r="AD18" s="19" t="s">
        <v>57</v>
      </c>
      <c r="AE18" s="19" t="s">
        <v>57</v>
      </c>
      <c r="AF18" s="19" t="s">
        <v>57</v>
      </c>
      <c r="AG18" s="19" t="s">
        <v>57</v>
      </c>
      <c r="AH18" s="19"/>
      <c r="AI18" s="19" t="s">
        <v>57</v>
      </c>
      <c r="AJ18" s="19" t="s">
        <v>57</v>
      </c>
      <c r="AK18" s="19" t="s">
        <v>57</v>
      </c>
      <c r="AL18" s="19">
        <f t="shared" si="20"/>
        <v>26</v>
      </c>
      <c r="AN18" s="19">
        <f t="shared" si="21"/>
        <v>26</v>
      </c>
      <c r="AO18" s="19">
        <f t="shared" si="22"/>
        <v>1</v>
      </c>
      <c r="AP18" s="29">
        <f t="shared" si="23"/>
        <v>31</v>
      </c>
      <c r="AQ18" s="29">
        <f t="shared" si="24"/>
        <v>30</v>
      </c>
      <c r="AR18" s="19">
        <v>21010</v>
      </c>
      <c r="AS18" s="28">
        <f t="shared" si="25"/>
        <v>1050.5</v>
      </c>
      <c r="AT18" s="28">
        <f t="shared" si="26"/>
        <v>677.74193548387098</v>
      </c>
      <c r="AU18" s="19">
        <v>2000</v>
      </c>
      <c r="AV18" s="29">
        <f t="shared" si="27"/>
        <v>20332.258064516129</v>
      </c>
      <c r="AW18" s="29">
        <f t="shared" si="28"/>
        <v>21281.758064516129</v>
      </c>
    </row>
    <row r="19" spans="3:49" x14ac:dyDescent="0.3">
      <c r="C19" s="22">
        <v>16994</v>
      </c>
      <c r="D19" s="19" t="s">
        <v>53</v>
      </c>
      <c r="E19" s="23">
        <v>45349</v>
      </c>
      <c r="F19" s="19" t="s">
        <v>56</v>
      </c>
      <c r="G19" s="19" t="s">
        <v>57</v>
      </c>
      <c r="H19" s="19" t="s">
        <v>57</v>
      </c>
      <c r="I19" s="19" t="s">
        <v>57</v>
      </c>
      <c r="J19" s="19" t="s">
        <v>57</v>
      </c>
      <c r="K19" s="19" t="s">
        <v>57</v>
      </c>
      <c r="L19" s="19" t="s">
        <v>57</v>
      </c>
      <c r="M19" s="19"/>
      <c r="N19" s="19" t="s">
        <v>57</v>
      </c>
      <c r="O19" s="19" t="s">
        <v>46</v>
      </c>
      <c r="P19" s="19" t="s">
        <v>57</v>
      </c>
      <c r="Q19" s="19" t="s">
        <v>57</v>
      </c>
      <c r="R19" s="19" t="s">
        <v>57</v>
      </c>
      <c r="S19" s="19" t="s">
        <v>57</v>
      </c>
      <c r="T19" s="19"/>
      <c r="U19" s="19" t="s">
        <v>57</v>
      </c>
      <c r="V19" s="19" t="s">
        <v>57</v>
      </c>
      <c r="W19" s="19" t="s">
        <v>57</v>
      </c>
      <c r="X19" s="19" t="s">
        <v>57</v>
      </c>
      <c r="Y19" s="19" t="s">
        <v>57</v>
      </c>
      <c r="Z19" s="19" t="s">
        <v>57</v>
      </c>
      <c r="AA19" s="19"/>
      <c r="AB19" s="19" t="s">
        <v>57</v>
      </c>
      <c r="AC19" s="19" t="s">
        <v>57</v>
      </c>
      <c r="AD19" s="19" t="s">
        <v>57</v>
      </c>
      <c r="AE19" s="19" t="s">
        <v>57</v>
      </c>
      <c r="AF19" s="19" t="s">
        <v>57</v>
      </c>
      <c r="AG19" s="19" t="s">
        <v>57</v>
      </c>
      <c r="AH19" s="19"/>
      <c r="AI19" s="19" t="s">
        <v>57</v>
      </c>
      <c r="AJ19" s="19" t="s">
        <v>57</v>
      </c>
      <c r="AK19" s="19" t="s">
        <v>57</v>
      </c>
      <c r="AL19" s="19">
        <f t="shared" si="20"/>
        <v>26</v>
      </c>
      <c r="AN19" s="19">
        <f t="shared" si="21"/>
        <v>26</v>
      </c>
      <c r="AO19" s="19">
        <f t="shared" si="22"/>
        <v>1</v>
      </c>
      <c r="AP19" s="29">
        <f t="shared" si="23"/>
        <v>31</v>
      </c>
      <c r="AQ19" s="29">
        <f t="shared" si="24"/>
        <v>30</v>
      </c>
      <c r="AR19" s="19">
        <v>17011</v>
      </c>
      <c r="AS19" s="28">
        <f t="shared" si="25"/>
        <v>850.55</v>
      </c>
      <c r="AT19" s="28">
        <f t="shared" si="26"/>
        <v>548.74193548387098</v>
      </c>
      <c r="AU19" s="19">
        <v>2000</v>
      </c>
      <c r="AV19" s="29">
        <f t="shared" si="27"/>
        <v>16462.258064516129</v>
      </c>
      <c r="AW19" s="29">
        <f t="shared" si="28"/>
        <v>17611.70806451613</v>
      </c>
    </row>
    <row r="20" spans="3:49" x14ac:dyDescent="0.3">
      <c r="C20" s="22">
        <v>16995</v>
      </c>
      <c r="D20" s="19" t="s">
        <v>46</v>
      </c>
      <c r="E20" s="23">
        <v>45350</v>
      </c>
      <c r="F20" s="19" t="s">
        <v>56</v>
      </c>
      <c r="G20" s="19" t="s">
        <v>57</v>
      </c>
      <c r="H20" s="19" t="s">
        <v>57</v>
      </c>
      <c r="I20" s="19" t="s">
        <v>57</v>
      </c>
      <c r="J20" s="19" t="s">
        <v>57</v>
      </c>
      <c r="K20" s="19" t="s">
        <v>57</v>
      </c>
      <c r="L20" s="19" t="s">
        <v>57</v>
      </c>
      <c r="M20" s="19"/>
      <c r="N20" s="19" t="s">
        <v>57</v>
      </c>
      <c r="O20" s="19" t="s">
        <v>57</v>
      </c>
      <c r="P20" s="19" t="s">
        <v>57</v>
      </c>
      <c r="Q20" s="19" t="s">
        <v>57</v>
      </c>
      <c r="R20" s="19" t="s">
        <v>57</v>
      </c>
      <c r="S20" s="19" t="s">
        <v>57</v>
      </c>
      <c r="T20" s="19"/>
      <c r="U20" s="19" t="s">
        <v>57</v>
      </c>
      <c r="V20" s="19" t="s">
        <v>46</v>
      </c>
      <c r="W20" s="19" t="s">
        <v>57</v>
      </c>
      <c r="X20" s="19" t="s">
        <v>57</v>
      </c>
      <c r="Y20" s="19" t="s">
        <v>57</v>
      </c>
      <c r="Z20" s="19" t="s">
        <v>57</v>
      </c>
      <c r="AA20" s="19"/>
      <c r="AB20" s="19" t="s">
        <v>57</v>
      </c>
      <c r="AC20" s="19" t="s">
        <v>57</v>
      </c>
      <c r="AD20" s="19" t="s">
        <v>57</v>
      </c>
      <c r="AE20" s="19" t="s">
        <v>57</v>
      </c>
      <c r="AF20" s="19" t="s">
        <v>57</v>
      </c>
      <c r="AG20" s="19" t="s">
        <v>57</v>
      </c>
      <c r="AH20" s="19"/>
      <c r="AI20" s="19" t="s">
        <v>57</v>
      </c>
      <c r="AJ20" s="19" t="s">
        <v>57</v>
      </c>
      <c r="AK20" s="19" t="s">
        <v>57</v>
      </c>
      <c r="AL20" s="19">
        <f t="shared" si="20"/>
        <v>26</v>
      </c>
      <c r="AN20" s="19">
        <f t="shared" si="21"/>
        <v>26</v>
      </c>
      <c r="AO20" s="19">
        <f t="shared" si="22"/>
        <v>1</v>
      </c>
      <c r="AP20" s="29">
        <f t="shared" si="23"/>
        <v>31</v>
      </c>
      <c r="AQ20" s="29">
        <f t="shared" si="24"/>
        <v>30</v>
      </c>
      <c r="AR20" s="19">
        <v>17012</v>
      </c>
      <c r="AS20" s="28">
        <f t="shared" si="25"/>
        <v>850.6</v>
      </c>
      <c r="AT20" s="28">
        <f t="shared" si="26"/>
        <v>548.77419354838707</v>
      </c>
      <c r="AU20" s="19">
        <v>2000</v>
      </c>
      <c r="AV20" s="29">
        <f t="shared" si="27"/>
        <v>16463.225806451614</v>
      </c>
      <c r="AW20" s="29">
        <f t="shared" si="28"/>
        <v>17612.625806451615</v>
      </c>
    </row>
    <row r="21" spans="3:49" x14ac:dyDescent="0.3">
      <c r="C21" s="22">
        <v>16996</v>
      </c>
      <c r="D21" s="19" t="s">
        <v>47</v>
      </c>
      <c r="E21" s="23">
        <v>45351</v>
      </c>
      <c r="F21" s="19" t="s">
        <v>56</v>
      </c>
      <c r="G21" s="19" t="s">
        <v>57</v>
      </c>
      <c r="H21" s="19" t="s">
        <v>57</v>
      </c>
      <c r="I21" s="19" t="s">
        <v>57</v>
      </c>
      <c r="J21" s="19" t="s">
        <v>57</v>
      </c>
      <c r="K21" s="19" t="s">
        <v>57</v>
      </c>
      <c r="L21" s="19" t="s">
        <v>57</v>
      </c>
      <c r="M21" s="19"/>
      <c r="N21" s="19" t="s">
        <v>57</v>
      </c>
      <c r="O21" s="19" t="s">
        <v>46</v>
      </c>
      <c r="P21" s="19" t="s">
        <v>57</v>
      </c>
      <c r="Q21" s="19" t="s">
        <v>57</v>
      </c>
      <c r="R21" s="19" t="s">
        <v>57</v>
      </c>
      <c r="S21" s="19" t="s">
        <v>57</v>
      </c>
      <c r="T21" s="19"/>
      <c r="U21" s="19" t="s">
        <v>57</v>
      </c>
      <c r="V21" s="19" t="s">
        <v>46</v>
      </c>
      <c r="W21" s="19" t="s">
        <v>57</v>
      </c>
      <c r="X21" s="19" t="s">
        <v>57</v>
      </c>
      <c r="Y21" s="19" t="s">
        <v>57</v>
      </c>
      <c r="Z21" s="19" t="s">
        <v>57</v>
      </c>
      <c r="AA21" s="19"/>
      <c r="AB21" s="19" t="s">
        <v>57</v>
      </c>
      <c r="AC21" s="19" t="s">
        <v>57</v>
      </c>
      <c r="AD21" s="19" t="s">
        <v>57</v>
      </c>
      <c r="AE21" s="19" t="s">
        <v>57</v>
      </c>
      <c r="AF21" s="19" t="s">
        <v>57</v>
      </c>
      <c r="AG21" s="19" t="s">
        <v>57</v>
      </c>
      <c r="AH21" s="19"/>
      <c r="AI21" s="19" t="s">
        <v>57</v>
      </c>
      <c r="AJ21" s="19" t="s">
        <v>57</v>
      </c>
      <c r="AK21" s="19" t="s">
        <v>57</v>
      </c>
      <c r="AL21" s="19">
        <f t="shared" si="20"/>
        <v>25</v>
      </c>
      <c r="AN21" s="19">
        <f t="shared" si="21"/>
        <v>25</v>
      </c>
      <c r="AO21" s="19">
        <f t="shared" si="22"/>
        <v>2</v>
      </c>
      <c r="AP21" s="29">
        <f t="shared" si="23"/>
        <v>31</v>
      </c>
      <c r="AQ21" s="29">
        <f t="shared" si="24"/>
        <v>29</v>
      </c>
      <c r="AR21" s="19">
        <v>17013</v>
      </c>
      <c r="AS21" s="28">
        <f t="shared" si="25"/>
        <v>850.65</v>
      </c>
      <c r="AT21" s="28">
        <f t="shared" si="26"/>
        <v>548.80645161290317</v>
      </c>
      <c r="AU21" s="19">
        <v>2000</v>
      </c>
      <c r="AV21" s="29">
        <f t="shared" si="27"/>
        <v>15915.387096774191</v>
      </c>
      <c r="AW21" s="29">
        <f t="shared" si="28"/>
        <v>17064.737096774188</v>
      </c>
    </row>
    <row r="22" spans="3:49" x14ac:dyDescent="0.3">
      <c r="C22" s="22">
        <v>16997</v>
      </c>
      <c r="D22" s="19" t="s">
        <v>48</v>
      </c>
      <c r="E22" s="23">
        <v>45352</v>
      </c>
      <c r="F22" s="19" t="s">
        <v>56</v>
      </c>
      <c r="G22" s="19" t="s">
        <v>57</v>
      </c>
      <c r="H22" s="19" t="s">
        <v>57</v>
      </c>
      <c r="I22" s="19" t="s">
        <v>57</v>
      </c>
      <c r="J22" s="19" t="s">
        <v>57</v>
      </c>
      <c r="K22" s="19" t="s">
        <v>57</v>
      </c>
      <c r="L22" s="19" t="s">
        <v>57</v>
      </c>
      <c r="M22" s="19"/>
      <c r="N22" s="19" t="s">
        <v>57</v>
      </c>
      <c r="O22" s="19" t="s">
        <v>46</v>
      </c>
      <c r="P22" s="19" t="s">
        <v>57</v>
      </c>
      <c r="Q22" s="19" t="s">
        <v>57</v>
      </c>
      <c r="R22" s="19" t="s">
        <v>57</v>
      </c>
      <c r="S22" s="19" t="s">
        <v>57</v>
      </c>
      <c r="T22" s="19"/>
      <c r="U22" s="19" t="s">
        <v>57</v>
      </c>
      <c r="V22" s="19" t="s">
        <v>46</v>
      </c>
      <c r="W22" s="19" t="s">
        <v>57</v>
      </c>
      <c r="X22" s="19" t="s">
        <v>57</v>
      </c>
      <c r="Y22" s="19" t="s">
        <v>57</v>
      </c>
      <c r="Z22" s="19" t="s">
        <v>57</v>
      </c>
      <c r="AA22" s="19"/>
      <c r="AB22" s="19" t="s">
        <v>57</v>
      </c>
      <c r="AC22" s="19" t="s">
        <v>57</v>
      </c>
      <c r="AD22" s="19" t="s">
        <v>57</v>
      </c>
      <c r="AE22" s="19" t="s">
        <v>57</v>
      </c>
      <c r="AF22" s="19" t="s">
        <v>57</v>
      </c>
      <c r="AG22" s="19" t="s">
        <v>57</v>
      </c>
      <c r="AH22" s="19"/>
      <c r="AI22" s="19" t="s">
        <v>57</v>
      </c>
      <c r="AJ22" s="19" t="s">
        <v>57</v>
      </c>
      <c r="AK22" s="19" t="s">
        <v>57</v>
      </c>
      <c r="AL22" s="19">
        <f t="shared" si="20"/>
        <v>25</v>
      </c>
      <c r="AN22" s="19">
        <f t="shared" si="21"/>
        <v>25</v>
      </c>
      <c r="AO22" s="19">
        <f t="shared" si="22"/>
        <v>2</v>
      </c>
      <c r="AP22" s="29">
        <f t="shared" si="23"/>
        <v>31</v>
      </c>
      <c r="AQ22" s="29">
        <f t="shared" si="24"/>
        <v>29</v>
      </c>
      <c r="AR22" s="19">
        <v>19014</v>
      </c>
      <c r="AS22" s="28">
        <f t="shared" si="25"/>
        <v>950.7</v>
      </c>
      <c r="AT22" s="28">
        <f t="shared" si="26"/>
        <v>613.35483870967744</v>
      </c>
      <c r="AU22" s="19">
        <v>2000</v>
      </c>
      <c r="AV22" s="29">
        <f t="shared" si="27"/>
        <v>17787.290322580644</v>
      </c>
      <c r="AW22" s="29">
        <f t="shared" si="28"/>
        <v>18836.590322580643</v>
      </c>
    </row>
    <row r="23" spans="3:49" x14ac:dyDescent="0.3">
      <c r="C23" s="22">
        <v>16998</v>
      </c>
      <c r="D23" s="19" t="s">
        <v>49</v>
      </c>
      <c r="E23" s="23">
        <v>45353</v>
      </c>
      <c r="F23" s="19" t="s">
        <v>56</v>
      </c>
      <c r="G23" s="19" t="s">
        <v>57</v>
      </c>
      <c r="H23" s="19" t="s">
        <v>57</v>
      </c>
      <c r="I23" s="19" t="s">
        <v>57</v>
      </c>
      <c r="J23" s="19" t="s">
        <v>57</v>
      </c>
      <c r="K23" s="19" t="s">
        <v>57</v>
      </c>
      <c r="L23" s="19" t="s">
        <v>57</v>
      </c>
      <c r="M23" s="19"/>
      <c r="N23" s="19" t="s">
        <v>57</v>
      </c>
      <c r="O23" s="19" t="s">
        <v>57</v>
      </c>
      <c r="P23" s="19" t="s">
        <v>57</v>
      </c>
      <c r="Q23" s="19" t="s">
        <v>57</v>
      </c>
      <c r="R23" s="19" t="s">
        <v>57</v>
      </c>
      <c r="S23" s="19" t="s">
        <v>57</v>
      </c>
      <c r="T23" s="19"/>
      <c r="U23" s="19" t="s">
        <v>57</v>
      </c>
      <c r="V23" s="19" t="s">
        <v>46</v>
      </c>
      <c r="W23" s="19" t="s">
        <v>57</v>
      </c>
      <c r="X23" s="19" t="s">
        <v>57</v>
      </c>
      <c r="Y23" s="19" t="s">
        <v>57</v>
      </c>
      <c r="Z23" s="19" t="s">
        <v>57</v>
      </c>
      <c r="AA23" s="19"/>
      <c r="AB23" s="19" t="s">
        <v>57</v>
      </c>
      <c r="AC23" s="19" t="s">
        <v>57</v>
      </c>
      <c r="AD23" s="19" t="s">
        <v>57</v>
      </c>
      <c r="AE23" s="19" t="s">
        <v>57</v>
      </c>
      <c r="AF23" s="19" t="s">
        <v>57</v>
      </c>
      <c r="AG23" s="19" t="s">
        <v>57</v>
      </c>
      <c r="AH23" s="19"/>
      <c r="AI23" s="19" t="s">
        <v>57</v>
      </c>
      <c r="AJ23" s="19" t="s">
        <v>57</v>
      </c>
      <c r="AK23" s="19" t="s">
        <v>57</v>
      </c>
      <c r="AL23" s="19">
        <f t="shared" si="20"/>
        <v>26</v>
      </c>
      <c r="AN23" s="19">
        <f t="shared" si="21"/>
        <v>26</v>
      </c>
      <c r="AO23" s="19">
        <f t="shared" si="22"/>
        <v>1</v>
      </c>
      <c r="AP23" s="29">
        <f t="shared" si="23"/>
        <v>31</v>
      </c>
      <c r="AQ23" s="29">
        <f t="shared" si="24"/>
        <v>30</v>
      </c>
      <c r="AR23" s="19">
        <v>20015</v>
      </c>
      <c r="AS23" s="28">
        <f t="shared" si="25"/>
        <v>1000.75</v>
      </c>
      <c r="AT23" s="28">
        <f t="shared" si="26"/>
        <v>645.64516129032256</v>
      </c>
      <c r="AU23" s="19">
        <v>2000</v>
      </c>
      <c r="AV23" s="29">
        <f t="shared" si="27"/>
        <v>19369.354838709678</v>
      </c>
      <c r="AW23" s="29">
        <f t="shared" si="28"/>
        <v>20368.604838709678</v>
      </c>
    </row>
    <row r="24" spans="3:49" x14ac:dyDescent="0.3">
      <c r="C24" s="22">
        <v>16999</v>
      </c>
      <c r="D24" s="19" t="s">
        <v>54</v>
      </c>
      <c r="E24" s="23">
        <v>45354</v>
      </c>
      <c r="F24" s="19" t="s">
        <v>56</v>
      </c>
      <c r="G24" s="19" t="s">
        <v>57</v>
      </c>
      <c r="H24" s="19" t="s">
        <v>57</v>
      </c>
      <c r="I24" s="19" t="s">
        <v>57</v>
      </c>
      <c r="J24" s="19" t="s">
        <v>57</v>
      </c>
      <c r="K24" s="19" t="s">
        <v>57</v>
      </c>
      <c r="L24" s="19" t="s">
        <v>57</v>
      </c>
      <c r="M24" s="19"/>
      <c r="N24" s="19" t="s">
        <v>57</v>
      </c>
      <c r="O24" s="19" t="s">
        <v>46</v>
      </c>
      <c r="P24" s="19" t="s">
        <v>57</v>
      </c>
      <c r="Q24" s="19" t="s">
        <v>57</v>
      </c>
      <c r="R24" s="19" t="s">
        <v>57</v>
      </c>
      <c r="S24" s="19" t="s">
        <v>57</v>
      </c>
      <c r="T24" s="19"/>
      <c r="U24" s="19" t="s">
        <v>57</v>
      </c>
      <c r="V24" s="19" t="s">
        <v>46</v>
      </c>
      <c r="W24" s="19" t="s">
        <v>57</v>
      </c>
      <c r="X24" s="19" t="s">
        <v>57</v>
      </c>
      <c r="Y24" s="19" t="s">
        <v>57</v>
      </c>
      <c r="Z24" s="19" t="s">
        <v>57</v>
      </c>
      <c r="AA24" s="19"/>
      <c r="AB24" s="19" t="s">
        <v>57</v>
      </c>
      <c r="AC24" s="19" t="s">
        <v>57</v>
      </c>
      <c r="AD24" s="19" t="s">
        <v>57</v>
      </c>
      <c r="AE24" s="19" t="s">
        <v>57</v>
      </c>
      <c r="AF24" s="19" t="s">
        <v>57</v>
      </c>
      <c r="AG24" s="19" t="s">
        <v>57</v>
      </c>
      <c r="AH24" s="19"/>
      <c r="AI24" s="19" t="s">
        <v>57</v>
      </c>
      <c r="AJ24" s="19" t="s">
        <v>57</v>
      </c>
      <c r="AK24" s="19" t="s">
        <v>57</v>
      </c>
      <c r="AL24" s="19">
        <f t="shared" si="20"/>
        <v>25</v>
      </c>
      <c r="AN24" s="19">
        <f t="shared" si="21"/>
        <v>25</v>
      </c>
      <c r="AO24" s="19">
        <f t="shared" si="22"/>
        <v>2</v>
      </c>
      <c r="AP24" s="29">
        <f t="shared" si="23"/>
        <v>31</v>
      </c>
      <c r="AQ24" s="29">
        <f t="shared" si="24"/>
        <v>29</v>
      </c>
      <c r="AR24" s="19">
        <v>17016</v>
      </c>
      <c r="AS24" s="28">
        <f t="shared" si="25"/>
        <v>850.8</v>
      </c>
      <c r="AT24" s="28">
        <f t="shared" si="26"/>
        <v>548.90322580645159</v>
      </c>
      <c r="AU24" s="19">
        <v>2000</v>
      </c>
      <c r="AV24" s="29">
        <f t="shared" si="27"/>
        <v>15918.193548387097</v>
      </c>
      <c r="AW24" s="29">
        <f t="shared" si="28"/>
        <v>17067.393548387099</v>
      </c>
    </row>
    <row r="25" spans="3:49" x14ac:dyDescent="0.3">
      <c r="C25" s="22">
        <v>17000</v>
      </c>
      <c r="D25" s="19" t="s">
        <v>55</v>
      </c>
      <c r="E25" s="23">
        <v>45355</v>
      </c>
      <c r="F25" s="19" t="s">
        <v>56</v>
      </c>
      <c r="G25" s="19" t="s">
        <v>57</v>
      </c>
      <c r="H25" s="19" t="s">
        <v>46</v>
      </c>
      <c r="I25" s="19" t="s">
        <v>57</v>
      </c>
      <c r="J25" s="19" t="s">
        <v>57</v>
      </c>
      <c r="K25" s="19" t="s">
        <v>57</v>
      </c>
      <c r="L25" s="19" t="s">
        <v>57</v>
      </c>
      <c r="M25" s="19"/>
      <c r="N25" s="19" t="s">
        <v>57</v>
      </c>
      <c r="O25" s="19" t="s">
        <v>46</v>
      </c>
      <c r="P25" s="19" t="s">
        <v>57</v>
      </c>
      <c r="Q25" s="19" t="s">
        <v>57</v>
      </c>
      <c r="R25" s="19" t="s">
        <v>57</v>
      </c>
      <c r="S25" s="19" t="s">
        <v>57</v>
      </c>
      <c r="T25" s="19"/>
      <c r="U25" s="19" t="s">
        <v>57</v>
      </c>
      <c r="V25" s="19" t="s">
        <v>46</v>
      </c>
      <c r="W25" s="19" t="s">
        <v>57</v>
      </c>
      <c r="X25" s="19" t="s">
        <v>57</v>
      </c>
      <c r="Y25" s="19" t="s">
        <v>57</v>
      </c>
      <c r="Z25" s="19" t="s">
        <v>57</v>
      </c>
      <c r="AA25" s="19"/>
      <c r="AB25" s="19" t="s">
        <v>57</v>
      </c>
      <c r="AC25" s="19" t="s">
        <v>57</v>
      </c>
      <c r="AD25" s="19" t="s">
        <v>57</v>
      </c>
      <c r="AE25" s="19" t="s">
        <v>57</v>
      </c>
      <c r="AF25" s="19" t="s">
        <v>57</v>
      </c>
      <c r="AG25" s="19" t="s">
        <v>57</v>
      </c>
      <c r="AH25" s="19"/>
      <c r="AI25" s="19" t="s">
        <v>57</v>
      </c>
      <c r="AJ25" s="19" t="s">
        <v>57</v>
      </c>
      <c r="AK25" s="19" t="s">
        <v>57</v>
      </c>
      <c r="AL25" s="19">
        <f t="shared" si="20"/>
        <v>24</v>
      </c>
      <c r="AN25" s="19">
        <f t="shared" si="21"/>
        <v>24</v>
      </c>
      <c r="AO25" s="19">
        <f t="shared" si="22"/>
        <v>3</v>
      </c>
      <c r="AP25" s="29">
        <f>DAY($L$3)</f>
        <v>31</v>
      </c>
      <c r="AQ25" s="29">
        <f t="shared" si="24"/>
        <v>28</v>
      </c>
      <c r="AR25" s="19">
        <v>17017</v>
      </c>
      <c r="AS25" s="28">
        <f t="shared" si="25"/>
        <v>850.85</v>
      </c>
      <c r="AT25" s="28">
        <f t="shared" si="26"/>
        <v>548.93548387096769</v>
      </c>
      <c r="AU25" s="19">
        <v>2000</v>
      </c>
      <c r="AV25" s="29">
        <f t="shared" si="27"/>
        <v>15370.193548387095</v>
      </c>
      <c r="AW25" s="29">
        <f t="shared" si="28"/>
        <v>16519.343548387096</v>
      </c>
    </row>
    <row r="26" spans="3:49" x14ac:dyDescent="0.3">
      <c r="C26" s="22">
        <v>17001</v>
      </c>
      <c r="D26" s="19" t="s">
        <v>46</v>
      </c>
      <c r="E26" s="23">
        <v>45356</v>
      </c>
      <c r="F26" s="19" t="s">
        <v>56</v>
      </c>
      <c r="G26" s="19" t="s">
        <v>57</v>
      </c>
      <c r="H26" s="19" t="s">
        <v>57</v>
      </c>
      <c r="I26" s="19" t="s">
        <v>57</v>
      </c>
      <c r="J26" s="19" t="s">
        <v>57</v>
      </c>
      <c r="K26" s="19" t="s">
        <v>57</v>
      </c>
      <c r="L26" s="19" t="s">
        <v>57</v>
      </c>
      <c r="M26" s="19"/>
      <c r="N26" s="19" t="s">
        <v>57</v>
      </c>
      <c r="O26" s="19" t="s">
        <v>46</v>
      </c>
      <c r="P26" s="19" t="s">
        <v>57</v>
      </c>
      <c r="Q26" s="19" t="s">
        <v>57</v>
      </c>
      <c r="R26" s="19" t="s">
        <v>57</v>
      </c>
      <c r="S26" s="19" t="s">
        <v>57</v>
      </c>
      <c r="T26" s="19"/>
      <c r="U26" s="19" t="s">
        <v>57</v>
      </c>
      <c r="V26" s="19" t="s">
        <v>46</v>
      </c>
      <c r="W26" s="19" t="s">
        <v>57</v>
      </c>
      <c r="X26" s="19" t="s">
        <v>57</v>
      </c>
      <c r="Y26" s="19" t="s">
        <v>57</v>
      </c>
      <c r="Z26" s="19" t="s">
        <v>57</v>
      </c>
      <c r="AA26" s="19"/>
      <c r="AB26" s="19" t="s">
        <v>57</v>
      </c>
      <c r="AC26" s="19" t="s">
        <v>46</v>
      </c>
      <c r="AD26" s="19" t="s">
        <v>57</v>
      </c>
      <c r="AE26" s="19" t="s">
        <v>57</v>
      </c>
      <c r="AF26" s="19" t="s">
        <v>57</v>
      </c>
      <c r="AG26" s="19" t="s">
        <v>57</v>
      </c>
      <c r="AH26" s="19"/>
      <c r="AI26" s="19" t="s">
        <v>57</v>
      </c>
      <c r="AJ26" s="19" t="s">
        <v>57</v>
      </c>
      <c r="AK26" s="19" t="s">
        <v>57</v>
      </c>
      <c r="AL26" s="19">
        <f t="shared" si="20"/>
        <v>24</v>
      </c>
      <c r="AN26" s="19">
        <f t="shared" si="21"/>
        <v>24</v>
      </c>
      <c r="AO26" s="19">
        <f t="shared" si="22"/>
        <v>3</v>
      </c>
      <c r="AP26" s="29">
        <f t="shared" si="23"/>
        <v>31</v>
      </c>
      <c r="AQ26" s="29">
        <f t="shared" si="24"/>
        <v>28</v>
      </c>
      <c r="AR26" s="19">
        <v>17018</v>
      </c>
      <c r="AS26" s="28">
        <f t="shared" si="25"/>
        <v>850.9</v>
      </c>
      <c r="AT26" s="28">
        <f t="shared" si="26"/>
        <v>548.9677419354839</v>
      </c>
      <c r="AU26" s="19">
        <v>2000</v>
      </c>
      <c r="AV26" s="29">
        <f t="shared" si="27"/>
        <v>15371.096774193549</v>
      </c>
      <c r="AW26" s="29">
        <f t="shared" si="28"/>
        <v>16520.196774193548</v>
      </c>
    </row>
    <row r="33" spans="7:12" x14ac:dyDescent="0.3">
      <c r="G33" s="18"/>
      <c r="H33" s="18"/>
      <c r="I33" s="18"/>
      <c r="J33" s="18"/>
      <c r="K33" s="18"/>
      <c r="L33" s="18"/>
    </row>
    <row r="34" spans="7:12" x14ac:dyDescent="0.3">
      <c r="G34" s="18"/>
      <c r="H34" s="18"/>
      <c r="I34" s="18"/>
      <c r="J34" s="18"/>
      <c r="K34" s="18"/>
      <c r="L34" s="18"/>
    </row>
    <row r="35" spans="7:12" x14ac:dyDescent="0.3">
      <c r="G35" s="18"/>
      <c r="H35" s="18"/>
      <c r="I35" s="18"/>
      <c r="J35" s="18"/>
      <c r="K35" s="18"/>
      <c r="L35" s="18"/>
    </row>
    <row r="36" spans="7:12" x14ac:dyDescent="0.3">
      <c r="G36" s="18"/>
      <c r="H36" s="18"/>
      <c r="I36" s="18"/>
      <c r="J36" s="18"/>
      <c r="K36" s="18"/>
      <c r="L36" s="18"/>
    </row>
    <row r="37" spans="7:12" x14ac:dyDescent="0.3">
      <c r="G37" s="18"/>
      <c r="H37" s="18"/>
      <c r="I37" s="18"/>
      <c r="J37" s="18"/>
      <c r="K37" s="18"/>
      <c r="L37" s="18"/>
    </row>
    <row r="38" spans="7:12" x14ac:dyDescent="0.3">
      <c r="G38" s="18"/>
      <c r="H38" s="18"/>
      <c r="I38" s="18"/>
      <c r="J38" s="18"/>
      <c r="K38" s="18"/>
      <c r="L38" s="18"/>
    </row>
    <row r="39" spans="7:12" x14ac:dyDescent="0.3">
      <c r="G39" s="18"/>
      <c r="H39" s="18"/>
      <c r="I39" s="18"/>
      <c r="J39" s="18"/>
      <c r="K39" s="18"/>
      <c r="L39" s="18"/>
    </row>
    <row r="40" spans="7:12" x14ac:dyDescent="0.3">
      <c r="G40" s="18"/>
      <c r="H40" s="18"/>
      <c r="I40" s="18"/>
      <c r="J40" s="18"/>
      <c r="K40" s="18"/>
      <c r="L40" s="18"/>
    </row>
    <row r="41" spans="7:12" x14ac:dyDescent="0.3">
      <c r="G41" s="18"/>
      <c r="H41" s="18"/>
      <c r="I41" s="18"/>
      <c r="J41" s="18"/>
      <c r="K41" s="18"/>
      <c r="L41" s="18"/>
    </row>
    <row r="42" spans="7:12" x14ac:dyDescent="0.3">
      <c r="G42" s="18"/>
      <c r="H42" s="18"/>
      <c r="I42" s="18"/>
      <c r="J42" s="18"/>
      <c r="K42" s="18"/>
      <c r="L42" s="18"/>
    </row>
    <row r="43" spans="7:12" x14ac:dyDescent="0.3">
      <c r="G43" s="18"/>
      <c r="H43" s="18"/>
      <c r="I43" s="18"/>
      <c r="J43" s="18"/>
      <c r="K43" s="18"/>
      <c r="L43" s="18"/>
    </row>
    <row r="44" spans="7:12" x14ac:dyDescent="0.3">
      <c r="G44" s="18"/>
      <c r="H44" s="18"/>
      <c r="I44" s="18"/>
      <c r="J44" s="18"/>
      <c r="K44" s="18"/>
      <c r="L44" s="18"/>
    </row>
    <row r="45" spans="7:12" x14ac:dyDescent="0.3">
      <c r="G45" s="18"/>
      <c r="H45" s="18"/>
      <c r="I45" s="18"/>
      <c r="J45" s="18"/>
      <c r="K45" s="18"/>
      <c r="L45" s="18"/>
    </row>
    <row r="46" spans="7:12" x14ac:dyDescent="0.3">
      <c r="G46" s="18"/>
      <c r="H46" s="18"/>
      <c r="I46" s="18"/>
      <c r="J46" s="18"/>
      <c r="K46" s="18"/>
      <c r="L46" s="18"/>
    </row>
    <row r="47" spans="7:12" x14ac:dyDescent="0.3">
      <c r="G47" s="18"/>
      <c r="H47" s="18"/>
      <c r="I47" s="18"/>
      <c r="J47" s="18"/>
      <c r="K47" s="18"/>
      <c r="L47" s="18"/>
    </row>
    <row r="48" spans="7:12" x14ac:dyDescent="0.3">
      <c r="G48" s="18"/>
      <c r="H48" s="18"/>
      <c r="I48" s="18"/>
      <c r="J48" s="18"/>
      <c r="K48" s="18"/>
      <c r="L48" s="18"/>
    </row>
    <row r="49" spans="7:12" x14ac:dyDescent="0.3">
      <c r="G49" s="18"/>
      <c r="H49" s="18"/>
      <c r="I49" s="18"/>
      <c r="J49" s="18"/>
      <c r="K49" s="18"/>
      <c r="L49" s="18"/>
    </row>
    <row r="50" spans="7:12" x14ac:dyDescent="0.3">
      <c r="G50" s="18"/>
      <c r="H50" s="18"/>
      <c r="I50" s="18"/>
      <c r="J50" s="18"/>
      <c r="K50" s="18"/>
      <c r="L50" s="18"/>
    </row>
    <row r="51" spans="7:12" x14ac:dyDescent="0.3">
      <c r="G51" s="18"/>
      <c r="H51" s="18"/>
      <c r="I51" s="18"/>
      <c r="J51" s="18"/>
      <c r="K51" s="18"/>
      <c r="L51" s="18"/>
    </row>
  </sheetData>
  <mergeCells count="17">
    <mergeCell ref="A1:AK1"/>
    <mergeCell ref="F6:F7"/>
    <mergeCell ref="E6:E7"/>
    <mergeCell ref="D6:D7"/>
    <mergeCell ref="C6:C7"/>
    <mergeCell ref="F3:J3"/>
    <mergeCell ref="L3:Q3"/>
    <mergeCell ref="AN6:AN7"/>
    <mergeCell ref="AO6:AO7"/>
    <mergeCell ref="AP6:AP7"/>
    <mergeCell ref="AQ6:AQ7"/>
    <mergeCell ref="AR6:AR7"/>
    <mergeCell ref="AS6:AS7"/>
    <mergeCell ref="AT6:AT7"/>
    <mergeCell ref="AU6:AU7"/>
    <mergeCell ref="AV6:AV7"/>
    <mergeCell ref="AW6:AW7"/>
  </mergeCells>
  <conditionalFormatting sqref="G33:L51">
    <cfRule type="expression" dxfId="1" priority="10">
      <formula>G$7="Sun"</formula>
    </cfRule>
  </conditionalFormatting>
  <conditionalFormatting sqref="G8:AK26">
    <cfRule type="expression" dxfId="0" priority="1">
      <formula>G$7="Sun"</formula>
    </cfRule>
  </conditionalFormatting>
  <dataValidations count="2">
    <dataValidation type="list" allowBlank="1" showInputMessage="1" showErrorMessage="1" sqref="C4" xr:uid="{95F4777F-22E5-46A0-910D-BEBDF8F0DCE8}">
      <formula1>"2024,2025"</formula1>
    </dataValidation>
    <dataValidation type="custom" allowBlank="1" showInputMessage="1" showErrorMessage="1" errorTitle="Select the data from the list" error="Weekly off" promptTitle="Selected from the list" prompt="Enter valid data" sqref="M8:M26 T8:T26 AA8:AA26 AH8:AH26" xr:uid="{EF1AB1BD-351B-4172-8F3C-B18E38515EDB}">
      <formula1>M$7&lt;&gt;"Sun"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3F3B969-B8BE-4B71-81FC-BCC5339CE2B5}">
          <x14:formula1>
            <xm:f>Sheet2!$A$1:$A$12</xm:f>
          </x14:formula1>
          <xm:sqref>C3</xm:sqref>
        </x14:dataValidation>
        <x14:dataValidation type="list" allowBlank="1" showInputMessage="1" showErrorMessage="1" errorTitle="Select the data from the list" error="Invalid Data" promptTitle="Selected from the list" prompt="Enter valid data" xr:uid="{CFDE748B-4568-4416-A5CD-80DBD60CCA43}">
          <x14:formula1>
            <xm:f>Sheet2!$C$1:$C$6</xm:f>
          </x14:formula1>
          <xm:sqref>G33:L51 AB8:AG26 N8:S26 AI8:AK26 U8:Z26 G8:L26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FFDB-0532-4869-AAE2-859ECB0CD208}">
  <dimension ref="A1:C12"/>
  <sheetViews>
    <sheetView workbookViewId="0">
      <selection activeCell="C6" sqref="C6"/>
    </sheetView>
  </sheetViews>
  <sheetFormatPr defaultRowHeight="14.4" x14ac:dyDescent="0.3"/>
  <sheetData>
    <row r="1" spans="1:3" x14ac:dyDescent="0.3">
      <c r="A1" t="s">
        <v>5</v>
      </c>
      <c r="C1" t="s">
        <v>57</v>
      </c>
    </row>
    <row r="2" spans="1:3" x14ac:dyDescent="0.3">
      <c r="A2" t="s">
        <v>6</v>
      </c>
      <c r="C2" t="s">
        <v>46</v>
      </c>
    </row>
    <row r="3" spans="1:3" x14ac:dyDescent="0.3">
      <c r="A3" t="s">
        <v>7</v>
      </c>
      <c r="C3" t="s">
        <v>58</v>
      </c>
    </row>
    <row r="4" spans="1:3" x14ac:dyDescent="0.3">
      <c r="A4" t="s">
        <v>34</v>
      </c>
      <c r="C4" t="s">
        <v>59</v>
      </c>
    </row>
    <row r="5" spans="1:3" x14ac:dyDescent="0.3">
      <c r="A5" t="s">
        <v>35</v>
      </c>
      <c r="C5" t="s">
        <v>60</v>
      </c>
    </row>
    <row r="6" spans="1:3" x14ac:dyDescent="0.3">
      <c r="A6" t="s">
        <v>36</v>
      </c>
    </row>
    <row r="7" spans="1:3" x14ac:dyDescent="0.3">
      <c r="A7" t="s">
        <v>37</v>
      </c>
    </row>
    <row r="8" spans="1:3" x14ac:dyDescent="0.3">
      <c r="A8" t="s">
        <v>38</v>
      </c>
    </row>
    <row r="9" spans="1:3" x14ac:dyDescent="0.3">
      <c r="A9" t="s">
        <v>39</v>
      </c>
    </row>
    <row r="10" spans="1:3" x14ac:dyDescent="0.3">
      <c r="A10" t="s">
        <v>40</v>
      </c>
    </row>
    <row r="11" spans="1:3" x14ac:dyDescent="0.3">
      <c r="A11" t="s">
        <v>41</v>
      </c>
    </row>
    <row r="12" spans="1:3" x14ac:dyDescent="0.3">
      <c r="A12" t="s">
        <v>42</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 01</vt:lpstr>
      <vt:lpstr>attendance</vt:lpstr>
      <vt:lpstr>Jan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SSC1</dc:creator>
  <cp:lastModifiedBy>Mehak mittal</cp:lastModifiedBy>
  <dcterms:created xsi:type="dcterms:W3CDTF">2024-06-19T10:02:13Z</dcterms:created>
  <dcterms:modified xsi:type="dcterms:W3CDTF">2024-06-28T14:00:07Z</dcterms:modified>
</cp:coreProperties>
</file>