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mo\Desktop\GW Work\Spring 2022\3. Excel\"/>
    </mc:Choice>
  </mc:AlternateContent>
  <xr:revisionPtr revIDLastSave="0" documentId="13_ncr:1_{6448D6FD-CE0A-4F18-85A5-2CB0B0D2CF25}" xr6:coauthVersionLast="47" xr6:coauthVersionMax="47" xr10:uidLastSave="{00000000-0000-0000-0000-000000000000}"/>
  <bookViews>
    <workbookView xWindow="-110" yWindow="-110" windowWidth="19420" windowHeight="10300" xr2:uid="{FBC62A1A-D991-427A-95C1-EAD39DB1EE30}"/>
  </bookViews>
  <sheets>
    <sheet name="Master 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externalReferences>
    <externalReference r:id="rId12"/>
  </externalReferences>
  <definedNames>
    <definedName name="_xlnm._FilterDatabase" localSheetId="0" hidden="1">'Master Data'!$B$3:$F$303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4" i="4"/>
  <c r="D5" i="4"/>
  <c r="E5" i="4" s="1"/>
  <c r="D6" i="4"/>
  <c r="E6" i="4" s="1"/>
  <c r="D7" i="4"/>
  <c r="E7" i="4" s="1"/>
  <c r="D8" i="4"/>
  <c r="E8" i="4" s="1"/>
  <c r="D9" i="4"/>
  <c r="E9" i="4" s="1"/>
  <c r="D4" i="4"/>
  <c r="D12" i="2"/>
  <c r="E13" i="2"/>
  <c r="D13" i="2"/>
  <c r="E12" i="2"/>
  <c r="E11" i="2"/>
  <c r="D11" i="2"/>
  <c r="D10" i="2"/>
  <c r="E10" i="2"/>
  <c r="E8" i="2"/>
  <c r="D8" i="2"/>
  <c r="E7" i="2"/>
  <c r="D7" i="2"/>
  <c r="E6" i="2"/>
  <c r="D6" i="2"/>
  <c r="E5" i="2"/>
  <c r="D5" i="2"/>
  <c r="E4" i="2"/>
  <c r="D4" i="2"/>
  <c r="P9" i="4"/>
  <c r="O9" i="4"/>
  <c r="P8" i="4"/>
  <c r="O8" i="4"/>
  <c r="P7" i="4"/>
  <c r="O7" i="4"/>
  <c r="P6" i="4"/>
  <c r="O6" i="4"/>
  <c r="P5" i="4"/>
  <c r="O5" i="4"/>
  <c r="P4" i="4"/>
  <c r="O4" i="4"/>
  <c r="F10" i="4" l="1"/>
  <c r="D10" i="4"/>
  <c r="E4" i="4"/>
</calcChain>
</file>

<file path=xl/sharedStrings.xml><?xml version="1.0" encoding="utf-8"?>
<sst xmlns="http://schemas.openxmlformats.org/spreadsheetml/2006/main" count="1901" uniqueCount="91">
  <si>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</si>
  <si>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</si>
  <si>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</si>
  <si>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</si>
  <si>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</si>
  <si>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</si>
  <si>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</si>
  <si>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</si>
  <si>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</si>
  <si>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</si>
  <si>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</si>
  <si>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</si>
  <si>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</si>
  <si>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</si>
  <si>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</si>
  <si>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</si>
  <si>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</si>
  <si>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</si>
  <si>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</si>
  <si>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</si>
  <si>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</si>
  <si>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</si>
  <si>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</si>
  <si>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</si>
  <si>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</si>
  <si>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</si>
  <si>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</si>
  <si>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</si>
  <si>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</si>
  <si>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</si>
  <si>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</si>
  <si>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</si>
  <si>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</si>
  <si>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</si>
  <si>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</si>
  <si>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</si>
  <si>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</si>
  <si>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</si>
  <si>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</si>
  <si>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</si>
  <si>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</si>
  <si>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</si>
  <si>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</si>
  <si>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GW Data Analyst - Excel Work</t>
  </si>
  <si>
    <t>Quick statistics</t>
  </si>
  <si>
    <t>Exploratory Data Analysis (EDA) with CF</t>
  </si>
  <si>
    <t>Sales by country (with formulas)</t>
  </si>
  <si>
    <t>Sales by country (with pivots)</t>
  </si>
  <si>
    <t>Top 5 products by $ per unit</t>
  </si>
  <si>
    <t>Best Sales person by country</t>
  </si>
  <si>
    <t>Data Anamolies</t>
  </si>
  <si>
    <t>Profits by product (using products table) - See column K</t>
  </si>
  <si>
    <t>Dynamic country-level Sales Report</t>
  </si>
  <si>
    <t>Which products to discontinue?</t>
  </si>
  <si>
    <t>GW - Data Analyst - Quick Statistics</t>
  </si>
  <si>
    <r>
      <t>The Excel QUARTILE function returns the quartile (</t>
    </r>
    <r>
      <rPr>
        <b/>
        <sz val="8"/>
        <color rgb="FF202124"/>
        <rFont val="Roboto"/>
      </rPr>
      <t>each of four equal groups</t>
    </r>
    <r>
      <rPr>
        <sz val="8"/>
        <color rgb="FF202124"/>
        <rFont val="Roboto"/>
      </rPr>
      <t>) for a given set of data. QUARTILE can return minimum value, first quartile, second quartile, third quartile, and max value.</t>
    </r>
  </si>
  <si>
    <t>Average</t>
  </si>
  <si>
    <t>Median</t>
  </si>
  <si>
    <t>Mode</t>
  </si>
  <si>
    <t>Min</t>
  </si>
  <si>
    <t>Max</t>
  </si>
  <si>
    <t>First Q</t>
  </si>
  <si>
    <t>Third Q</t>
  </si>
  <si>
    <t>Distinct Count</t>
  </si>
  <si>
    <t>Sum</t>
  </si>
  <si>
    <t>GW - Data Analyst - Exploratory Data Analysis</t>
  </si>
  <si>
    <t>Apply CF for Col Amount</t>
  </si>
  <si>
    <t>Sort by Largest to Smallest</t>
  </si>
  <si>
    <t>Apply CF Databars for Units Column</t>
  </si>
  <si>
    <t>Apply Filter on Units Col</t>
  </si>
  <si>
    <t>Clear the rules</t>
  </si>
  <si>
    <t>Apply Above Average Conndition on Amounts</t>
  </si>
  <si>
    <t>Apply Top 10 rule for Amount column</t>
  </si>
  <si>
    <t>Find out duplicate values</t>
  </si>
  <si>
    <t>GW - Data Analyst - Using Formulas</t>
  </si>
  <si>
    <t xml:space="preserve">Country </t>
  </si>
  <si>
    <t>GW - Data Analyst - Using Pivot tables</t>
  </si>
  <si>
    <t>GW - Data Analyst - Top 5 products by $ Price/Unit</t>
  </si>
  <si>
    <t xml:space="preserve">GW - Data Analyst - Data Anamolies </t>
  </si>
  <si>
    <t>GW - Data Analyst - Best Sales Person by Country</t>
  </si>
  <si>
    <t>GW - Data Analyst - Profit Analysis - Profit by Product</t>
  </si>
  <si>
    <t>GW - Data Analyst - Sales report by Country</t>
  </si>
  <si>
    <t>GW - Data Analyst - Products to discontinue</t>
  </si>
  <si>
    <t>S.No</t>
  </si>
  <si>
    <t>Function</t>
  </si>
  <si>
    <t>Country</t>
  </si>
  <si>
    <t>Total</t>
  </si>
  <si>
    <t>1. Scatter Chart for Amount &amp; Units</t>
  </si>
  <si>
    <t>2. Box Chart for Amounts only</t>
  </si>
  <si>
    <t>3. Box Chart for Geography and Amounts</t>
  </si>
  <si>
    <t>Cost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</si>
</sst>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_);_([$$-409]* \(#,##0\);_([$$-409]* &quot;-&quot;??_);_(@_)"/>
    <numFmt numFmtId="165" formatCode="_(&quot;$&quot;* #,##0_);_(&quot;$&quot;* \(#,##0\);_(&quot;$&quot;* &quot;-&quot;??_);_(@_)"/>
    <numFmt numFmtId="166" formatCode="_([$$-409]* #,##0.00_);_([$$-409]* \(#,##0.00\);_([$$-409]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rgb="FF202124"/>
      <name val="Roboto"/>
    </font>
    <font>
      <b/>
      <sz val="8"/>
      <color rgb="FF202124"/>
      <name val="Roboto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5" borderId="1" xfId="0" applyFill="1" applyBorder="1"/>
    <xf numFmtId="0" fontId="0" fillId="0" borderId="1" xfId="0" applyBorder="1"/>
    <xf numFmtId="0" fontId="0" fillId="4" borderId="0" xfId="0" applyFill="1"/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0" fillId="7" borderId="0" xfId="0" applyFill="1"/>
    <xf numFmtId="0" fontId="4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164" fontId="0" fillId="2" borderId="2" xfId="2" applyNumberFormat="1" applyFont="1" applyFill="1" applyBorder="1" applyAlignment="1">
      <alignment horizontal="center"/>
    </xf>
    <xf numFmtId="165" fontId="0" fillId="2" borderId="2" xfId="2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6" fontId="0" fillId="0" borderId="0" xfId="0" applyNumberFormat="1"/>
    <xf numFmtId="3" fontId="0" fillId="0" borderId="0" xfId="0" applyNumberFormat="1"/>
    <xf numFmtId="0" fontId="0" fillId="6" borderId="0" xfId="0" applyFill="1"/>
    <xf numFmtId="0" fontId="0" fillId="8" borderId="0" xfId="0" applyFill="1" applyAlignment="1">
      <alignment horizontal="center"/>
    </xf>
    <xf numFmtId="164" fontId="0" fillId="2" borderId="0" xfId="0" applyNumberFormat="1" applyFill="1"/>
    <xf numFmtId="3" fontId="0" fillId="2" borderId="0" xfId="0" applyNumberFormat="1" applyFill="1"/>
    <xf numFmtId="164" fontId="0" fillId="7" borderId="0" xfId="0" applyNumberFormat="1" applyFill="1" applyAlignment="1">
      <alignment horizontal="center"/>
    </xf>
    <xf numFmtId="167" fontId="0" fillId="7" borderId="0" xfId="1" applyNumberFormat="1" applyFont="1" applyFill="1" applyAlignment="1">
      <alignment horizontal="center"/>
    </xf>
    <xf numFmtId="10" fontId="0" fillId="7" borderId="0" xfId="0" applyNumberFormat="1" applyFill="1" applyAlignment="1">
      <alignment horizontal="center"/>
    </xf>
    <xf numFmtId="0" fontId="0" fillId="2" borderId="3" xfId="0" applyFont="1" applyFill="1" applyBorder="1" applyAlignment="1">
      <alignment horizontal="left"/>
    </xf>
    <xf numFmtId="6" fontId="0" fillId="2" borderId="3" xfId="0" applyNumberFormat="1" applyFont="1" applyFill="1" applyBorder="1" applyAlignment="1">
      <alignment horizontal="center"/>
    </xf>
    <xf numFmtId="3" fontId="0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37" fontId="0" fillId="2" borderId="2" xfId="2" applyNumberFormat="1" applyFont="1" applyFill="1" applyBorder="1" applyAlignment="1">
      <alignment horizontal="center"/>
    </xf>
    <xf numFmtId="2" fontId="0" fillId="2" borderId="2" xfId="2" applyNumberFormat="1" applyFont="1" applyFill="1" applyBorder="1" applyAlignment="1">
      <alignment horizontal="center"/>
    </xf>
    <xf numFmtId="0" fontId="0" fillId="2" borderId="2" xfId="2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2" xfId="0" applyFont="1" applyFill="1" applyBorder="1"/>
    <xf numFmtId="164" fontId="0" fillId="2" borderId="2" xfId="0" applyNumberFormat="1" applyFont="1" applyFill="1" applyBorder="1" applyAlignment="1">
      <alignment horizontal="center"/>
    </xf>
    <xf numFmtId="2" fontId="0" fillId="2" borderId="2" xfId="0" applyNumberFormat="1" applyFont="1" applyFill="1" applyBorder="1" applyAlignment="1">
      <alignment horizontal="center"/>
    </xf>
    <xf numFmtId="166" fontId="0" fillId="2" borderId="2" xfId="0" applyNumberFormat="1" applyFont="1" applyFill="1" applyBorder="1" applyAlignment="1">
      <alignment horizontal="center"/>
    </xf>
    <xf numFmtId="6" fontId="0" fillId="2" borderId="2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2" borderId="5" xfId="0" applyFont="1" applyFill="1" applyBorder="1" applyAlignment="1">
      <alignment horizontal="left"/>
    </xf>
    <xf numFmtId="165" fontId="0" fillId="2" borderId="5" xfId="2" applyNumberFormat="1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165" fontId="1" fillId="2" borderId="5" xfId="0" applyNumberFormat="1" applyFont="1" applyFill="1" applyBorder="1"/>
    <xf numFmtId="167" fontId="1" fillId="2" borderId="5" xfId="0" applyNumberFormat="1" applyFont="1" applyFill="1" applyBorder="1" applyAlignment="1">
      <alignment horizontal="center"/>
    </xf>
    <xf numFmtId="8" fontId="0" fillId="5" borderId="1" xfId="0" applyNumberFormat="1" applyFill="1" applyBorder="1"/>
    <xf numFmtId="8" fontId="0" fillId="0" borderId="1" xfId="0" applyNumberFormat="1" applyBorder="1"/>
    <xf numFmtId="0" fontId="7" fillId="10" borderId="4" xfId="0" applyFont="1" applyFill="1" applyBorder="1"/>
    <xf numFmtId="8" fontId="0" fillId="0" borderId="3" xfId="0" applyNumberFormat="1" applyBorder="1"/>
    <xf numFmtId="3" fontId="0" fillId="2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#,##0_);[Red]\(&quot;$&quot;#,##0\)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general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34" formatCode="_(&quot;$&quot;* #,##0.00_);_(&quot;$&quot;* \(#,##0.00\);_(&quot;$&quot;* &quot;-&quot;??_);_(@_)"/>
    </dxf>
    <dxf>
      <numFmt numFmtId="35" formatCode="_(* #,##0.00_);_(* \(#,##0.00\);_(* &quot;-&quot;??_);_(@_)"/>
    </dxf>
    <dxf>
      <numFmt numFmtId="1" formatCode="0"/>
    </dxf>
    <dxf>
      <numFmt numFmtId="34" formatCode="_(&quot;$&quot;* #,##0.00_);_(&quot;$&quot;* \(#,##0.00\);_(&quot;$&quot;* &quot;-&quot;??_);_(@_)"/>
    </dxf>
    <dxf>
      <numFmt numFmtId="1" formatCode="0"/>
    </dxf>
    <dxf>
      <numFmt numFmtId="172" formatCode="0.0"/>
    </dxf>
    <dxf>
      <numFmt numFmtId="34" formatCode="_(&quot;$&quot;* #,##0.00_);_(&quot;$&quot;* \(#,##0.00\);_(&quot;$&quot;* &quot;-&quot;??_);_(@_)"/>
    </dxf>
    <dxf>
      <numFmt numFmtId="172" formatCode="0.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W%20Excel%20Work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 Back Up"/>
      <sheetName val="Master 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VLookVsXLook"/>
      <sheetName val="HLook Up"/>
      <sheetName val="VLook-Range"/>
      <sheetName val="XLook-Range"/>
      <sheetName val="Power Q"/>
      <sheetName val="VBA"/>
      <sheetName val="VBA BackUp"/>
    </sheetNames>
    <sheetDataSet>
      <sheetData sheetId="0"/>
      <sheetData sheetId="1">
        <row r="5">
          <cell r="D5" t="str">
            <v>New Zealand</v>
          </cell>
          <cell r="F5">
            <v>1624</v>
          </cell>
          <cell r="G5">
            <v>114</v>
          </cell>
        </row>
        <row r="6">
          <cell r="D6" t="str">
            <v>USA</v>
          </cell>
          <cell r="F6">
            <v>6706</v>
          </cell>
          <cell r="G6">
            <v>459</v>
          </cell>
        </row>
        <row r="7">
          <cell r="D7" t="str">
            <v>USA</v>
          </cell>
          <cell r="F7">
            <v>959</v>
          </cell>
          <cell r="G7">
            <v>147</v>
          </cell>
        </row>
        <row r="8">
          <cell r="D8" t="str">
            <v>Canada</v>
          </cell>
          <cell r="F8">
            <v>9632</v>
          </cell>
          <cell r="G8">
            <v>288</v>
          </cell>
        </row>
        <row r="9">
          <cell r="D9" t="str">
            <v>UK</v>
          </cell>
          <cell r="F9">
            <v>2100</v>
          </cell>
          <cell r="G9">
            <v>414</v>
          </cell>
        </row>
        <row r="10">
          <cell r="D10" t="str">
            <v>USA</v>
          </cell>
          <cell r="F10">
            <v>8869</v>
          </cell>
          <cell r="G10">
            <v>432</v>
          </cell>
        </row>
        <row r="11">
          <cell r="D11" t="str">
            <v>Australia</v>
          </cell>
          <cell r="F11">
            <v>2681</v>
          </cell>
          <cell r="G11">
            <v>54</v>
          </cell>
        </row>
        <row r="12">
          <cell r="D12" t="str">
            <v>USA</v>
          </cell>
          <cell r="F12">
            <v>5012</v>
          </cell>
          <cell r="G12">
            <v>210</v>
          </cell>
        </row>
        <row r="13">
          <cell r="D13" t="str">
            <v>Australia</v>
          </cell>
          <cell r="F13">
            <v>1281</v>
          </cell>
          <cell r="G13">
            <v>75</v>
          </cell>
        </row>
        <row r="14">
          <cell r="D14" t="str">
            <v>New Zealand</v>
          </cell>
          <cell r="F14">
            <v>4991</v>
          </cell>
          <cell r="G14">
            <v>12</v>
          </cell>
        </row>
        <row r="15">
          <cell r="D15" t="str">
            <v>UK</v>
          </cell>
          <cell r="F15">
            <v>1785</v>
          </cell>
          <cell r="G15">
            <v>462</v>
          </cell>
        </row>
        <row r="16">
          <cell r="D16" t="str">
            <v>New Zealand</v>
          </cell>
          <cell r="F16">
            <v>3983</v>
          </cell>
          <cell r="G16">
            <v>144</v>
          </cell>
        </row>
        <row r="17">
          <cell r="D17" t="str">
            <v>Australia</v>
          </cell>
          <cell r="F17">
            <v>2646</v>
          </cell>
          <cell r="G17">
            <v>120</v>
          </cell>
        </row>
        <row r="18">
          <cell r="D18" t="str">
            <v>India</v>
          </cell>
          <cell r="F18">
            <v>252</v>
          </cell>
          <cell r="G18">
            <v>54</v>
          </cell>
        </row>
        <row r="19">
          <cell r="D19" t="str">
            <v>USA</v>
          </cell>
          <cell r="F19">
            <v>2464</v>
          </cell>
          <cell r="G19">
            <v>234</v>
          </cell>
        </row>
        <row r="20">
          <cell r="D20" t="str">
            <v>USA</v>
          </cell>
          <cell r="F20">
            <v>2114</v>
          </cell>
          <cell r="G20">
            <v>66</v>
          </cell>
        </row>
        <row r="21">
          <cell r="D21" t="str">
            <v>New Zealand</v>
          </cell>
          <cell r="F21">
            <v>7693</v>
          </cell>
          <cell r="G21">
            <v>87</v>
          </cell>
        </row>
        <row r="22">
          <cell r="D22" t="str">
            <v>India</v>
          </cell>
          <cell r="F22">
            <v>15610</v>
          </cell>
          <cell r="G22">
            <v>339</v>
          </cell>
        </row>
        <row r="23">
          <cell r="D23" t="str">
            <v>India</v>
          </cell>
          <cell r="F23">
            <v>336</v>
          </cell>
          <cell r="G23">
            <v>144</v>
          </cell>
        </row>
        <row r="24">
          <cell r="D24" t="str">
            <v>UK</v>
          </cell>
          <cell r="F24">
            <v>9443</v>
          </cell>
          <cell r="G24">
            <v>162</v>
          </cell>
        </row>
        <row r="25">
          <cell r="D25" t="str">
            <v>India</v>
          </cell>
          <cell r="F25">
            <v>8155</v>
          </cell>
          <cell r="G25">
            <v>90</v>
          </cell>
        </row>
        <row r="26">
          <cell r="D26" t="str">
            <v>Australia</v>
          </cell>
          <cell r="F26">
            <v>1701</v>
          </cell>
          <cell r="G26">
            <v>234</v>
          </cell>
        </row>
        <row r="27">
          <cell r="D27" t="str">
            <v>Australia</v>
          </cell>
          <cell r="F27">
            <v>2205</v>
          </cell>
          <cell r="G27">
            <v>141</v>
          </cell>
        </row>
        <row r="28">
          <cell r="D28" t="str">
            <v>New Zealand</v>
          </cell>
          <cell r="F28">
            <v>1771</v>
          </cell>
          <cell r="G28">
            <v>204</v>
          </cell>
        </row>
        <row r="29">
          <cell r="D29" t="str">
            <v>USA</v>
          </cell>
          <cell r="F29">
            <v>2114</v>
          </cell>
          <cell r="G29">
            <v>186</v>
          </cell>
        </row>
        <row r="30">
          <cell r="D30" t="str">
            <v>Canada</v>
          </cell>
          <cell r="F30">
            <v>10311</v>
          </cell>
          <cell r="G30">
            <v>231</v>
          </cell>
        </row>
        <row r="31">
          <cell r="D31" t="str">
            <v>UK</v>
          </cell>
          <cell r="F31">
            <v>21</v>
          </cell>
          <cell r="G31">
            <v>168</v>
          </cell>
        </row>
        <row r="32">
          <cell r="D32" t="str">
            <v>USA</v>
          </cell>
          <cell r="F32">
            <v>1974</v>
          </cell>
          <cell r="G32">
            <v>195</v>
          </cell>
        </row>
        <row r="33">
          <cell r="D33" t="str">
            <v>Canada</v>
          </cell>
          <cell r="F33">
            <v>6314</v>
          </cell>
          <cell r="G33">
            <v>15</v>
          </cell>
        </row>
        <row r="34">
          <cell r="D34" t="str">
            <v>New Zealand</v>
          </cell>
          <cell r="F34">
            <v>4683</v>
          </cell>
          <cell r="G34">
            <v>30</v>
          </cell>
        </row>
        <row r="35">
          <cell r="D35" t="str">
            <v>New Zealand</v>
          </cell>
          <cell r="F35">
            <v>6398</v>
          </cell>
          <cell r="G35">
            <v>102</v>
          </cell>
        </row>
        <row r="36">
          <cell r="D36" t="str">
            <v>USA</v>
          </cell>
          <cell r="F36">
            <v>553</v>
          </cell>
          <cell r="G36">
            <v>15</v>
          </cell>
        </row>
        <row r="37">
          <cell r="D37" t="str">
            <v>UK</v>
          </cell>
          <cell r="F37">
            <v>7021</v>
          </cell>
          <cell r="G37">
            <v>183</v>
          </cell>
        </row>
        <row r="38">
          <cell r="D38" t="str">
            <v>UK</v>
          </cell>
          <cell r="F38">
            <v>5817</v>
          </cell>
          <cell r="G38">
            <v>12</v>
          </cell>
        </row>
        <row r="39">
          <cell r="D39" t="str">
            <v>UK</v>
          </cell>
          <cell r="F39">
            <v>3976</v>
          </cell>
          <cell r="G39">
            <v>72</v>
          </cell>
        </row>
        <row r="40">
          <cell r="D40" t="str">
            <v>Australia</v>
          </cell>
          <cell r="F40">
            <v>1134</v>
          </cell>
          <cell r="G40">
            <v>282</v>
          </cell>
        </row>
        <row r="41">
          <cell r="D41" t="str">
            <v>UK</v>
          </cell>
          <cell r="F41">
            <v>6027</v>
          </cell>
          <cell r="G41">
            <v>144</v>
          </cell>
        </row>
        <row r="42">
          <cell r="D42" t="str">
            <v>New Zealand</v>
          </cell>
          <cell r="F42">
            <v>1904</v>
          </cell>
          <cell r="G42">
            <v>405</v>
          </cell>
        </row>
        <row r="43">
          <cell r="D43" t="str">
            <v>India</v>
          </cell>
          <cell r="F43">
            <v>3262</v>
          </cell>
          <cell r="G43">
            <v>75</v>
          </cell>
        </row>
        <row r="44">
          <cell r="D44" t="str">
            <v>India</v>
          </cell>
          <cell r="F44">
            <v>2289</v>
          </cell>
          <cell r="G44">
            <v>135</v>
          </cell>
        </row>
        <row r="45">
          <cell r="D45" t="str">
            <v>India</v>
          </cell>
          <cell r="F45">
            <v>6986</v>
          </cell>
          <cell r="G45">
            <v>21</v>
          </cell>
        </row>
        <row r="46">
          <cell r="D46" t="str">
            <v>Australia</v>
          </cell>
          <cell r="F46">
            <v>4417</v>
          </cell>
          <cell r="G46">
            <v>153</v>
          </cell>
        </row>
        <row r="47">
          <cell r="D47" t="str">
            <v>India</v>
          </cell>
          <cell r="F47">
            <v>1442</v>
          </cell>
          <cell r="G47">
            <v>15</v>
          </cell>
        </row>
        <row r="48">
          <cell r="D48" t="str">
            <v>USA</v>
          </cell>
          <cell r="F48">
            <v>2415</v>
          </cell>
          <cell r="G48">
            <v>255</v>
          </cell>
        </row>
        <row r="49">
          <cell r="D49" t="str">
            <v>New Zealand</v>
          </cell>
          <cell r="F49">
            <v>238</v>
          </cell>
          <cell r="G49">
            <v>18</v>
          </cell>
        </row>
        <row r="50">
          <cell r="D50" t="str">
            <v>New Zealand</v>
          </cell>
          <cell r="F50">
            <v>4949</v>
          </cell>
          <cell r="G50">
            <v>189</v>
          </cell>
        </row>
        <row r="51">
          <cell r="D51" t="str">
            <v>Australia</v>
          </cell>
          <cell r="F51">
            <v>5075</v>
          </cell>
          <cell r="G51">
            <v>21</v>
          </cell>
        </row>
        <row r="52">
          <cell r="D52" t="str">
            <v>Canada</v>
          </cell>
          <cell r="F52">
            <v>9198</v>
          </cell>
          <cell r="G52">
            <v>36</v>
          </cell>
        </row>
        <row r="53">
          <cell r="D53" t="str">
            <v>India</v>
          </cell>
          <cell r="F53">
            <v>3339</v>
          </cell>
          <cell r="G53">
            <v>75</v>
          </cell>
        </row>
        <row r="54">
          <cell r="D54" t="str">
            <v>India</v>
          </cell>
          <cell r="F54">
            <v>5019</v>
          </cell>
          <cell r="G54">
            <v>156</v>
          </cell>
        </row>
        <row r="55">
          <cell r="D55" t="str">
            <v>Canada</v>
          </cell>
          <cell r="F55">
            <v>16184</v>
          </cell>
          <cell r="G55">
            <v>39</v>
          </cell>
        </row>
        <row r="56">
          <cell r="D56" t="str">
            <v>Canada</v>
          </cell>
          <cell r="F56">
            <v>497</v>
          </cell>
          <cell r="G56">
            <v>63</v>
          </cell>
        </row>
        <row r="57">
          <cell r="D57" t="str">
            <v>Canada</v>
          </cell>
          <cell r="F57">
            <v>8211</v>
          </cell>
          <cell r="G57">
            <v>75</v>
          </cell>
        </row>
        <row r="58">
          <cell r="D58" t="str">
            <v>Australia</v>
          </cell>
          <cell r="F58">
            <v>6580</v>
          </cell>
          <cell r="G58">
            <v>183</v>
          </cell>
        </row>
        <row r="59">
          <cell r="D59" t="str">
            <v>USA</v>
          </cell>
          <cell r="F59">
            <v>4760</v>
          </cell>
          <cell r="G59">
            <v>69</v>
          </cell>
        </row>
        <row r="60">
          <cell r="D60" t="str">
            <v>Canada</v>
          </cell>
          <cell r="F60">
            <v>5439</v>
          </cell>
          <cell r="G60">
            <v>30</v>
          </cell>
        </row>
        <row r="61">
          <cell r="D61" t="str">
            <v>India</v>
          </cell>
          <cell r="F61">
            <v>1463</v>
          </cell>
          <cell r="G61">
            <v>39</v>
          </cell>
        </row>
        <row r="62">
          <cell r="D62" t="str">
            <v>India</v>
          </cell>
          <cell r="F62">
            <v>7777</v>
          </cell>
          <cell r="G62">
            <v>504</v>
          </cell>
        </row>
        <row r="63">
          <cell r="D63" t="str">
            <v>New Zealand</v>
          </cell>
          <cell r="F63">
            <v>1085</v>
          </cell>
          <cell r="G63">
            <v>273</v>
          </cell>
        </row>
        <row r="64">
          <cell r="D64" t="str">
            <v>New Zealand</v>
          </cell>
          <cell r="F64">
            <v>182</v>
          </cell>
          <cell r="G64">
            <v>48</v>
          </cell>
        </row>
        <row r="65">
          <cell r="D65" t="str">
            <v>India</v>
          </cell>
          <cell r="F65">
            <v>4242</v>
          </cell>
          <cell r="G65">
            <v>207</v>
          </cell>
        </row>
        <row r="66">
          <cell r="D66" t="str">
            <v>Canada</v>
          </cell>
          <cell r="F66">
            <v>6118</v>
          </cell>
          <cell r="G66">
            <v>9</v>
          </cell>
        </row>
        <row r="67">
          <cell r="D67" t="str">
            <v>Canada</v>
          </cell>
          <cell r="F67">
            <v>2317</v>
          </cell>
          <cell r="G67">
            <v>261</v>
          </cell>
        </row>
        <row r="68">
          <cell r="D68" t="str">
            <v>Australia</v>
          </cell>
          <cell r="F68">
            <v>938</v>
          </cell>
          <cell r="G68">
            <v>6</v>
          </cell>
        </row>
        <row r="69">
          <cell r="D69" t="str">
            <v>New Zealand</v>
          </cell>
          <cell r="F69">
            <v>9709</v>
          </cell>
          <cell r="G69">
            <v>30</v>
          </cell>
        </row>
        <row r="70">
          <cell r="D70" t="str">
            <v>India</v>
          </cell>
          <cell r="F70">
            <v>2205</v>
          </cell>
          <cell r="G70">
            <v>138</v>
          </cell>
        </row>
        <row r="71">
          <cell r="D71" t="str">
            <v>New Zealand</v>
          </cell>
          <cell r="F71">
            <v>4487</v>
          </cell>
          <cell r="G71">
            <v>111</v>
          </cell>
        </row>
        <row r="72">
          <cell r="D72" t="str">
            <v>USA</v>
          </cell>
          <cell r="F72">
            <v>2415</v>
          </cell>
          <cell r="G72">
            <v>15</v>
          </cell>
        </row>
        <row r="73">
          <cell r="D73" t="str">
            <v>India</v>
          </cell>
          <cell r="F73">
            <v>4018</v>
          </cell>
          <cell r="G73">
            <v>162</v>
          </cell>
        </row>
        <row r="74">
          <cell r="D74" t="str">
            <v>India</v>
          </cell>
          <cell r="F74">
            <v>861</v>
          </cell>
          <cell r="G74">
            <v>195</v>
          </cell>
        </row>
        <row r="75">
          <cell r="D75" t="str">
            <v>Australia</v>
          </cell>
          <cell r="F75">
            <v>5586</v>
          </cell>
          <cell r="G75">
            <v>525</v>
          </cell>
        </row>
        <row r="76">
          <cell r="D76" t="str">
            <v>India</v>
          </cell>
          <cell r="F76">
            <v>2226</v>
          </cell>
          <cell r="G76">
            <v>48</v>
          </cell>
        </row>
        <row r="77">
          <cell r="D77" t="str">
            <v>India</v>
          </cell>
          <cell r="F77">
            <v>14329</v>
          </cell>
          <cell r="G77">
            <v>150</v>
          </cell>
        </row>
        <row r="78">
          <cell r="D78" t="str">
            <v>India</v>
          </cell>
          <cell r="F78">
            <v>8463</v>
          </cell>
          <cell r="G78">
            <v>492</v>
          </cell>
        </row>
        <row r="79">
          <cell r="D79" t="str">
            <v>India</v>
          </cell>
          <cell r="F79">
            <v>2891</v>
          </cell>
          <cell r="G79">
            <v>102</v>
          </cell>
        </row>
        <row r="80">
          <cell r="D80" t="str">
            <v>Canada</v>
          </cell>
          <cell r="F80">
            <v>3773</v>
          </cell>
          <cell r="G80">
            <v>165</v>
          </cell>
        </row>
        <row r="81">
          <cell r="D81" t="str">
            <v>Canada</v>
          </cell>
          <cell r="F81">
            <v>854</v>
          </cell>
          <cell r="G81">
            <v>309</v>
          </cell>
        </row>
        <row r="82">
          <cell r="D82" t="str">
            <v>Canada</v>
          </cell>
          <cell r="F82">
            <v>4970</v>
          </cell>
          <cell r="G82">
            <v>156</v>
          </cell>
        </row>
        <row r="83">
          <cell r="D83" t="str">
            <v>USA</v>
          </cell>
          <cell r="F83">
            <v>98</v>
          </cell>
          <cell r="G83">
            <v>159</v>
          </cell>
        </row>
        <row r="84">
          <cell r="D84" t="str">
            <v>USA</v>
          </cell>
          <cell r="F84">
            <v>13391</v>
          </cell>
          <cell r="G84">
            <v>201</v>
          </cell>
        </row>
        <row r="85">
          <cell r="D85" t="str">
            <v>UK</v>
          </cell>
          <cell r="F85">
            <v>8890</v>
          </cell>
          <cell r="G85">
            <v>210</v>
          </cell>
        </row>
        <row r="86">
          <cell r="D86" t="str">
            <v>Australia</v>
          </cell>
          <cell r="F86">
            <v>56</v>
          </cell>
          <cell r="G86">
            <v>51</v>
          </cell>
        </row>
        <row r="87">
          <cell r="D87" t="str">
            <v>Canada</v>
          </cell>
          <cell r="F87">
            <v>3339</v>
          </cell>
          <cell r="G87">
            <v>39</v>
          </cell>
        </row>
        <row r="88">
          <cell r="D88" t="str">
            <v>USA</v>
          </cell>
          <cell r="F88">
            <v>3808</v>
          </cell>
          <cell r="G88">
            <v>279</v>
          </cell>
        </row>
        <row r="89">
          <cell r="D89" t="str">
            <v>Australia</v>
          </cell>
          <cell r="F89">
            <v>63</v>
          </cell>
          <cell r="G89">
            <v>123</v>
          </cell>
        </row>
        <row r="90">
          <cell r="D90" t="str">
            <v>UK</v>
          </cell>
          <cell r="F90">
            <v>7812</v>
          </cell>
          <cell r="G90">
            <v>81</v>
          </cell>
        </row>
        <row r="91">
          <cell r="D91" t="str">
            <v>New Zealand</v>
          </cell>
          <cell r="F91">
            <v>7693</v>
          </cell>
          <cell r="G91">
            <v>21</v>
          </cell>
        </row>
        <row r="92">
          <cell r="D92" t="str">
            <v>Canada</v>
          </cell>
          <cell r="F92">
            <v>973</v>
          </cell>
          <cell r="G92">
            <v>162</v>
          </cell>
        </row>
        <row r="93">
          <cell r="D93" t="str">
            <v>USA</v>
          </cell>
          <cell r="F93">
            <v>567</v>
          </cell>
          <cell r="G93">
            <v>228</v>
          </cell>
        </row>
        <row r="94">
          <cell r="D94" t="str">
            <v>Canada</v>
          </cell>
          <cell r="F94">
            <v>2471</v>
          </cell>
          <cell r="G94">
            <v>342</v>
          </cell>
        </row>
        <row r="95">
          <cell r="D95" t="str">
            <v>Australia</v>
          </cell>
          <cell r="F95">
            <v>7189</v>
          </cell>
          <cell r="G95">
            <v>54</v>
          </cell>
        </row>
        <row r="96">
          <cell r="D96" t="str">
            <v>USA</v>
          </cell>
          <cell r="F96">
            <v>7455</v>
          </cell>
          <cell r="G96">
            <v>216</v>
          </cell>
        </row>
        <row r="97">
          <cell r="D97" t="str">
            <v>India</v>
          </cell>
          <cell r="F97">
            <v>3108</v>
          </cell>
          <cell r="G97">
            <v>54</v>
          </cell>
        </row>
        <row r="98">
          <cell r="D98" t="str">
            <v>Australia</v>
          </cell>
          <cell r="F98">
            <v>469</v>
          </cell>
          <cell r="G98">
            <v>75</v>
          </cell>
        </row>
        <row r="99">
          <cell r="D99" t="str">
            <v>New Zealand</v>
          </cell>
          <cell r="F99">
            <v>2737</v>
          </cell>
          <cell r="G99">
            <v>93</v>
          </cell>
        </row>
        <row r="100">
          <cell r="D100" t="str">
            <v>New Zealand</v>
          </cell>
          <cell r="F100">
            <v>4305</v>
          </cell>
          <cell r="G100">
            <v>156</v>
          </cell>
        </row>
        <row r="101">
          <cell r="D101" t="str">
            <v>Australia</v>
          </cell>
          <cell r="F101">
            <v>2408</v>
          </cell>
          <cell r="G101">
            <v>9</v>
          </cell>
        </row>
        <row r="102">
          <cell r="D102" t="str">
            <v>Canada</v>
          </cell>
          <cell r="F102">
            <v>1281</v>
          </cell>
          <cell r="G102">
            <v>18</v>
          </cell>
        </row>
        <row r="103">
          <cell r="D103" t="str">
            <v>USA</v>
          </cell>
          <cell r="F103">
            <v>12348</v>
          </cell>
          <cell r="G103">
            <v>234</v>
          </cell>
        </row>
        <row r="104">
          <cell r="D104" t="str">
            <v>India</v>
          </cell>
          <cell r="F104">
            <v>3689</v>
          </cell>
          <cell r="G104">
            <v>312</v>
          </cell>
        </row>
        <row r="105">
          <cell r="D105" t="str">
            <v>Canada</v>
          </cell>
          <cell r="F105">
            <v>2870</v>
          </cell>
          <cell r="G105">
            <v>300</v>
          </cell>
        </row>
        <row r="106">
          <cell r="D106" t="str">
            <v>Canada</v>
          </cell>
          <cell r="F106">
            <v>798</v>
          </cell>
          <cell r="G106">
            <v>519</v>
          </cell>
        </row>
        <row r="107">
          <cell r="D107" t="str">
            <v>New Zealand</v>
          </cell>
          <cell r="F107">
            <v>2933</v>
          </cell>
          <cell r="G107">
            <v>9</v>
          </cell>
        </row>
        <row r="108">
          <cell r="D108" t="str">
            <v>USA</v>
          </cell>
          <cell r="F108">
            <v>2744</v>
          </cell>
          <cell r="G108">
            <v>9</v>
          </cell>
        </row>
        <row r="109">
          <cell r="D109" t="str">
            <v>Canada</v>
          </cell>
          <cell r="F109">
            <v>9772</v>
          </cell>
          <cell r="G109">
            <v>90</v>
          </cell>
        </row>
        <row r="110">
          <cell r="D110" t="str">
            <v>India</v>
          </cell>
          <cell r="F110">
            <v>1568</v>
          </cell>
          <cell r="G110">
            <v>96</v>
          </cell>
        </row>
        <row r="111">
          <cell r="D111" t="str">
            <v>Canada</v>
          </cell>
          <cell r="F111">
            <v>11417</v>
          </cell>
          <cell r="G111">
            <v>21</v>
          </cell>
        </row>
        <row r="112">
          <cell r="D112" t="str">
            <v>India</v>
          </cell>
          <cell r="F112">
            <v>6748</v>
          </cell>
          <cell r="G112">
            <v>48</v>
          </cell>
        </row>
        <row r="113">
          <cell r="D113" t="str">
            <v>Canada</v>
          </cell>
          <cell r="F113">
            <v>1407</v>
          </cell>
          <cell r="G113">
            <v>72</v>
          </cell>
        </row>
        <row r="114">
          <cell r="D114" t="str">
            <v>USA</v>
          </cell>
          <cell r="F114">
            <v>2023</v>
          </cell>
          <cell r="G114">
            <v>168</v>
          </cell>
        </row>
        <row r="115">
          <cell r="D115" t="str">
            <v>UK</v>
          </cell>
          <cell r="F115">
            <v>5236</v>
          </cell>
          <cell r="G115">
            <v>51</v>
          </cell>
        </row>
        <row r="116">
          <cell r="D116" t="str">
            <v>Canada</v>
          </cell>
          <cell r="F116">
            <v>1925</v>
          </cell>
          <cell r="G116">
            <v>192</v>
          </cell>
        </row>
        <row r="117">
          <cell r="D117" t="str">
            <v>New Zealand</v>
          </cell>
          <cell r="F117">
            <v>6608</v>
          </cell>
          <cell r="G117">
            <v>225</v>
          </cell>
        </row>
        <row r="118">
          <cell r="D118" t="str">
            <v>India</v>
          </cell>
          <cell r="F118">
            <v>8008</v>
          </cell>
          <cell r="G118">
            <v>456</v>
          </cell>
        </row>
        <row r="119">
          <cell r="D119" t="str">
            <v>India</v>
          </cell>
          <cell r="F119">
            <v>1428</v>
          </cell>
          <cell r="G119">
            <v>93</v>
          </cell>
        </row>
        <row r="120">
          <cell r="D120" t="str">
            <v>India</v>
          </cell>
          <cell r="F120">
            <v>525</v>
          </cell>
          <cell r="G120">
            <v>48</v>
          </cell>
        </row>
        <row r="121">
          <cell r="D121" t="str">
            <v>New Zealand</v>
          </cell>
          <cell r="F121">
            <v>1505</v>
          </cell>
          <cell r="G121">
            <v>102</v>
          </cell>
        </row>
        <row r="122">
          <cell r="D122" t="str">
            <v>USA</v>
          </cell>
          <cell r="F122">
            <v>6755</v>
          </cell>
          <cell r="G122">
            <v>252</v>
          </cell>
        </row>
        <row r="123">
          <cell r="D123" t="str">
            <v>New Zealand</v>
          </cell>
          <cell r="F123">
            <v>11571</v>
          </cell>
          <cell r="G123">
            <v>138</v>
          </cell>
        </row>
        <row r="124">
          <cell r="D124" t="str">
            <v>Australia</v>
          </cell>
          <cell r="F124">
            <v>2541</v>
          </cell>
          <cell r="G124">
            <v>90</v>
          </cell>
        </row>
        <row r="125">
          <cell r="D125" t="str">
            <v>New Zealand</v>
          </cell>
          <cell r="F125">
            <v>1526</v>
          </cell>
          <cell r="G125">
            <v>240</v>
          </cell>
        </row>
        <row r="126">
          <cell r="D126" t="str">
            <v>Australia</v>
          </cell>
          <cell r="F126">
            <v>6125</v>
          </cell>
          <cell r="G126">
            <v>102</v>
          </cell>
        </row>
        <row r="127">
          <cell r="D127" t="str">
            <v>USA</v>
          </cell>
          <cell r="F127">
            <v>847</v>
          </cell>
          <cell r="G127">
            <v>129</v>
          </cell>
        </row>
        <row r="128">
          <cell r="D128" t="str">
            <v>USA</v>
          </cell>
          <cell r="F128">
            <v>4753</v>
          </cell>
          <cell r="G128">
            <v>300</v>
          </cell>
        </row>
        <row r="129">
          <cell r="D129" t="str">
            <v>Australia</v>
          </cell>
          <cell r="F129">
            <v>959</v>
          </cell>
          <cell r="G129">
            <v>135</v>
          </cell>
        </row>
        <row r="130">
          <cell r="D130" t="str">
            <v>USA</v>
          </cell>
          <cell r="F130">
            <v>2793</v>
          </cell>
          <cell r="G130">
            <v>114</v>
          </cell>
        </row>
        <row r="131">
          <cell r="D131" t="str">
            <v>USA</v>
          </cell>
          <cell r="F131">
            <v>4606</v>
          </cell>
          <cell r="G131">
            <v>63</v>
          </cell>
        </row>
        <row r="132">
          <cell r="D132" t="str">
            <v>Canada</v>
          </cell>
          <cell r="F132">
            <v>5551</v>
          </cell>
          <cell r="G132">
            <v>252</v>
          </cell>
        </row>
        <row r="133">
          <cell r="D133" t="str">
            <v>Canada</v>
          </cell>
          <cell r="F133">
            <v>6657</v>
          </cell>
          <cell r="G133">
            <v>303</v>
          </cell>
        </row>
        <row r="134">
          <cell r="D134" t="str">
            <v>UK</v>
          </cell>
          <cell r="F134">
            <v>4438</v>
          </cell>
          <cell r="G134">
            <v>246</v>
          </cell>
        </row>
        <row r="135">
          <cell r="D135" t="str">
            <v>Australia</v>
          </cell>
          <cell r="F135">
            <v>168</v>
          </cell>
          <cell r="G135">
            <v>84</v>
          </cell>
        </row>
        <row r="136">
          <cell r="D136" t="str">
            <v>India</v>
          </cell>
          <cell r="F136">
            <v>7777</v>
          </cell>
          <cell r="G136">
            <v>39</v>
          </cell>
        </row>
        <row r="137">
          <cell r="D137" t="str">
            <v>Canada</v>
          </cell>
          <cell r="F137">
            <v>3339</v>
          </cell>
          <cell r="G137">
            <v>348</v>
          </cell>
        </row>
        <row r="138">
          <cell r="D138" t="str">
            <v>New Zealand</v>
          </cell>
          <cell r="F138">
            <v>6391</v>
          </cell>
          <cell r="G138">
            <v>48</v>
          </cell>
        </row>
        <row r="139">
          <cell r="D139" t="str">
            <v>New Zealand</v>
          </cell>
          <cell r="F139">
            <v>518</v>
          </cell>
          <cell r="G139">
            <v>75</v>
          </cell>
        </row>
        <row r="140">
          <cell r="D140" t="str">
            <v>Australia</v>
          </cell>
          <cell r="F140">
            <v>5677</v>
          </cell>
          <cell r="G140">
            <v>258</v>
          </cell>
        </row>
        <row r="141">
          <cell r="D141" t="str">
            <v>UK</v>
          </cell>
          <cell r="F141">
            <v>6048</v>
          </cell>
          <cell r="G141">
            <v>27</v>
          </cell>
        </row>
        <row r="142">
          <cell r="D142" t="str">
            <v>Australia</v>
          </cell>
          <cell r="F142">
            <v>3752</v>
          </cell>
          <cell r="G142">
            <v>213</v>
          </cell>
        </row>
        <row r="143">
          <cell r="D143" t="str">
            <v>USA</v>
          </cell>
          <cell r="F143">
            <v>4480</v>
          </cell>
          <cell r="G143">
            <v>357</v>
          </cell>
        </row>
        <row r="144">
          <cell r="D144" t="str">
            <v>New Zealand</v>
          </cell>
          <cell r="F144">
            <v>259</v>
          </cell>
          <cell r="G144">
            <v>207</v>
          </cell>
        </row>
        <row r="145">
          <cell r="D145" t="str">
            <v>New Zealand</v>
          </cell>
          <cell r="F145">
            <v>42</v>
          </cell>
          <cell r="G145">
            <v>150</v>
          </cell>
        </row>
        <row r="146">
          <cell r="D146" t="str">
            <v>Canada</v>
          </cell>
          <cell r="F146">
            <v>98</v>
          </cell>
          <cell r="G146">
            <v>204</v>
          </cell>
        </row>
        <row r="147">
          <cell r="D147" t="str">
            <v>USA</v>
          </cell>
          <cell r="F147">
            <v>2478</v>
          </cell>
          <cell r="G147">
            <v>21</v>
          </cell>
        </row>
        <row r="148">
          <cell r="D148" t="str">
            <v>India</v>
          </cell>
          <cell r="F148">
            <v>7847</v>
          </cell>
          <cell r="G148">
            <v>174</v>
          </cell>
        </row>
        <row r="149">
          <cell r="D149" t="str">
            <v>New Zealand</v>
          </cell>
          <cell r="F149">
            <v>9926</v>
          </cell>
          <cell r="G149">
            <v>201</v>
          </cell>
        </row>
        <row r="150">
          <cell r="D150" t="str">
            <v>Australia</v>
          </cell>
          <cell r="F150">
            <v>819</v>
          </cell>
          <cell r="G150">
            <v>510</v>
          </cell>
        </row>
        <row r="151">
          <cell r="D151" t="str">
            <v>UK</v>
          </cell>
          <cell r="F151">
            <v>3052</v>
          </cell>
          <cell r="G151">
            <v>378</v>
          </cell>
        </row>
        <row r="152">
          <cell r="D152" t="str">
            <v>India</v>
          </cell>
          <cell r="F152">
            <v>6832</v>
          </cell>
          <cell r="G152">
            <v>27</v>
          </cell>
        </row>
        <row r="153">
          <cell r="D153" t="str">
            <v>UK</v>
          </cell>
          <cell r="F153">
            <v>2016</v>
          </cell>
          <cell r="G153">
            <v>117</v>
          </cell>
        </row>
        <row r="154">
          <cell r="D154" t="str">
            <v>Australia</v>
          </cell>
          <cell r="F154">
            <v>7322</v>
          </cell>
          <cell r="G154">
            <v>36</v>
          </cell>
        </row>
        <row r="155">
          <cell r="D155" t="str">
            <v>USA</v>
          </cell>
          <cell r="F155">
            <v>357</v>
          </cell>
          <cell r="G155">
            <v>126</v>
          </cell>
        </row>
        <row r="156">
          <cell r="D156" t="str">
            <v>UK</v>
          </cell>
          <cell r="F156">
            <v>3192</v>
          </cell>
          <cell r="G156">
            <v>72</v>
          </cell>
        </row>
        <row r="157">
          <cell r="D157" t="str">
            <v>Canada</v>
          </cell>
          <cell r="F157">
            <v>8435</v>
          </cell>
          <cell r="G157">
            <v>42</v>
          </cell>
        </row>
        <row r="158">
          <cell r="D158" t="str">
            <v>UK</v>
          </cell>
          <cell r="F158">
            <v>0</v>
          </cell>
          <cell r="G158">
            <v>135</v>
          </cell>
        </row>
        <row r="159">
          <cell r="D159" t="str">
            <v>India</v>
          </cell>
          <cell r="F159">
            <v>8862</v>
          </cell>
          <cell r="G159">
            <v>189</v>
          </cell>
        </row>
        <row r="160">
          <cell r="D160" t="str">
            <v>New Zealand</v>
          </cell>
          <cell r="F160">
            <v>3556</v>
          </cell>
          <cell r="G160">
            <v>459</v>
          </cell>
        </row>
        <row r="161">
          <cell r="D161" t="str">
            <v>India</v>
          </cell>
          <cell r="F161">
            <v>7280</v>
          </cell>
          <cell r="G161">
            <v>201</v>
          </cell>
        </row>
        <row r="162">
          <cell r="D162" t="str">
            <v>India</v>
          </cell>
          <cell r="F162">
            <v>3402</v>
          </cell>
          <cell r="G162">
            <v>366</v>
          </cell>
        </row>
        <row r="163">
          <cell r="D163" t="str">
            <v>New Zealand</v>
          </cell>
          <cell r="F163">
            <v>4592</v>
          </cell>
          <cell r="G163">
            <v>324</v>
          </cell>
        </row>
        <row r="164">
          <cell r="D164" t="str">
            <v>USA</v>
          </cell>
          <cell r="F164">
            <v>7833</v>
          </cell>
          <cell r="G164">
            <v>243</v>
          </cell>
        </row>
        <row r="165">
          <cell r="D165" t="str">
            <v>UK</v>
          </cell>
          <cell r="F165">
            <v>7651</v>
          </cell>
          <cell r="G165">
            <v>213</v>
          </cell>
        </row>
        <row r="166">
          <cell r="D166" t="str">
            <v>USA</v>
          </cell>
          <cell r="F166">
            <v>2275</v>
          </cell>
          <cell r="G166">
            <v>447</v>
          </cell>
        </row>
        <row r="167">
          <cell r="D167" t="str">
            <v>Australia</v>
          </cell>
          <cell r="F167">
            <v>5670</v>
          </cell>
          <cell r="G167">
            <v>297</v>
          </cell>
        </row>
        <row r="168">
          <cell r="D168" t="str">
            <v>USA</v>
          </cell>
          <cell r="F168">
            <v>2135</v>
          </cell>
          <cell r="G168">
            <v>27</v>
          </cell>
        </row>
        <row r="169">
          <cell r="D169" t="str">
            <v>India</v>
          </cell>
          <cell r="F169">
            <v>2779</v>
          </cell>
          <cell r="G169">
            <v>75</v>
          </cell>
        </row>
        <row r="170">
          <cell r="D170" t="str">
            <v>UK</v>
          </cell>
          <cell r="F170">
            <v>12950</v>
          </cell>
          <cell r="G170">
            <v>30</v>
          </cell>
        </row>
        <row r="171">
          <cell r="D171" t="str">
            <v>Canada</v>
          </cell>
          <cell r="F171">
            <v>2646</v>
          </cell>
          <cell r="G171">
            <v>177</v>
          </cell>
        </row>
        <row r="172">
          <cell r="D172" t="str">
            <v>India</v>
          </cell>
          <cell r="F172">
            <v>3794</v>
          </cell>
          <cell r="G172">
            <v>159</v>
          </cell>
        </row>
        <row r="173">
          <cell r="D173" t="str">
            <v>USA</v>
          </cell>
          <cell r="F173">
            <v>819</v>
          </cell>
          <cell r="G173">
            <v>306</v>
          </cell>
        </row>
        <row r="174">
          <cell r="D174" t="str">
            <v>India</v>
          </cell>
          <cell r="F174">
            <v>2583</v>
          </cell>
          <cell r="G174">
            <v>18</v>
          </cell>
        </row>
        <row r="175">
          <cell r="D175" t="str">
            <v>USA</v>
          </cell>
          <cell r="F175">
            <v>4585</v>
          </cell>
          <cell r="G175">
            <v>240</v>
          </cell>
        </row>
        <row r="176">
          <cell r="D176" t="str">
            <v>India</v>
          </cell>
          <cell r="F176">
            <v>1652</v>
          </cell>
          <cell r="G176">
            <v>93</v>
          </cell>
        </row>
        <row r="177">
          <cell r="D177" t="str">
            <v>India</v>
          </cell>
          <cell r="F177">
            <v>4991</v>
          </cell>
          <cell r="G177">
            <v>9</v>
          </cell>
        </row>
        <row r="178">
          <cell r="D178" t="str">
            <v>India</v>
          </cell>
          <cell r="F178">
            <v>2009</v>
          </cell>
          <cell r="G178">
            <v>219</v>
          </cell>
        </row>
        <row r="179">
          <cell r="D179" t="str">
            <v>UK</v>
          </cell>
          <cell r="F179">
            <v>1568</v>
          </cell>
          <cell r="G179">
            <v>141</v>
          </cell>
        </row>
        <row r="180">
          <cell r="D180" t="str">
            <v>New Zealand</v>
          </cell>
          <cell r="F180">
            <v>3388</v>
          </cell>
          <cell r="G180">
            <v>123</v>
          </cell>
        </row>
        <row r="181">
          <cell r="D181" t="str">
            <v>Australia</v>
          </cell>
          <cell r="F181">
            <v>623</v>
          </cell>
          <cell r="G181">
            <v>51</v>
          </cell>
        </row>
        <row r="182">
          <cell r="D182" t="str">
            <v>Canada</v>
          </cell>
          <cell r="F182">
            <v>10073</v>
          </cell>
          <cell r="G182">
            <v>120</v>
          </cell>
        </row>
        <row r="183">
          <cell r="D183" t="str">
            <v>UK</v>
          </cell>
          <cell r="F183">
            <v>1561</v>
          </cell>
          <cell r="G183">
            <v>27</v>
          </cell>
        </row>
        <row r="184">
          <cell r="D184" t="str">
            <v>Canada</v>
          </cell>
          <cell r="F184">
            <v>11522</v>
          </cell>
          <cell r="G184">
            <v>204</v>
          </cell>
        </row>
        <row r="185">
          <cell r="D185" t="str">
            <v>Australia</v>
          </cell>
          <cell r="F185">
            <v>2317</v>
          </cell>
          <cell r="G185">
            <v>123</v>
          </cell>
        </row>
        <row r="186">
          <cell r="D186" t="str">
            <v>New Zealand</v>
          </cell>
          <cell r="F186">
            <v>3059</v>
          </cell>
          <cell r="G186">
            <v>27</v>
          </cell>
        </row>
        <row r="187">
          <cell r="D187" t="str">
            <v>New Zealand</v>
          </cell>
          <cell r="F187">
            <v>2324</v>
          </cell>
          <cell r="G187">
            <v>177</v>
          </cell>
        </row>
        <row r="188">
          <cell r="D188" t="str">
            <v>UK</v>
          </cell>
          <cell r="F188">
            <v>4956</v>
          </cell>
          <cell r="G188">
            <v>171</v>
          </cell>
        </row>
        <row r="189">
          <cell r="D189" t="str">
            <v>India</v>
          </cell>
          <cell r="F189">
            <v>5355</v>
          </cell>
          <cell r="G189">
            <v>204</v>
          </cell>
        </row>
        <row r="190">
          <cell r="D190" t="str">
            <v>India</v>
          </cell>
          <cell r="F190">
            <v>7259</v>
          </cell>
          <cell r="G190">
            <v>276</v>
          </cell>
        </row>
        <row r="191">
          <cell r="D191" t="str">
            <v>New Zealand</v>
          </cell>
          <cell r="F191">
            <v>6279</v>
          </cell>
          <cell r="G191">
            <v>45</v>
          </cell>
        </row>
        <row r="192">
          <cell r="D192" t="str">
            <v>Australia</v>
          </cell>
          <cell r="F192">
            <v>2541</v>
          </cell>
          <cell r="G192">
            <v>45</v>
          </cell>
        </row>
        <row r="193">
          <cell r="D193" t="str">
            <v>USA</v>
          </cell>
          <cell r="F193">
            <v>3864</v>
          </cell>
          <cell r="G193">
            <v>177</v>
          </cell>
        </row>
        <row r="194">
          <cell r="D194" t="str">
            <v>Canada</v>
          </cell>
          <cell r="F194">
            <v>6146</v>
          </cell>
          <cell r="G194">
            <v>63</v>
          </cell>
        </row>
        <row r="195">
          <cell r="D195" t="str">
            <v>UK</v>
          </cell>
          <cell r="F195">
            <v>2639</v>
          </cell>
          <cell r="G195">
            <v>204</v>
          </cell>
        </row>
        <row r="196">
          <cell r="D196" t="str">
            <v>New Zealand</v>
          </cell>
          <cell r="F196">
            <v>1890</v>
          </cell>
          <cell r="G196">
            <v>195</v>
          </cell>
        </row>
        <row r="197">
          <cell r="D197" t="str">
            <v>India</v>
          </cell>
          <cell r="F197">
            <v>1932</v>
          </cell>
          <cell r="G197">
            <v>369</v>
          </cell>
        </row>
        <row r="198">
          <cell r="D198" t="str">
            <v>India</v>
          </cell>
          <cell r="F198">
            <v>6300</v>
          </cell>
          <cell r="G198">
            <v>42</v>
          </cell>
        </row>
        <row r="199">
          <cell r="D199" t="str">
            <v>New Zealand</v>
          </cell>
          <cell r="F199">
            <v>560</v>
          </cell>
          <cell r="G199">
            <v>81</v>
          </cell>
        </row>
        <row r="200">
          <cell r="D200" t="str">
            <v>New Zealand</v>
          </cell>
          <cell r="F200">
            <v>2856</v>
          </cell>
          <cell r="G200">
            <v>246</v>
          </cell>
        </row>
        <row r="201">
          <cell r="D201" t="str">
            <v>India</v>
          </cell>
          <cell r="F201">
            <v>707</v>
          </cell>
          <cell r="G201">
            <v>174</v>
          </cell>
        </row>
        <row r="202">
          <cell r="D202" t="str">
            <v>USA</v>
          </cell>
          <cell r="F202">
            <v>3598</v>
          </cell>
          <cell r="G202">
            <v>81</v>
          </cell>
        </row>
        <row r="203">
          <cell r="D203" t="str">
            <v>USA</v>
          </cell>
          <cell r="F203">
            <v>6853</v>
          </cell>
          <cell r="G203">
            <v>372</v>
          </cell>
        </row>
        <row r="204">
          <cell r="D204" t="str">
            <v>USA</v>
          </cell>
          <cell r="F204">
            <v>4725</v>
          </cell>
          <cell r="G204">
            <v>174</v>
          </cell>
        </row>
        <row r="205">
          <cell r="D205" t="str">
            <v>Canada</v>
          </cell>
          <cell r="F205">
            <v>10304</v>
          </cell>
          <cell r="G205">
            <v>84</v>
          </cell>
        </row>
        <row r="206">
          <cell r="D206" t="str">
            <v>India</v>
          </cell>
          <cell r="F206">
            <v>1274</v>
          </cell>
          <cell r="G206">
            <v>225</v>
          </cell>
        </row>
        <row r="207">
          <cell r="D207" t="str">
            <v>Canada</v>
          </cell>
          <cell r="F207">
            <v>1526</v>
          </cell>
          <cell r="G207">
            <v>105</v>
          </cell>
        </row>
        <row r="208">
          <cell r="D208" t="str">
            <v>UK</v>
          </cell>
          <cell r="F208">
            <v>3101</v>
          </cell>
          <cell r="G208">
            <v>225</v>
          </cell>
        </row>
        <row r="209">
          <cell r="D209" t="str">
            <v>New Zealand</v>
          </cell>
          <cell r="F209">
            <v>1057</v>
          </cell>
          <cell r="G209">
            <v>54</v>
          </cell>
        </row>
        <row r="210">
          <cell r="D210" t="str">
            <v>New Zealand</v>
          </cell>
          <cell r="F210">
            <v>5306</v>
          </cell>
          <cell r="G210">
            <v>0</v>
          </cell>
        </row>
        <row r="211">
          <cell r="D211" t="str">
            <v>UK</v>
          </cell>
          <cell r="F211">
            <v>4018</v>
          </cell>
          <cell r="G211">
            <v>171</v>
          </cell>
        </row>
        <row r="212">
          <cell r="D212" t="str">
            <v>India</v>
          </cell>
          <cell r="F212">
            <v>938</v>
          </cell>
          <cell r="G212">
            <v>189</v>
          </cell>
        </row>
        <row r="213">
          <cell r="D213" t="str">
            <v>Australia</v>
          </cell>
          <cell r="F213">
            <v>1778</v>
          </cell>
          <cell r="G213">
            <v>270</v>
          </cell>
        </row>
        <row r="214">
          <cell r="D214" t="str">
            <v>UK</v>
          </cell>
          <cell r="F214">
            <v>1638</v>
          </cell>
          <cell r="G214">
            <v>63</v>
          </cell>
        </row>
        <row r="215">
          <cell r="D215" t="str">
            <v>Australia</v>
          </cell>
          <cell r="F215">
            <v>154</v>
          </cell>
          <cell r="G215">
            <v>21</v>
          </cell>
        </row>
        <row r="216">
          <cell r="D216" t="str">
            <v>New Zealand</v>
          </cell>
          <cell r="F216">
            <v>9835</v>
          </cell>
          <cell r="G216">
            <v>207</v>
          </cell>
        </row>
        <row r="217">
          <cell r="D217" t="str">
            <v>New Zealand</v>
          </cell>
          <cell r="F217">
            <v>7273</v>
          </cell>
          <cell r="G217">
            <v>96</v>
          </cell>
        </row>
        <row r="218">
          <cell r="D218" t="str">
            <v>UK</v>
          </cell>
          <cell r="F218">
            <v>6909</v>
          </cell>
          <cell r="G218">
            <v>81</v>
          </cell>
        </row>
        <row r="219">
          <cell r="D219" t="str">
            <v>UK</v>
          </cell>
          <cell r="F219">
            <v>3920</v>
          </cell>
          <cell r="G219">
            <v>306</v>
          </cell>
        </row>
        <row r="220">
          <cell r="D220" t="str">
            <v>UK</v>
          </cell>
          <cell r="F220">
            <v>4858</v>
          </cell>
          <cell r="G220">
            <v>279</v>
          </cell>
        </row>
        <row r="221">
          <cell r="D221" t="str">
            <v>Australia</v>
          </cell>
          <cell r="F221">
            <v>3549</v>
          </cell>
          <cell r="G221">
            <v>3</v>
          </cell>
        </row>
        <row r="222">
          <cell r="D222" t="str">
            <v>UK</v>
          </cell>
          <cell r="F222">
            <v>966</v>
          </cell>
          <cell r="G222">
            <v>198</v>
          </cell>
        </row>
        <row r="223">
          <cell r="D223" t="str">
            <v>UK</v>
          </cell>
          <cell r="F223">
            <v>385</v>
          </cell>
          <cell r="G223">
            <v>249</v>
          </cell>
        </row>
        <row r="224">
          <cell r="D224" t="str">
            <v>India</v>
          </cell>
          <cell r="F224">
            <v>2219</v>
          </cell>
          <cell r="G224">
            <v>75</v>
          </cell>
        </row>
        <row r="225">
          <cell r="D225" t="str">
            <v>Canada</v>
          </cell>
          <cell r="F225">
            <v>2954</v>
          </cell>
          <cell r="G225">
            <v>189</v>
          </cell>
        </row>
        <row r="226">
          <cell r="D226" t="str">
            <v>Canada</v>
          </cell>
          <cell r="F226">
            <v>280</v>
          </cell>
          <cell r="G226">
            <v>87</v>
          </cell>
        </row>
        <row r="227">
          <cell r="D227" t="str">
            <v>Canada</v>
          </cell>
          <cell r="F227">
            <v>6118</v>
          </cell>
          <cell r="G227">
            <v>174</v>
          </cell>
        </row>
        <row r="228">
          <cell r="D228" t="str">
            <v>UK</v>
          </cell>
          <cell r="F228">
            <v>4802</v>
          </cell>
          <cell r="G228">
            <v>36</v>
          </cell>
        </row>
        <row r="229">
          <cell r="D229" t="str">
            <v>Australia</v>
          </cell>
          <cell r="F229">
            <v>4137</v>
          </cell>
          <cell r="G229">
            <v>60</v>
          </cell>
        </row>
        <row r="230">
          <cell r="D230" t="str">
            <v>USA</v>
          </cell>
          <cell r="F230">
            <v>2023</v>
          </cell>
          <cell r="G230">
            <v>78</v>
          </cell>
        </row>
        <row r="231">
          <cell r="D231" t="str">
            <v>Canada</v>
          </cell>
          <cell r="F231">
            <v>9051</v>
          </cell>
          <cell r="G231">
            <v>57</v>
          </cell>
        </row>
        <row r="232">
          <cell r="D232" t="str">
            <v>New Zealand</v>
          </cell>
          <cell r="F232">
            <v>2919</v>
          </cell>
          <cell r="G232">
            <v>45</v>
          </cell>
        </row>
        <row r="233">
          <cell r="D233" t="str">
            <v>Australia</v>
          </cell>
          <cell r="F233">
            <v>5915</v>
          </cell>
          <cell r="G233">
            <v>3</v>
          </cell>
        </row>
        <row r="234">
          <cell r="D234" t="str">
            <v>USA</v>
          </cell>
          <cell r="F234">
            <v>2562</v>
          </cell>
          <cell r="G234">
            <v>6</v>
          </cell>
        </row>
        <row r="235">
          <cell r="D235" t="str">
            <v>New Zealand</v>
          </cell>
          <cell r="F235">
            <v>8813</v>
          </cell>
          <cell r="G235">
            <v>21</v>
          </cell>
        </row>
        <row r="236">
          <cell r="D236" t="str">
            <v>Canada</v>
          </cell>
          <cell r="F236">
            <v>6111</v>
          </cell>
          <cell r="G236">
            <v>3</v>
          </cell>
        </row>
        <row r="237">
          <cell r="D237" t="str">
            <v>India</v>
          </cell>
          <cell r="F237">
            <v>3507</v>
          </cell>
          <cell r="G237">
            <v>288</v>
          </cell>
        </row>
        <row r="238">
          <cell r="D238" t="str">
            <v>Canada</v>
          </cell>
          <cell r="F238">
            <v>4319</v>
          </cell>
          <cell r="G238">
            <v>30</v>
          </cell>
        </row>
        <row r="239">
          <cell r="D239" t="str">
            <v>Australia</v>
          </cell>
          <cell r="F239">
            <v>609</v>
          </cell>
          <cell r="G239">
            <v>87</v>
          </cell>
        </row>
        <row r="240">
          <cell r="D240" t="str">
            <v>UK</v>
          </cell>
          <cell r="F240">
            <v>6370</v>
          </cell>
          <cell r="G240">
            <v>30</v>
          </cell>
        </row>
        <row r="241">
          <cell r="D241" t="str">
            <v>Australia</v>
          </cell>
          <cell r="F241">
            <v>5474</v>
          </cell>
          <cell r="G241">
            <v>168</v>
          </cell>
        </row>
        <row r="242">
          <cell r="D242" t="str">
            <v>Canada</v>
          </cell>
          <cell r="F242">
            <v>3164</v>
          </cell>
          <cell r="G242">
            <v>306</v>
          </cell>
        </row>
        <row r="243">
          <cell r="D243" t="str">
            <v>USA</v>
          </cell>
          <cell r="F243">
            <v>1302</v>
          </cell>
          <cell r="G243">
            <v>402</v>
          </cell>
        </row>
        <row r="244">
          <cell r="D244" t="str">
            <v>New Zealand</v>
          </cell>
          <cell r="F244">
            <v>7308</v>
          </cell>
          <cell r="G244">
            <v>327</v>
          </cell>
        </row>
        <row r="245">
          <cell r="D245" t="str">
            <v>New Zealand</v>
          </cell>
          <cell r="F245">
            <v>6132</v>
          </cell>
          <cell r="G245">
            <v>93</v>
          </cell>
        </row>
        <row r="246">
          <cell r="D246" t="str">
            <v>USA</v>
          </cell>
          <cell r="F246">
            <v>3472</v>
          </cell>
          <cell r="G246">
            <v>96</v>
          </cell>
        </row>
        <row r="247">
          <cell r="D247" t="str">
            <v>UK</v>
          </cell>
          <cell r="F247">
            <v>9660</v>
          </cell>
          <cell r="G247">
            <v>27</v>
          </cell>
        </row>
        <row r="248">
          <cell r="D248" t="str">
            <v>Australia</v>
          </cell>
          <cell r="F248">
            <v>2436</v>
          </cell>
          <cell r="G248">
            <v>99</v>
          </cell>
        </row>
        <row r="249">
          <cell r="D249" t="str">
            <v>Australia</v>
          </cell>
          <cell r="F249">
            <v>9506</v>
          </cell>
          <cell r="G249">
            <v>87</v>
          </cell>
        </row>
        <row r="250">
          <cell r="D250" t="str">
            <v>New Zealand</v>
          </cell>
          <cell r="F250">
            <v>245</v>
          </cell>
          <cell r="G250">
            <v>288</v>
          </cell>
        </row>
        <row r="251">
          <cell r="D251" t="str">
            <v>USA</v>
          </cell>
          <cell r="F251">
            <v>2702</v>
          </cell>
          <cell r="G251">
            <v>363</v>
          </cell>
        </row>
        <row r="252">
          <cell r="D252" t="str">
            <v>India</v>
          </cell>
          <cell r="F252">
            <v>700</v>
          </cell>
          <cell r="G252">
            <v>87</v>
          </cell>
        </row>
        <row r="253">
          <cell r="D253" t="str">
            <v>India</v>
          </cell>
          <cell r="F253">
            <v>3759</v>
          </cell>
          <cell r="G253">
            <v>150</v>
          </cell>
        </row>
        <row r="254">
          <cell r="D254" t="str">
            <v>USA</v>
          </cell>
          <cell r="F254">
            <v>1589</v>
          </cell>
          <cell r="G254">
            <v>303</v>
          </cell>
        </row>
        <row r="255">
          <cell r="D255" t="str">
            <v>USA</v>
          </cell>
          <cell r="F255">
            <v>5194</v>
          </cell>
          <cell r="G255">
            <v>288</v>
          </cell>
        </row>
        <row r="256">
          <cell r="D256" t="str">
            <v>Canada</v>
          </cell>
          <cell r="F256">
            <v>945</v>
          </cell>
          <cell r="G256">
            <v>75</v>
          </cell>
        </row>
        <row r="257">
          <cell r="D257" t="str">
            <v>Australia</v>
          </cell>
          <cell r="F257">
            <v>1988</v>
          </cell>
          <cell r="G257">
            <v>39</v>
          </cell>
        </row>
        <row r="258">
          <cell r="D258" t="str">
            <v>India</v>
          </cell>
          <cell r="F258">
            <v>6734</v>
          </cell>
          <cell r="G258">
            <v>123</v>
          </cell>
        </row>
        <row r="259">
          <cell r="D259" t="str">
            <v>Canada</v>
          </cell>
          <cell r="F259">
            <v>217</v>
          </cell>
          <cell r="G259">
            <v>36</v>
          </cell>
        </row>
        <row r="260">
          <cell r="D260" t="str">
            <v>India</v>
          </cell>
          <cell r="F260">
            <v>6279</v>
          </cell>
          <cell r="G260">
            <v>237</v>
          </cell>
        </row>
        <row r="261">
          <cell r="D261" t="str">
            <v>Canada</v>
          </cell>
          <cell r="F261">
            <v>4424</v>
          </cell>
          <cell r="G261">
            <v>201</v>
          </cell>
        </row>
        <row r="262">
          <cell r="D262" t="str">
            <v>Canada</v>
          </cell>
          <cell r="F262">
            <v>189</v>
          </cell>
          <cell r="G262">
            <v>48</v>
          </cell>
        </row>
        <row r="263">
          <cell r="D263" t="str">
            <v>USA</v>
          </cell>
          <cell r="F263">
            <v>490</v>
          </cell>
          <cell r="G263">
            <v>84</v>
          </cell>
        </row>
        <row r="264">
          <cell r="D264" t="str">
            <v>New Zealand</v>
          </cell>
          <cell r="F264">
            <v>434</v>
          </cell>
          <cell r="G264">
            <v>87</v>
          </cell>
        </row>
        <row r="265">
          <cell r="D265" t="str">
            <v>Australia</v>
          </cell>
          <cell r="F265">
            <v>10129</v>
          </cell>
          <cell r="G265">
            <v>312</v>
          </cell>
        </row>
        <row r="266">
          <cell r="D266" t="str">
            <v>UK</v>
          </cell>
          <cell r="F266">
            <v>1652</v>
          </cell>
          <cell r="G266">
            <v>102</v>
          </cell>
        </row>
        <row r="267">
          <cell r="D267" t="str">
            <v>Australia</v>
          </cell>
          <cell r="F267">
            <v>6433</v>
          </cell>
          <cell r="G267">
            <v>78</v>
          </cell>
        </row>
        <row r="268">
          <cell r="D268" t="str">
            <v>India</v>
          </cell>
          <cell r="F268">
            <v>2212</v>
          </cell>
          <cell r="G268">
            <v>117</v>
          </cell>
        </row>
        <row r="269">
          <cell r="D269" t="str">
            <v>USA</v>
          </cell>
          <cell r="F269">
            <v>609</v>
          </cell>
          <cell r="G269">
            <v>99</v>
          </cell>
        </row>
        <row r="270">
          <cell r="D270" t="str">
            <v>USA</v>
          </cell>
          <cell r="F270">
            <v>1638</v>
          </cell>
          <cell r="G270">
            <v>48</v>
          </cell>
        </row>
        <row r="271">
          <cell r="D271" t="str">
            <v>India</v>
          </cell>
          <cell r="F271">
            <v>3829</v>
          </cell>
          <cell r="G271">
            <v>24</v>
          </cell>
        </row>
        <row r="272">
          <cell r="D272" t="str">
            <v>UK</v>
          </cell>
          <cell r="F272">
            <v>5775</v>
          </cell>
          <cell r="G272">
            <v>42</v>
          </cell>
        </row>
        <row r="273">
          <cell r="D273" t="str">
            <v>USA</v>
          </cell>
          <cell r="F273">
            <v>1071</v>
          </cell>
          <cell r="G273">
            <v>270</v>
          </cell>
        </row>
        <row r="274">
          <cell r="D274" t="str">
            <v>Canada</v>
          </cell>
          <cell r="F274">
            <v>5019</v>
          </cell>
          <cell r="G274">
            <v>150</v>
          </cell>
        </row>
        <row r="275">
          <cell r="D275" t="str">
            <v>New Zealand</v>
          </cell>
          <cell r="F275">
            <v>2863</v>
          </cell>
          <cell r="G275">
            <v>42</v>
          </cell>
        </row>
        <row r="276">
          <cell r="D276" t="str">
            <v>USA</v>
          </cell>
          <cell r="F276">
            <v>1617</v>
          </cell>
          <cell r="G276">
            <v>126</v>
          </cell>
        </row>
        <row r="277">
          <cell r="D277" t="str">
            <v>New Zealand</v>
          </cell>
          <cell r="F277">
            <v>6818</v>
          </cell>
          <cell r="G277">
            <v>6</v>
          </cell>
        </row>
        <row r="278">
          <cell r="D278" t="str">
            <v>USA</v>
          </cell>
          <cell r="F278">
            <v>6657</v>
          </cell>
          <cell r="G278">
            <v>276</v>
          </cell>
        </row>
        <row r="279">
          <cell r="D279" t="str">
            <v>India</v>
          </cell>
          <cell r="F279">
            <v>2919</v>
          </cell>
          <cell r="G279">
            <v>93</v>
          </cell>
        </row>
        <row r="280">
          <cell r="D280" t="str">
            <v>Canada</v>
          </cell>
          <cell r="F280">
            <v>3094</v>
          </cell>
          <cell r="G280">
            <v>246</v>
          </cell>
        </row>
        <row r="281">
          <cell r="D281" t="str">
            <v>UK</v>
          </cell>
          <cell r="F281">
            <v>2989</v>
          </cell>
          <cell r="G281">
            <v>3</v>
          </cell>
        </row>
        <row r="282">
          <cell r="D282" t="str">
            <v>Australia</v>
          </cell>
          <cell r="F282">
            <v>2268</v>
          </cell>
          <cell r="G282">
            <v>63</v>
          </cell>
        </row>
        <row r="283">
          <cell r="D283" t="str">
            <v>USA</v>
          </cell>
          <cell r="F283">
            <v>4753</v>
          </cell>
          <cell r="G283">
            <v>246</v>
          </cell>
        </row>
        <row r="284">
          <cell r="D284" t="str">
            <v>India</v>
          </cell>
          <cell r="F284">
            <v>7511</v>
          </cell>
          <cell r="G284">
            <v>120</v>
          </cell>
        </row>
        <row r="285">
          <cell r="D285" t="str">
            <v>Australia</v>
          </cell>
          <cell r="F285">
            <v>4326</v>
          </cell>
          <cell r="G285">
            <v>348</v>
          </cell>
        </row>
        <row r="286">
          <cell r="D286" t="str">
            <v>India</v>
          </cell>
          <cell r="F286">
            <v>4935</v>
          </cell>
          <cell r="G286">
            <v>126</v>
          </cell>
        </row>
        <row r="287">
          <cell r="D287" t="str">
            <v>USA</v>
          </cell>
          <cell r="F287">
            <v>4781</v>
          </cell>
          <cell r="G287">
            <v>123</v>
          </cell>
        </row>
        <row r="288">
          <cell r="D288" t="str">
            <v>Australia</v>
          </cell>
          <cell r="F288">
            <v>7483</v>
          </cell>
          <cell r="G288">
            <v>45</v>
          </cell>
        </row>
        <row r="289">
          <cell r="D289" t="str">
            <v>Australia</v>
          </cell>
          <cell r="F289">
            <v>6860</v>
          </cell>
          <cell r="G289">
            <v>126</v>
          </cell>
        </row>
        <row r="290">
          <cell r="D290" t="str">
            <v>New Zealand</v>
          </cell>
          <cell r="F290">
            <v>9002</v>
          </cell>
          <cell r="G290">
            <v>72</v>
          </cell>
        </row>
        <row r="291">
          <cell r="D291" t="str">
            <v>Canada</v>
          </cell>
          <cell r="F291">
            <v>1400</v>
          </cell>
          <cell r="G291">
            <v>135</v>
          </cell>
        </row>
        <row r="292">
          <cell r="D292" t="str">
            <v>India</v>
          </cell>
          <cell r="F292">
            <v>4053</v>
          </cell>
          <cell r="G292">
            <v>24</v>
          </cell>
        </row>
        <row r="293">
          <cell r="D293" t="str">
            <v>Canada</v>
          </cell>
          <cell r="F293">
            <v>2149</v>
          </cell>
          <cell r="G293">
            <v>117</v>
          </cell>
        </row>
        <row r="294">
          <cell r="D294" t="str">
            <v>UK</v>
          </cell>
          <cell r="F294">
            <v>3640</v>
          </cell>
          <cell r="G294">
            <v>51</v>
          </cell>
        </row>
        <row r="295">
          <cell r="D295" t="str">
            <v>UK</v>
          </cell>
          <cell r="F295">
            <v>630</v>
          </cell>
          <cell r="G295">
            <v>36</v>
          </cell>
        </row>
        <row r="296">
          <cell r="D296" t="str">
            <v>USA</v>
          </cell>
          <cell r="F296">
            <v>2429</v>
          </cell>
          <cell r="G296">
            <v>144</v>
          </cell>
        </row>
        <row r="297">
          <cell r="D297" t="str">
            <v>Canada</v>
          </cell>
          <cell r="F297">
            <v>2142</v>
          </cell>
          <cell r="G297">
            <v>114</v>
          </cell>
        </row>
        <row r="298">
          <cell r="D298" t="str">
            <v>New Zealand</v>
          </cell>
          <cell r="F298">
            <v>6454</v>
          </cell>
          <cell r="G298">
            <v>54</v>
          </cell>
        </row>
        <row r="299">
          <cell r="D299" t="str">
            <v>New Zealand</v>
          </cell>
          <cell r="F299">
            <v>4487</v>
          </cell>
          <cell r="G299">
            <v>333</v>
          </cell>
        </row>
        <row r="300">
          <cell r="D300" t="str">
            <v>New Zealand</v>
          </cell>
          <cell r="F300">
            <v>938</v>
          </cell>
          <cell r="G300">
            <v>366</v>
          </cell>
        </row>
        <row r="301">
          <cell r="D301" t="str">
            <v>Australia</v>
          </cell>
          <cell r="F301">
            <v>8841</v>
          </cell>
          <cell r="G301">
            <v>303</v>
          </cell>
        </row>
        <row r="302">
          <cell r="D302" t="str">
            <v>UK</v>
          </cell>
          <cell r="F302">
            <v>4018</v>
          </cell>
          <cell r="G302">
            <v>126</v>
          </cell>
        </row>
        <row r="303">
          <cell r="D303" t="str">
            <v>New Zealand</v>
          </cell>
          <cell r="F303">
            <v>714</v>
          </cell>
          <cell r="G303">
            <v>231</v>
          </cell>
        </row>
        <row r="304">
          <cell r="D304" t="str">
            <v>Australia</v>
          </cell>
          <cell r="F304">
            <v>3850</v>
          </cell>
          <cell r="G304">
            <v>102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554980E-C82A-48A2-9C56-3EE6284E7A51}" name="Data" displayName="Data" ref="B3:F303" totalsRowShown="0" headerRowDxfId="13" dataDxfId="12" tableBorderDxfId="11">
  <autoFilter ref="B3:F303" xr:uid="{B554980E-C82A-48A2-9C56-3EE6284E7A51}"/>
  <tableColumns count="5">
    <tableColumn id="1" xr3:uid="{BADE4DBF-39DB-4A2F-AB32-72C7E1788165}" name="Sales Person" dataDxfId="10"/>
    <tableColumn id="2" xr3:uid="{7ABF3EA7-FC4C-41DD-B397-5911BAE6862A}" name="Geography" dataDxfId="9"/>
    <tableColumn id="3" xr3:uid="{E326A9E3-CC40-4519-8A0E-800D18949F8F}" name="Product" dataDxfId="8"/>
    <tableColumn id="4" xr3:uid="{78157929-3C51-4962-BF8E-D6ED7108C764}" name="Amount" dataDxfId="7"/>
    <tableColumn id="5" xr3:uid="{0A21F4BE-5176-43B8-818C-FFF6DBA1223E}" name="Unit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F19B89-E08E-4F5C-AD03-B9F925DA90A3}" name="Rates" displayName="Rates" ref="K3:L25" totalsRowShown="0" headerRowDxfId="1" headerRowBorderDxfId="5" tableBorderDxfId="6" totalsRowBorderDxfId="4">
  <autoFilter ref="K3:L25" xr:uid="{51F19B89-E08E-4F5C-AD03-B9F925DA90A3}"/>
  <tableColumns count="2">
    <tableColumn id="1" xr3:uid="{75CCA8CF-B432-49B1-BF25-B3D6D2A9B759}" name="Product" dataDxfId="3"/>
    <tableColumn id="2" xr3:uid="{E4B4FE33-BB35-4EC9-B03B-CBBDECF37C50}" name="Cost per uni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466D-CD62-48F9-B839-B3C99CC6E0EA}">
  <dimension ref="A1:L303"/>
  <sheetViews>
    <sheetView tabSelected="1" workbookViewId="0">
      <selection activeCell="K12" sqref="K12"/>
    </sheetView>
  </sheetViews>
  <sheetFormatPr defaultRowHeight="14.5" x14ac:dyDescent="0.35"/>
  <cols>
    <col min="1" max="1" width="3.08984375" style="1" customWidth="1"/>
    <col min="2" max="2" width="15.1796875" style="4" bestFit="1" customWidth="1"/>
    <col min="3" max="3" width="11.90625" style="4" customWidth="1"/>
    <col min="4" max="4" width="20.36328125" style="4" bestFit="1" customWidth="1"/>
    <col min="5" max="5" width="10.54296875" style="3" customWidth="1"/>
    <col min="6" max="7" width="8.36328125" style="3" customWidth="1"/>
    <col min="8" max="8" width="8.7265625" style="1"/>
    <col min="9" max="9" width="47.54296875" style="1" bestFit="1" customWidth="1"/>
    <col min="10" max="10" width="8.7265625" style="1"/>
    <col min="11" max="11" width="19.36328125" style="1" customWidth="1"/>
    <col min="12" max="12" width="16.6328125" style="1" customWidth="1"/>
    <col min="13" max="16384" width="8.7265625" style="1"/>
  </cols>
  <sheetData>
    <row r="1" spans="1:12" ht="31" customHeight="1" x14ac:dyDescent="0.7">
      <c r="A1" s="2"/>
      <c r="B1" s="42" t="s">
        <v>43</v>
      </c>
      <c r="C1" s="42"/>
      <c r="D1" s="42"/>
      <c r="E1" s="42"/>
      <c r="F1" s="42"/>
      <c r="G1" s="42"/>
      <c r="H1" s="42"/>
      <c r="I1" s="42"/>
      <c r="J1" s="42"/>
    </row>
    <row r="3" spans="1:12" x14ac:dyDescent="0.35">
      <c r="B3" s="16" t="s">
        <v>0</v>
      </c>
      <c r="C3" s="16" t="s">
        <v>1</v>
      </c>
      <c r="D3" s="16" t="s">
        <v>2</v>
      </c>
      <c r="E3" s="30" t="s">
        <v>3</v>
      </c>
      <c r="F3" s="31" t="s">
        <v>4</v>
      </c>
      <c r="G3" s="31"/>
      <c r="K3" s="55" t="s">
        <v>2</v>
      </c>
      <c r="L3" s="55" t="s">
        <v>90</v>
      </c>
    </row>
    <row r="4" spans="1:12" x14ac:dyDescent="0.35">
      <c r="B4" s="27" t="s">
        <v>5</v>
      </c>
      <c r="C4" s="27" t="s">
        <v>6</v>
      </c>
      <c r="D4" s="27" t="s">
        <v>7</v>
      </c>
      <c r="E4" s="28">
        <v>1624</v>
      </c>
      <c r="F4" s="29">
        <v>114</v>
      </c>
      <c r="G4" s="57"/>
      <c r="H4" s="1">
        <v>1</v>
      </c>
      <c r="I4" s="5" t="s">
        <v>44</v>
      </c>
      <c r="K4" s="5" t="s">
        <v>31</v>
      </c>
      <c r="L4" s="53">
        <v>9.33</v>
      </c>
    </row>
    <row r="5" spans="1:12" x14ac:dyDescent="0.35">
      <c r="B5" s="27" t="s">
        <v>8</v>
      </c>
      <c r="C5" s="27" t="s">
        <v>9</v>
      </c>
      <c r="D5" s="27" t="s">
        <v>10</v>
      </c>
      <c r="E5" s="28">
        <v>6706</v>
      </c>
      <c r="F5" s="29">
        <v>459</v>
      </c>
      <c r="G5" s="57"/>
      <c r="H5" s="1">
        <v>2</v>
      </c>
      <c r="I5" s="6" t="s">
        <v>45</v>
      </c>
      <c r="K5" s="6" t="s">
        <v>24</v>
      </c>
      <c r="L5" s="54">
        <v>11.7</v>
      </c>
    </row>
    <row r="6" spans="1:12" x14ac:dyDescent="0.35">
      <c r="B6" s="27" t="s">
        <v>11</v>
      </c>
      <c r="C6" s="27" t="s">
        <v>9</v>
      </c>
      <c r="D6" s="27" t="s">
        <v>12</v>
      </c>
      <c r="E6" s="28">
        <v>959</v>
      </c>
      <c r="F6" s="29">
        <v>147</v>
      </c>
      <c r="G6" s="57"/>
      <c r="H6" s="1">
        <v>3</v>
      </c>
      <c r="I6" s="5" t="s">
        <v>46</v>
      </c>
      <c r="K6" s="5" t="s">
        <v>12</v>
      </c>
      <c r="L6" s="53">
        <v>11.88</v>
      </c>
    </row>
    <row r="7" spans="1:12" x14ac:dyDescent="0.35">
      <c r="B7" s="27" t="s">
        <v>13</v>
      </c>
      <c r="C7" s="27" t="s">
        <v>14</v>
      </c>
      <c r="D7" s="27" t="s">
        <v>15</v>
      </c>
      <c r="E7" s="28">
        <v>9632</v>
      </c>
      <c r="F7" s="29">
        <v>288</v>
      </c>
      <c r="G7" s="57"/>
      <c r="H7" s="1">
        <v>4</v>
      </c>
      <c r="I7" s="6" t="s">
        <v>47</v>
      </c>
      <c r="K7" s="6" t="s">
        <v>37</v>
      </c>
      <c r="L7" s="54">
        <v>11.73</v>
      </c>
    </row>
    <row r="8" spans="1:12" x14ac:dyDescent="0.35">
      <c r="B8" s="27" t="s">
        <v>16</v>
      </c>
      <c r="C8" s="27" t="s">
        <v>17</v>
      </c>
      <c r="D8" s="27" t="s">
        <v>18</v>
      </c>
      <c r="E8" s="28">
        <v>2100</v>
      </c>
      <c r="F8" s="29">
        <v>414</v>
      </c>
      <c r="G8" s="57"/>
      <c r="H8" s="1">
        <v>5</v>
      </c>
      <c r="I8" s="5" t="s">
        <v>48</v>
      </c>
      <c r="K8" s="5" t="s">
        <v>29</v>
      </c>
      <c r="L8" s="53">
        <v>8.7899999999999991</v>
      </c>
    </row>
    <row r="9" spans="1:12" x14ac:dyDescent="0.35">
      <c r="B9" s="27" t="s">
        <v>5</v>
      </c>
      <c r="C9" s="27" t="s">
        <v>9</v>
      </c>
      <c r="D9" s="27" t="s">
        <v>19</v>
      </c>
      <c r="E9" s="28">
        <v>8869</v>
      </c>
      <c r="F9" s="29">
        <v>432</v>
      </c>
      <c r="G9" s="57"/>
      <c r="H9" s="1">
        <v>6</v>
      </c>
      <c r="I9" s="6" t="s">
        <v>49</v>
      </c>
      <c r="K9" s="6" t="s">
        <v>28</v>
      </c>
      <c r="L9" s="54">
        <v>3.11</v>
      </c>
    </row>
    <row r="10" spans="1:12" x14ac:dyDescent="0.35">
      <c r="B10" s="27" t="s">
        <v>16</v>
      </c>
      <c r="C10" s="27" t="s">
        <v>20</v>
      </c>
      <c r="D10" s="27" t="s">
        <v>21</v>
      </c>
      <c r="E10" s="28">
        <v>2681</v>
      </c>
      <c r="F10" s="29">
        <v>54</v>
      </c>
      <c r="G10" s="57"/>
      <c r="H10" s="1">
        <v>7</v>
      </c>
      <c r="I10" s="5" t="s">
        <v>50</v>
      </c>
      <c r="K10" s="5" t="s">
        <v>15</v>
      </c>
      <c r="L10" s="53">
        <v>6.47</v>
      </c>
    </row>
    <row r="11" spans="1:12" x14ac:dyDescent="0.35">
      <c r="B11" s="27" t="s">
        <v>8</v>
      </c>
      <c r="C11" s="27" t="s">
        <v>9</v>
      </c>
      <c r="D11" s="27" t="s">
        <v>22</v>
      </c>
      <c r="E11" s="28">
        <v>5012</v>
      </c>
      <c r="F11" s="29">
        <v>210</v>
      </c>
      <c r="G11" s="57"/>
      <c r="H11" s="1">
        <v>8</v>
      </c>
      <c r="I11" s="6" t="s">
        <v>51</v>
      </c>
      <c r="K11" s="6" t="s">
        <v>36</v>
      </c>
      <c r="L11" s="54">
        <v>7.64</v>
      </c>
    </row>
    <row r="12" spans="1:12" x14ac:dyDescent="0.35">
      <c r="B12" s="27" t="s">
        <v>23</v>
      </c>
      <c r="C12" s="27" t="s">
        <v>20</v>
      </c>
      <c r="D12" s="27" t="s">
        <v>24</v>
      </c>
      <c r="E12" s="28">
        <v>1281</v>
      </c>
      <c r="F12" s="29">
        <v>75</v>
      </c>
      <c r="G12" s="57"/>
      <c r="H12" s="1">
        <v>9</v>
      </c>
      <c r="I12" s="5" t="s">
        <v>52</v>
      </c>
      <c r="K12" s="5" t="s">
        <v>33</v>
      </c>
      <c r="L12" s="53">
        <v>10.62</v>
      </c>
    </row>
    <row r="13" spans="1:12" x14ac:dyDescent="0.35">
      <c r="B13" s="27" t="s">
        <v>25</v>
      </c>
      <c r="C13" s="27" t="s">
        <v>6</v>
      </c>
      <c r="D13" s="27" t="s">
        <v>24</v>
      </c>
      <c r="E13" s="28">
        <v>4991</v>
      </c>
      <c r="F13" s="29">
        <v>12</v>
      </c>
      <c r="G13" s="57"/>
      <c r="H13" s="1">
        <v>10</v>
      </c>
      <c r="I13" s="6" t="s">
        <v>53</v>
      </c>
      <c r="K13" s="6" t="s">
        <v>41</v>
      </c>
      <c r="L13" s="54">
        <v>9</v>
      </c>
    </row>
    <row r="14" spans="1:12" x14ac:dyDescent="0.35">
      <c r="B14" s="27" t="s">
        <v>26</v>
      </c>
      <c r="C14" s="27" t="s">
        <v>17</v>
      </c>
      <c r="D14" s="27" t="s">
        <v>18</v>
      </c>
      <c r="E14" s="28">
        <v>1785</v>
      </c>
      <c r="F14" s="29">
        <v>462</v>
      </c>
      <c r="G14" s="57"/>
      <c r="K14" s="5" t="s">
        <v>22</v>
      </c>
      <c r="L14" s="53">
        <v>9.77</v>
      </c>
    </row>
    <row r="15" spans="1:12" x14ac:dyDescent="0.35">
      <c r="B15" s="27" t="s">
        <v>27</v>
      </c>
      <c r="C15" s="27" t="s">
        <v>6</v>
      </c>
      <c r="D15" s="27" t="s">
        <v>28</v>
      </c>
      <c r="E15" s="28">
        <v>3983</v>
      </c>
      <c r="F15" s="29">
        <v>144</v>
      </c>
      <c r="G15" s="57"/>
      <c r="K15" s="6" t="s">
        <v>34</v>
      </c>
      <c r="L15" s="54">
        <v>6.49</v>
      </c>
    </row>
    <row r="16" spans="1:12" x14ac:dyDescent="0.35">
      <c r="B16" s="27" t="s">
        <v>11</v>
      </c>
      <c r="C16" s="27" t="s">
        <v>20</v>
      </c>
      <c r="D16" s="27" t="s">
        <v>29</v>
      </c>
      <c r="E16" s="28">
        <v>2646</v>
      </c>
      <c r="F16" s="29">
        <v>120</v>
      </c>
      <c r="G16" s="57"/>
      <c r="K16" s="5" t="s">
        <v>38</v>
      </c>
      <c r="L16" s="53">
        <v>4.97</v>
      </c>
    </row>
    <row r="17" spans="2:12" x14ac:dyDescent="0.35">
      <c r="B17" s="27" t="s">
        <v>26</v>
      </c>
      <c r="C17" s="27" t="s">
        <v>30</v>
      </c>
      <c r="D17" s="27" t="s">
        <v>31</v>
      </c>
      <c r="E17" s="28">
        <v>252</v>
      </c>
      <c r="F17" s="29">
        <v>54</v>
      </c>
      <c r="G17" s="57"/>
      <c r="K17" s="6" t="s">
        <v>18</v>
      </c>
      <c r="L17" s="54">
        <v>13.15</v>
      </c>
    </row>
    <row r="18" spans="2:12" x14ac:dyDescent="0.35">
      <c r="B18" s="27" t="s">
        <v>27</v>
      </c>
      <c r="C18" s="27" t="s">
        <v>9</v>
      </c>
      <c r="D18" s="27" t="s">
        <v>18</v>
      </c>
      <c r="E18" s="28">
        <v>2464</v>
      </c>
      <c r="F18" s="29">
        <v>234</v>
      </c>
      <c r="G18" s="57"/>
      <c r="K18" s="5" t="s">
        <v>42</v>
      </c>
      <c r="L18" s="53">
        <v>5.6</v>
      </c>
    </row>
    <row r="19" spans="2:12" x14ac:dyDescent="0.35">
      <c r="B19" s="27" t="s">
        <v>27</v>
      </c>
      <c r="C19" s="27" t="s">
        <v>9</v>
      </c>
      <c r="D19" s="27" t="s">
        <v>32</v>
      </c>
      <c r="E19" s="28">
        <v>2114</v>
      </c>
      <c r="F19" s="29">
        <v>66</v>
      </c>
      <c r="G19" s="57"/>
      <c r="K19" s="6" t="s">
        <v>39</v>
      </c>
      <c r="L19" s="54">
        <v>16.73</v>
      </c>
    </row>
    <row r="20" spans="2:12" x14ac:dyDescent="0.35">
      <c r="B20" s="27" t="s">
        <v>16</v>
      </c>
      <c r="C20" s="27" t="s">
        <v>6</v>
      </c>
      <c r="D20" s="27" t="s">
        <v>21</v>
      </c>
      <c r="E20" s="28">
        <v>7693</v>
      </c>
      <c r="F20" s="29">
        <v>87</v>
      </c>
      <c r="G20" s="57"/>
      <c r="K20" s="5" t="s">
        <v>40</v>
      </c>
      <c r="L20" s="53">
        <v>10.38</v>
      </c>
    </row>
    <row r="21" spans="2:12" x14ac:dyDescent="0.35">
      <c r="B21" s="27" t="s">
        <v>25</v>
      </c>
      <c r="C21" s="27" t="s">
        <v>30</v>
      </c>
      <c r="D21" s="27" t="s">
        <v>33</v>
      </c>
      <c r="E21" s="28">
        <v>15610</v>
      </c>
      <c r="F21" s="29">
        <v>339</v>
      </c>
      <c r="G21" s="57"/>
      <c r="K21" s="6" t="s">
        <v>32</v>
      </c>
      <c r="L21" s="54">
        <v>7.16</v>
      </c>
    </row>
    <row r="22" spans="2:12" x14ac:dyDescent="0.35">
      <c r="B22" s="27" t="s">
        <v>13</v>
      </c>
      <c r="C22" s="27" t="s">
        <v>30</v>
      </c>
      <c r="D22" s="27" t="s">
        <v>22</v>
      </c>
      <c r="E22" s="28">
        <v>336</v>
      </c>
      <c r="F22" s="29">
        <v>144</v>
      </c>
      <c r="G22" s="57"/>
      <c r="K22" s="5" t="s">
        <v>7</v>
      </c>
      <c r="L22" s="53">
        <v>14.49</v>
      </c>
    </row>
    <row r="23" spans="2:12" x14ac:dyDescent="0.35">
      <c r="B23" s="27" t="s">
        <v>26</v>
      </c>
      <c r="C23" s="27" t="s">
        <v>17</v>
      </c>
      <c r="D23" s="27" t="s">
        <v>33</v>
      </c>
      <c r="E23" s="28">
        <v>9443</v>
      </c>
      <c r="F23" s="29">
        <v>162</v>
      </c>
      <c r="G23" s="57"/>
      <c r="K23" s="6" t="s">
        <v>21</v>
      </c>
      <c r="L23" s="54">
        <v>5.79</v>
      </c>
    </row>
    <row r="24" spans="2:12" x14ac:dyDescent="0.35">
      <c r="B24" s="27" t="s">
        <v>11</v>
      </c>
      <c r="C24" s="27" t="s">
        <v>30</v>
      </c>
      <c r="D24" s="27" t="s">
        <v>34</v>
      </c>
      <c r="E24" s="28">
        <v>8155</v>
      </c>
      <c r="F24" s="29">
        <v>90</v>
      </c>
      <c r="G24" s="57"/>
      <c r="K24" s="5" t="s">
        <v>10</v>
      </c>
      <c r="L24" s="53">
        <v>8.65</v>
      </c>
    </row>
    <row r="25" spans="2:12" x14ac:dyDescent="0.35">
      <c r="B25" s="27" t="s">
        <v>8</v>
      </c>
      <c r="C25" s="27" t="s">
        <v>20</v>
      </c>
      <c r="D25" s="27" t="s">
        <v>34</v>
      </c>
      <c r="E25" s="28">
        <v>1701</v>
      </c>
      <c r="F25" s="29">
        <v>234</v>
      </c>
      <c r="G25" s="57"/>
      <c r="K25" s="43" t="s">
        <v>19</v>
      </c>
      <c r="L25" s="56">
        <v>12.37</v>
      </c>
    </row>
    <row r="26" spans="2:12" x14ac:dyDescent="0.35">
      <c r="B26" s="27" t="s">
        <v>35</v>
      </c>
      <c r="C26" s="27" t="s">
        <v>20</v>
      </c>
      <c r="D26" s="27" t="s">
        <v>22</v>
      </c>
      <c r="E26" s="28">
        <v>2205</v>
      </c>
      <c r="F26" s="29">
        <v>141</v>
      </c>
      <c r="G26" s="57"/>
    </row>
    <row r="27" spans="2:12" x14ac:dyDescent="0.35">
      <c r="B27" s="27" t="s">
        <v>8</v>
      </c>
      <c r="C27" s="27" t="s">
        <v>6</v>
      </c>
      <c r="D27" s="27" t="s">
        <v>36</v>
      </c>
      <c r="E27" s="28">
        <v>1771</v>
      </c>
      <c r="F27" s="29">
        <v>204</v>
      </c>
      <c r="G27" s="57"/>
    </row>
    <row r="28" spans="2:12" x14ac:dyDescent="0.35">
      <c r="B28" s="27" t="s">
        <v>13</v>
      </c>
      <c r="C28" s="27" t="s">
        <v>9</v>
      </c>
      <c r="D28" s="27" t="s">
        <v>37</v>
      </c>
      <c r="E28" s="28">
        <v>2114</v>
      </c>
      <c r="F28" s="29">
        <v>186</v>
      </c>
      <c r="G28" s="57"/>
    </row>
    <row r="29" spans="2:12" x14ac:dyDescent="0.35">
      <c r="B29" s="27" t="s">
        <v>13</v>
      </c>
      <c r="C29" s="27" t="s">
        <v>14</v>
      </c>
      <c r="D29" s="27" t="s">
        <v>31</v>
      </c>
      <c r="E29" s="28">
        <v>10311</v>
      </c>
      <c r="F29" s="29">
        <v>231</v>
      </c>
      <c r="G29" s="57"/>
    </row>
    <row r="30" spans="2:12" x14ac:dyDescent="0.35">
      <c r="B30" s="27" t="s">
        <v>27</v>
      </c>
      <c r="C30" s="27" t="s">
        <v>17</v>
      </c>
      <c r="D30" s="27" t="s">
        <v>29</v>
      </c>
      <c r="E30" s="28">
        <v>21</v>
      </c>
      <c r="F30" s="29">
        <v>168</v>
      </c>
      <c r="G30" s="57"/>
    </row>
    <row r="31" spans="2:12" x14ac:dyDescent="0.35">
      <c r="B31" s="27" t="s">
        <v>35</v>
      </c>
      <c r="C31" s="27" t="s">
        <v>9</v>
      </c>
      <c r="D31" s="27" t="s">
        <v>33</v>
      </c>
      <c r="E31" s="28">
        <v>1974</v>
      </c>
      <c r="F31" s="29">
        <v>195</v>
      </c>
      <c r="G31" s="57"/>
    </row>
    <row r="32" spans="2:12" x14ac:dyDescent="0.35">
      <c r="B32" s="27" t="s">
        <v>25</v>
      </c>
      <c r="C32" s="27" t="s">
        <v>14</v>
      </c>
      <c r="D32" s="27" t="s">
        <v>34</v>
      </c>
      <c r="E32" s="28">
        <v>6314</v>
      </c>
      <c r="F32" s="29">
        <v>15</v>
      </c>
      <c r="G32" s="57"/>
    </row>
    <row r="33" spans="2:7" x14ac:dyDescent="0.35">
      <c r="B33" s="27" t="s">
        <v>35</v>
      </c>
      <c r="C33" s="27" t="s">
        <v>6</v>
      </c>
      <c r="D33" s="27" t="s">
        <v>34</v>
      </c>
      <c r="E33" s="28">
        <v>4683</v>
      </c>
      <c r="F33" s="29">
        <v>30</v>
      </c>
      <c r="G33" s="57"/>
    </row>
    <row r="34" spans="2:7" x14ac:dyDescent="0.35">
      <c r="B34" s="27" t="s">
        <v>13</v>
      </c>
      <c r="C34" s="27" t="s">
        <v>6</v>
      </c>
      <c r="D34" s="27" t="s">
        <v>38</v>
      </c>
      <c r="E34" s="28">
        <v>6398</v>
      </c>
      <c r="F34" s="29">
        <v>102</v>
      </c>
      <c r="G34" s="57"/>
    </row>
    <row r="35" spans="2:7" x14ac:dyDescent="0.35">
      <c r="B35" s="27" t="s">
        <v>26</v>
      </c>
      <c r="C35" s="27" t="s">
        <v>9</v>
      </c>
      <c r="D35" s="27" t="s">
        <v>36</v>
      </c>
      <c r="E35" s="28">
        <v>553</v>
      </c>
      <c r="F35" s="29">
        <v>15</v>
      </c>
      <c r="G35" s="57"/>
    </row>
    <row r="36" spans="2:7" x14ac:dyDescent="0.35">
      <c r="B36" s="27" t="s">
        <v>8</v>
      </c>
      <c r="C36" s="27" t="s">
        <v>17</v>
      </c>
      <c r="D36" s="27" t="s">
        <v>7</v>
      </c>
      <c r="E36" s="28">
        <v>7021</v>
      </c>
      <c r="F36" s="29">
        <v>183</v>
      </c>
      <c r="G36" s="57"/>
    </row>
    <row r="37" spans="2:7" x14ac:dyDescent="0.35">
      <c r="B37" s="27" t="s">
        <v>5</v>
      </c>
      <c r="C37" s="27" t="s">
        <v>17</v>
      </c>
      <c r="D37" s="27" t="s">
        <v>22</v>
      </c>
      <c r="E37" s="28">
        <v>5817</v>
      </c>
      <c r="F37" s="29">
        <v>12</v>
      </c>
      <c r="G37" s="57"/>
    </row>
    <row r="38" spans="2:7" x14ac:dyDescent="0.35">
      <c r="B38" s="27" t="s">
        <v>13</v>
      </c>
      <c r="C38" s="27" t="s">
        <v>17</v>
      </c>
      <c r="D38" s="27" t="s">
        <v>24</v>
      </c>
      <c r="E38" s="28">
        <v>3976</v>
      </c>
      <c r="F38" s="29">
        <v>72</v>
      </c>
      <c r="G38" s="57"/>
    </row>
    <row r="39" spans="2:7" x14ac:dyDescent="0.35">
      <c r="B39" s="27" t="s">
        <v>16</v>
      </c>
      <c r="C39" s="27" t="s">
        <v>20</v>
      </c>
      <c r="D39" s="27" t="s">
        <v>39</v>
      </c>
      <c r="E39" s="28">
        <v>1134</v>
      </c>
      <c r="F39" s="29">
        <v>282</v>
      </c>
      <c r="G39" s="57"/>
    </row>
    <row r="40" spans="2:7" x14ac:dyDescent="0.35">
      <c r="B40" s="27" t="s">
        <v>26</v>
      </c>
      <c r="C40" s="27" t="s">
        <v>17</v>
      </c>
      <c r="D40" s="27" t="s">
        <v>40</v>
      </c>
      <c r="E40" s="28">
        <v>6027</v>
      </c>
      <c r="F40" s="29">
        <v>144</v>
      </c>
      <c r="G40" s="57"/>
    </row>
    <row r="41" spans="2:7" x14ac:dyDescent="0.35">
      <c r="B41" s="27" t="s">
        <v>16</v>
      </c>
      <c r="C41" s="27" t="s">
        <v>6</v>
      </c>
      <c r="D41" s="27" t="s">
        <v>29</v>
      </c>
      <c r="E41" s="28">
        <v>1904</v>
      </c>
      <c r="F41" s="29">
        <v>405</v>
      </c>
      <c r="G41" s="57"/>
    </row>
    <row r="42" spans="2:7" x14ac:dyDescent="0.35">
      <c r="B42" s="27" t="s">
        <v>23</v>
      </c>
      <c r="C42" s="27" t="s">
        <v>30</v>
      </c>
      <c r="D42" s="27" t="s">
        <v>10</v>
      </c>
      <c r="E42" s="28">
        <v>3262</v>
      </c>
      <c r="F42" s="29">
        <v>75</v>
      </c>
      <c r="G42" s="57"/>
    </row>
    <row r="43" spans="2:7" x14ac:dyDescent="0.35">
      <c r="B43" s="27" t="s">
        <v>5</v>
      </c>
      <c r="C43" s="27" t="s">
        <v>30</v>
      </c>
      <c r="D43" s="27" t="s">
        <v>39</v>
      </c>
      <c r="E43" s="28">
        <v>2289</v>
      </c>
      <c r="F43" s="29">
        <v>135</v>
      </c>
      <c r="G43" s="57"/>
    </row>
    <row r="44" spans="2:7" x14ac:dyDescent="0.35">
      <c r="B44" s="27" t="s">
        <v>25</v>
      </c>
      <c r="C44" s="27" t="s">
        <v>30</v>
      </c>
      <c r="D44" s="27" t="s">
        <v>39</v>
      </c>
      <c r="E44" s="28">
        <v>6986</v>
      </c>
      <c r="F44" s="29">
        <v>21</v>
      </c>
      <c r="G44" s="57"/>
    </row>
    <row r="45" spans="2:7" x14ac:dyDescent="0.35">
      <c r="B45" s="27" t="s">
        <v>26</v>
      </c>
      <c r="C45" s="27" t="s">
        <v>20</v>
      </c>
      <c r="D45" s="27" t="s">
        <v>34</v>
      </c>
      <c r="E45" s="28">
        <v>4417</v>
      </c>
      <c r="F45" s="29">
        <v>153</v>
      </c>
      <c r="G45" s="57"/>
    </row>
    <row r="46" spans="2:7" x14ac:dyDescent="0.35">
      <c r="B46" s="27" t="s">
        <v>16</v>
      </c>
      <c r="C46" s="27" t="s">
        <v>30</v>
      </c>
      <c r="D46" s="27" t="s">
        <v>37</v>
      </c>
      <c r="E46" s="28">
        <v>1442</v>
      </c>
      <c r="F46" s="29">
        <v>15</v>
      </c>
      <c r="G46" s="57"/>
    </row>
    <row r="47" spans="2:7" x14ac:dyDescent="0.35">
      <c r="B47" s="27" t="s">
        <v>27</v>
      </c>
      <c r="C47" s="27" t="s">
        <v>9</v>
      </c>
      <c r="D47" s="27" t="s">
        <v>24</v>
      </c>
      <c r="E47" s="28">
        <v>2415</v>
      </c>
      <c r="F47" s="29">
        <v>255</v>
      </c>
      <c r="G47" s="57"/>
    </row>
    <row r="48" spans="2:7" x14ac:dyDescent="0.35">
      <c r="B48" s="27" t="s">
        <v>26</v>
      </c>
      <c r="C48" s="27" t="s">
        <v>6</v>
      </c>
      <c r="D48" s="27" t="s">
        <v>36</v>
      </c>
      <c r="E48" s="28">
        <v>238</v>
      </c>
      <c r="F48" s="29">
        <v>18</v>
      </c>
      <c r="G48" s="57"/>
    </row>
    <row r="49" spans="2:7" x14ac:dyDescent="0.35">
      <c r="B49" s="27" t="s">
        <v>16</v>
      </c>
      <c r="C49" s="27" t="s">
        <v>6</v>
      </c>
      <c r="D49" s="27" t="s">
        <v>34</v>
      </c>
      <c r="E49" s="28">
        <v>4949</v>
      </c>
      <c r="F49" s="29">
        <v>189</v>
      </c>
      <c r="G49" s="57"/>
    </row>
    <row r="50" spans="2:7" x14ac:dyDescent="0.35">
      <c r="B50" s="27" t="s">
        <v>25</v>
      </c>
      <c r="C50" s="27" t="s">
        <v>20</v>
      </c>
      <c r="D50" s="27" t="s">
        <v>10</v>
      </c>
      <c r="E50" s="28">
        <v>5075</v>
      </c>
      <c r="F50" s="29">
        <v>21</v>
      </c>
      <c r="G50" s="57"/>
    </row>
    <row r="51" spans="2:7" x14ac:dyDescent="0.35">
      <c r="B51" s="27" t="s">
        <v>27</v>
      </c>
      <c r="C51" s="27" t="s">
        <v>14</v>
      </c>
      <c r="D51" s="27" t="s">
        <v>29</v>
      </c>
      <c r="E51" s="28">
        <v>9198</v>
      </c>
      <c r="F51" s="29">
        <v>36</v>
      </c>
      <c r="G51" s="57"/>
    </row>
    <row r="52" spans="2:7" x14ac:dyDescent="0.35">
      <c r="B52" s="27" t="s">
        <v>16</v>
      </c>
      <c r="C52" s="27" t="s">
        <v>30</v>
      </c>
      <c r="D52" s="27" t="s">
        <v>32</v>
      </c>
      <c r="E52" s="28">
        <v>3339</v>
      </c>
      <c r="F52" s="29">
        <v>75</v>
      </c>
      <c r="G52" s="57"/>
    </row>
    <row r="53" spans="2:7" x14ac:dyDescent="0.35">
      <c r="B53" s="27" t="s">
        <v>5</v>
      </c>
      <c r="C53" s="27" t="s">
        <v>30</v>
      </c>
      <c r="D53" s="27" t="s">
        <v>28</v>
      </c>
      <c r="E53" s="28">
        <v>5019</v>
      </c>
      <c r="F53" s="29">
        <v>156</v>
      </c>
      <c r="G53" s="57"/>
    </row>
    <row r="54" spans="2:7" x14ac:dyDescent="0.35">
      <c r="B54" s="27" t="s">
        <v>25</v>
      </c>
      <c r="C54" s="27" t="s">
        <v>14</v>
      </c>
      <c r="D54" s="27" t="s">
        <v>29</v>
      </c>
      <c r="E54" s="28">
        <v>16184</v>
      </c>
      <c r="F54" s="29">
        <v>39</v>
      </c>
      <c r="G54" s="57"/>
    </row>
    <row r="55" spans="2:7" x14ac:dyDescent="0.35">
      <c r="B55" s="27" t="s">
        <v>16</v>
      </c>
      <c r="C55" s="27" t="s">
        <v>14</v>
      </c>
      <c r="D55" s="27" t="s">
        <v>41</v>
      </c>
      <c r="E55" s="28">
        <v>497</v>
      </c>
      <c r="F55" s="29">
        <v>63</v>
      </c>
      <c r="G55" s="57"/>
    </row>
    <row r="56" spans="2:7" x14ac:dyDescent="0.35">
      <c r="B56" s="27" t="s">
        <v>26</v>
      </c>
      <c r="C56" s="27" t="s">
        <v>14</v>
      </c>
      <c r="D56" s="27" t="s">
        <v>32</v>
      </c>
      <c r="E56" s="28">
        <v>8211</v>
      </c>
      <c r="F56" s="29">
        <v>75</v>
      </c>
      <c r="G56" s="57"/>
    </row>
    <row r="57" spans="2:7" x14ac:dyDescent="0.35">
      <c r="B57" s="27" t="s">
        <v>26</v>
      </c>
      <c r="C57" s="27" t="s">
        <v>20</v>
      </c>
      <c r="D57" s="27" t="s">
        <v>40</v>
      </c>
      <c r="E57" s="28">
        <v>6580</v>
      </c>
      <c r="F57" s="29">
        <v>183</v>
      </c>
      <c r="G57" s="57"/>
    </row>
    <row r="58" spans="2:7" x14ac:dyDescent="0.35">
      <c r="B58" s="27" t="s">
        <v>13</v>
      </c>
      <c r="C58" s="27" t="s">
        <v>9</v>
      </c>
      <c r="D58" s="27" t="s">
        <v>31</v>
      </c>
      <c r="E58" s="28">
        <v>4760</v>
      </c>
      <c r="F58" s="29">
        <v>69</v>
      </c>
      <c r="G58" s="57"/>
    </row>
    <row r="59" spans="2:7" x14ac:dyDescent="0.35">
      <c r="B59" s="27" t="s">
        <v>5</v>
      </c>
      <c r="C59" s="27" t="s">
        <v>14</v>
      </c>
      <c r="D59" s="27" t="s">
        <v>18</v>
      </c>
      <c r="E59" s="28">
        <v>5439</v>
      </c>
      <c r="F59" s="29">
        <v>30</v>
      </c>
      <c r="G59" s="57"/>
    </row>
    <row r="60" spans="2:7" x14ac:dyDescent="0.35">
      <c r="B60" s="27" t="s">
        <v>13</v>
      </c>
      <c r="C60" s="27" t="s">
        <v>30</v>
      </c>
      <c r="D60" s="27" t="s">
        <v>28</v>
      </c>
      <c r="E60" s="28">
        <v>1463</v>
      </c>
      <c r="F60" s="29">
        <v>39</v>
      </c>
      <c r="G60" s="57"/>
    </row>
    <row r="61" spans="2:7" x14ac:dyDescent="0.35">
      <c r="B61" s="27" t="s">
        <v>27</v>
      </c>
      <c r="C61" s="27" t="s">
        <v>30</v>
      </c>
      <c r="D61" s="27" t="s">
        <v>10</v>
      </c>
      <c r="E61" s="28">
        <v>7777</v>
      </c>
      <c r="F61" s="29">
        <v>504</v>
      </c>
      <c r="G61" s="57"/>
    </row>
    <row r="62" spans="2:7" x14ac:dyDescent="0.35">
      <c r="B62" s="27" t="s">
        <v>11</v>
      </c>
      <c r="C62" s="27" t="s">
        <v>6</v>
      </c>
      <c r="D62" s="27" t="s">
        <v>32</v>
      </c>
      <c r="E62" s="28">
        <v>1085</v>
      </c>
      <c r="F62" s="29">
        <v>273</v>
      </c>
      <c r="G62" s="57"/>
    </row>
    <row r="63" spans="2:7" x14ac:dyDescent="0.35">
      <c r="B63" s="27" t="s">
        <v>25</v>
      </c>
      <c r="C63" s="27" t="s">
        <v>6</v>
      </c>
      <c r="D63" s="27" t="s">
        <v>21</v>
      </c>
      <c r="E63" s="28">
        <v>182</v>
      </c>
      <c r="F63" s="29">
        <v>48</v>
      </c>
      <c r="G63" s="57"/>
    </row>
    <row r="64" spans="2:7" x14ac:dyDescent="0.35">
      <c r="B64" s="27" t="s">
        <v>16</v>
      </c>
      <c r="C64" s="27" t="s">
        <v>30</v>
      </c>
      <c r="D64" s="27" t="s">
        <v>39</v>
      </c>
      <c r="E64" s="28">
        <v>4242</v>
      </c>
      <c r="F64" s="29">
        <v>207</v>
      </c>
      <c r="G64" s="57"/>
    </row>
    <row r="65" spans="2:7" x14ac:dyDescent="0.35">
      <c r="B65" s="27" t="s">
        <v>16</v>
      </c>
      <c r="C65" s="27" t="s">
        <v>14</v>
      </c>
      <c r="D65" s="27" t="s">
        <v>10</v>
      </c>
      <c r="E65" s="28">
        <v>6118</v>
      </c>
      <c r="F65" s="29">
        <v>9</v>
      </c>
      <c r="G65" s="57"/>
    </row>
    <row r="66" spans="2:7" x14ac:dyDescent="0.35">
      <c r="B66" s="27" t="s">
        <v>35</v>
      </c>
      <c r="C66" s="27" t="s">
        <v>14</v>
      </c>
      <c r="D66" s="27" t="s">
        <v>34</v>
      </c>
      <c r="E66" s="28">
        <v>2317</v>
      </c>
      <c r="F66" s="29">
        <v>261</v>
      </c>
      <c r="G66" s="57"/>
    </row>
    <row r="67" spans="2:7" x14ac:dyDescent="0.35">
      <c r="B67" s="27" t="s">
        <v>16</v>
      </c>
      <c r="C67" s="27" t="s">
        <v>20</v>
      </c>
      <c r="D67" s="27" t="s">
        <v>29</v>
      </c>
      <c r="E67" s="28">
        <v>938</v>
      </c>
      <c r="F67" s="29">
        <v>6</v>
      </c>
      <c r="G67" s="57"/>
    </row>
    <row r="68" spans="2:7" x14ac:dyDescent="0.35">
      <c r="B68" s="27" t="s">
        <v>8</v>
      </c>
      <c r="C68" s="27" t="s">
        <v>6</v>
      </c>
      <c r="D68" s="27" t="s">
        <v>37</v>
      </c>
      <c r="E68" s="28">
        <v>9709</v>
      </c>
      <c r="F68" s="29">
        <v>30</v>
      </c>
      <c r="G68" s="57"/>
    </row>
    <row r="69" spans="2:7" x14ac:dyDescent="0.35">
      <c r="B69" s="27" t="s">
        <v>23</v>
      </c>
      <c r="C69" s="27" t="s">
        <v>30</v>
      </c>
      <c r="D69" s="27" t="s">
        <v>33</v>
      </c>
      <c r="E69" s="28">
        <v>2205</v>
      </c>
      <c r="F69" s="29">
        <v>138</v>
      </c>
      <c r="G69" s="57"/>
    </row>
    <row r="70" spans="2:7" x14ac:dyDescent="0.35">
      <c r="B70" s="27" t="s">
        <v>23</v>
      </c>
      <c r="C70" s="27" t="s">
        <v>6</v>
      </c>
      <c r="D70" s="27" t="s">
        <v>28</v>
      </c>
      <c r="E70" s="28">
        <v>4487</v>
      </c>
      <c r="F70" s="29">
        <v>111</v>
      </c>
      <c r="G70" s="57"/>
    </row>
    <row r="71" spans="2:7" x14ac:dyDescent="0.35">
      <c r="B71" s="27" t="s">
        <v>25</v>
      </c>
      <c r="C71" s="27" t="s">
        <v>9</v>
      </c>
      <c r="D71" s="27" t="s">
        <v>15</v>
      </c>
      <c r="E71" s="28">
        <v>2415</v>
      </c>
      <c r="F71" s="29">
        <v>15</v>
      </c>
      <c r="G71" s="57"/>
    </row>
    <row r="72" spans="2:7" x14ac:dyDescent="0.35">
      <c r="B72" s="27" t="s">
        <v>5</v>
      </c>
      <c r="C72" s="27" t="s">
        <v>30</v>
      </c>
      <c r="D72" s="27" t="s">
        <v>36</v>
      </c>
      <c r="E72" s="28">
        <v>4018</v>
      </c>
      <c r="F72" s="29">
        <v>162</v>
      </c>
      <c r="G72" s="57"/>
    </row>
    <row r="73" spans="2:7" x14ac:dyDescent="0.35">
      <c r="B73" s="27" t="s">
        <v>25</v>
      </c>
      <c r="C73" s="27" t="s">
        <v>30</v>
      </c>
      <c r="D73" s="27" t="s">
        <v>36</v>
      </c>
      <c r="E73" s="28">
        <v>861</v>
      </c>
      <c r="F73" s="29">
        <v>195</v>
      </c>
      <c r="G73" s="57"/>
    </row>
    <row r="74" spans="2:7" x14ac:dyDescent="0.35">
      <c r="B74" s="27" t="s">
        <v>35</v>
      </c>
      <c r="C74" s="27" t="s">
        <v>20</v>
      </c>
      <c r="D74" s="27" t="s">
        <v>24</v>
      </c>
      <c r="E74" s="28">
        <v>5586</v>
      </c>
      <c r="F74" s="29">
        <v>525</v>
      </c>
      <c r="G74" s="57"/>
    </row>
    <row r="75" spans="2:7" x14ac:dyDescent="0.35">
      <c r="B75" s="27" t="s">
        <v>23</v>
      </c>
      <c r="C75" s="27" t="s">
        <v>30</v>
      </c>
      <c r="D75" s="27" t="s">
        <v>19</v>
      </c>
      <c r="E75" s="28">
        <v>2226</v>
      </c>
      <c r="F75" s="29">
        <v>48</v>
      </c>
      <c r="G75" s="57"/>
    </row>
    <row r="76" spans="2:7" x14ac:dyDescent="0.35">
      <c r="B76" s="27" t="s">
        <v>11</v>
      </c>
      <c r="C76" s="27" t="s">
        <v>30</v>
      </c>
      <c r="D76" s="27" t="s">
        <v>40</v>
      </c>
      <c r="E76" s="28">
        <v>14329</v>
      </c>
      <c r="F76" s="29">
        <v>150</v>
      </c>
      <c r="G76" s="57"/>
    </row>
    <row r="77" spans="2:7" x14ac:dyDescent="0.35">
      <c r="B77" s="27" t="s">
        <v>11</v>
      </c>
      <c r="C77" s="27" t="s">
        <v>30</v>
      </c>
      <c r="D77" s="27" t="s">
        <v>33</v>
      </c>
      <c r="E77" s="28">
        <v>8463</v>
      </c>
      <c r="F77" s="29">
        <v>492</v>
      </c>
      <c r="G77" s="57"/>
    </row>
    <row r="78" spans="2:7" x14ac:dyDescent="0.35">
      <c r="B78" s="27" t="s">
        <v>25</v>
      </c>
      <c r="C78" s="27" t="s">
        <v>30</v>
      </c>
      <c r="D78" s="27" t="s">
        <v>32</v>
      </c>
      <c r="E78" s="28">
        <v>2891</v>
      </c>
      <c r="F78" s="29">
        <v>102</v>
      </c>
      <c r="G78" s="57"/>
    </row>
    <row r="79" spans="2:7" x14ac:dyDescent="0.35">
      <c r="B79" s="27" t="s">
        <v>27</v>
      </c>
      <c r="C79" s="27" t="s">
        <v>14</v>
      </c>
      <c r="D79" s="27" t="s">
        <v>34</v>
      </c>
      <c r="E79" s="28">
        <v>3773</v>
      </c>
      <c r="F79" s="29">
        <v>165</v>
      </c>
      <c r="G79" s="57"/>
    </row>
    <row r="80" spans="2:7" x14ac:dyDescent="0.35">
      <c r="B80" s="27" t="s">
        <v>13</v>
      </c>
      <c r="C80" s="27" t="s">
        <v>14</v>
      </c>
      <c r="D80" s="27" t="s">
        <v>40</v>
      </c>
      <c r="E80" s="28">
        <v>854</v>
      </c>
      <c r="F80" s="29">
        <v>309</v>
      </c>
      <c r="G80" s="57"/>
    </row>
    <row r="81" spans="2:7" x14ac:dyDescent="0.35">
      <c r="B81" s="27" t="s">
        <v>16</v>
      </c>
      <c r="C81" s="27" t="s">
        <v>14</v>
      </c>
      <c r="D81" s="27" t="s">
        <v>28</v>
      </c>
      <c r="E81" s="28">
        <v>4970</v>
      </c>
      <c r="F81" s="29">
        <v>156</v>
      </c>
      <c r="G81" s="57"/>
    </row>
    <row r="82" spans="2:7" x14ac:dyDescent="0.35">
      <c r="B82" s="27" t="s">
        <v>11</v>
      </c>
      <c r="C82" s="27" t="s">
        <v>9</v>
      </c>
      <c r="D82" s="27" t="s">
        <v>42</v>
      </c>
      <c r="E82" s="28">
        <v>98</v>
      </c>
      <c r="F82" s="29">
        <v>159</v>
      </c>
      <c r="G82" s="57"/>
    </row>
    <row r="83" spans="2:7" x14ac:dyDescent="0.35">
      <c r="B83" s="27" t="s">
        <v>25</v>
      </c>
      <c r="C83" s="27" t="s">
        <v>9</v>
      </c>
      <c r="D83" s="27" t="s">
        <v>37</v>
      </c>
      <c r="E83" s="28">
        <v>13391</v>
      </c>
      <c r="F83" s="29">
        <v>201</v>
      </c>
      <c r="G83" s="57"/>
    </row>
    <row r="84" spans="2:7" x14ac:dyDescent="0.35">
      <c r="B84" s="27" t="s">
        <v>8</v>
      </c>
      <c r="C84" s="27" t="s">
        <v>17</v>
      </c>
      <c r="D84" s="27" t="s">
        <v>21</v>
      </c>
      <c r="E84" s="28">
        <v>8890</v>
      </c>
      <c r="F84" s="29">
        <v>210</v>
      </c>
      <c r="G84" s="57"/>
    </row>
    <row r="85" spans="2:7" x14ac:dyDescent="0.35">
      <c r="B85" s="27" t="s">
        <v>26</v>
      </c>
      <c r="C85" s="27" t="s">
        <v>20</v>
      </c>
      <c r="D85" s="27" t="s">
        <v>31</v>
      </c>
      <c r="E85" s="28">
        <v>56</v>
      </c>
      <c r="F85" s="29">
        <v>51</v>
      </c>
      <c r="G85" s="57"/>
    </row>
    <row r="86" spans="2:7" x14ac:dyDescent="0.35">
      <c r="B86" s="27" t="s">
        <v>27</v>
      </c>
      <c r="C86" s="27" t="s">
        <v>14</v>
      </c>
      <c r="D86" s="27" t="s">
        <v>18</v>
      </c>
      <c r="E86" s="28">
        <v>3339</v>
      </c>
      <c r="F86" s="29">
        <v>39</v>
      </c>
      <c r="G86" s="57"/>
    </row>
    <row r="87" spans="2:7" x14ac:dyDescent="0.35">
      <c r="B87" s="27" t="s">
        <v>35</v>
      </c>
      <c r="C87" s="27" t="s">
        <v>9</v>
      </c>
      <c r="D87" s="27" t="s">
        <v>15</v>
      </c>
      <c r="E87" s="28">
        <v>3808</v>
      </c>
      <c r="F87" s="29">
        <v>279</v>
      </c>
      <c r="G87" s="57"/>
    </row>
    <row r="88" spans="2:7" x14ac:dyDescent="0.35">
      <c r="B88" s="27" t="s">
        <v>35</v>
      </c>
      <c r="C88" s="27" t="s">
        <v>20</v>
      </c>
      <c r="D88" s="27" t="s">
        <v>31</v>
      </c>
      <c r="E88" s="28">
        <v>63</v>
      </c>
      <c r="F88" s="29">
        <v>123</v>
      </c>
      <c r="G88" s="57"/>
    </row>
    <row r="89" spans="2:7" x14ac:dyDescent="0.35">
      <c r="B89" s="27" t="s">
        <v>26</v>
      </c>
      <c r="C89" s="27" t="s">
        <v>17</v>
      </c>
      <c r="D89" s="27" t="s">
        <v>39</v>
      </c>
      <c r="E89" s="28">
        <v>7812</v>
      </c>
      <c r="F89" s="29">
        <v>81</v>
      </c>
      <c r="G89" s="57"/>
    </row>
    <row r="90" spans="2:7" x14ac:dyDescent="0.35">
      <c r="B90" s="27" t="s">
        <v>5</v>
      </c>
      <c r="C90" s="27" t="s">
        <v>6</v>
      </c>
      <c r="D90" s="27" t="s">
        <v>36</v>
      </c>
      <c r="E90" s="28">
        <v>7693</v>
      </c>
      <c r="F90" s="29">
        <v>21</v>
      </c>
      <c r="G90" s="57"/>
    </row>
    <row r="91" spans="2:7" x14ac:dyDescent="0.35">
      <c r="B91" s="27" t="s">
        <v>27</v>
      </c>
      <c r="C91" s="27" t="s">
        <v>14</v>
      </c>
      <c r="D91" s="27" t="s">
        <v>40</v>
      </c>
      <c r="E91" s="28">
        <v>973</v>
      </c>
      <c r="F91" s="29">
        <v>162</v>
      </c>
      <c r="G91" s="57"/>
    </row>
    <row r="92" spans="2:7" x14ac:dyDescent="0.35">
      <c r="B92" s="27" t="s">
        <v>35</v>
      </c>
      <c r="C92" s="27" t="s">
        <v>9</v>
      </c>
      <c r="D92" s="27" t="s">
        <v>41</v>
      </c>
      <c r="E92" s="28">
        <v>567</v>
      </c>
      <c r="F92" s="29">
        <v>228</v>
      </c>
      <c r="G92" s="57"/>
    </row>
    <row r="93" spans="2:7" x14ac:dyDescent="0.35">
      <c r="B93" s="27" t="s">
        <v>35</v>
      </c>
      <c r="C93" s="27" t="s">
        <v>14</v>
      </c>
      <c r="D93" s="27" t="s">
        <v>32</v>
      </c>
      <c r="E93" s="28">
        <v>2471</v>
      </c>
      <c r="F93" s="29">
        <v>342</v>
      </c>
      <c r="G93" s="57"/>
    </row>
    <row r="94" spans="2:7" x14ac:dyDescent="0.35">
      <c r="B94" s="27" t="s">
        <v>25</v>
      </c>
      <c r="C94" s="27" t="s">
        <v>20</v>
      </c>
      <c r="D94" s="27" t="s">
        <v>31</v>
      </c>
      <c r="E94" s="28">
        <v>7189</v>
      </c>
      <c r="F94" s="29">
        <v>54</v>
      </c>
      <c r="G94" s="57"/>
    </row>
    <row r="95" spans="2:7" x14ac:dyDescent="0.35">
      <c r="B95" s="27" t="s">
        <v>13</v>
      </c>
      <c r="C95" s="27" t="s">
        <v>9</v>
      </c>
      <c r="D95" s="27" t="s">
        <v>40</v>
      </c>
      <c r="E95" s="28">
        <v>7455</v>
      </c>
      <c r="F95" s="29">
        <v>216</v>
      </c>
      <c r="G95" s="57"/>
    </row>
    <row r="96" spans="2:7" x14ac:dyDescent="0.35">
      <c r="B96" s="27" t="s">
        <v>27</v>
      </c>
      <c r="C96" s="27" t="s">
        <v>30</v>
      </c>
      <c r="D96" s="27" t="s">
        <v>42</v>
      </c>
      <c r="E96" s="28">
        <v>3108</v>
      </c>
      <c r="F96" s="29">
        <v>54</v>
      </c>
      <c r="G96" s="57"/>
    </row>
    <row r="97" spans="2:7" x14ac:dyDescent="0.35">
      <c r="B97" s="27" t="s">
        <v>16</v>
      </c>
      <c r="C97" s="27" t="s">
        <v>20</v>
      </c>
      <c r="D97" s="27" t="s">
        <v>18</v>
      </c>
      <c r="E97" s="28">
        <v>469</v>
      </c>
      <c r="F97" s="29">
        <v>75</v>
      </c>
      <c r="G97" s="57"/>
    </row>
    <row r="98" spans="2:7" x14ac:dyDescent="0.35">
      <c r="B98" s="27" t="s">
        <v>11</v>
      </c>
      <c r="C98" s="27" t="s">
        <v>6</v>
      </c>
      <c r="D98" s="27" t="s">
        <v>34</v>
      </c>
      <c r="E98" s="28">
        <v>2737</v>
      </c>
      <c r="F98" s="29">
        <v>93</v>
      </c>
      <c r="G98" s="57"/>
    </row>
    <row r="99" spans="2:7" x14ac:dyDescent="0.35">
      <c r="B99" s="27" t="s">
        <v>11</v>
      </c>
      <c r="C99" s="27" t="s">
        <v>6</v>
      </c>
      <c r="D99" s="27" t="s">
        <v>18</v>
      </c>
      <c r="E99" s="28">
        <v>4305</v>
      </c>
      <c r="F99" s="29">
        <v>156</v>
      </c>
      <c r="G99" s="57"/>
    </row>
    <row r="100" spans="2:7" x14ac:dyDescent="0.35">
      <c r="B100" s="27" t="s">
        <v>11</v>
      </c>
      <c r="C100" s="27" t="s">
        <v>20</v>
      </c>
      <c r="D100" s="27" t="s">
        <v>28</v>
      </c>
      <c r="E100" s="28">
        <v>2408</v>
      </c>
      <c r="F100" s="29">
        <v>9</v>
      </c>
      <c r="G100" s="57"/>
    </row>
    <row r="101" spans="2:7" x14ac:dyDescent="0.35">
      <c r="B101" s="27" t="s">
        <v>27</v>
      </c>
      <c r="C101" s="27" t="s">
        <v>14</v>
      </c>
      <c r="D101" s="27" t="s">
        <v>36</v>
      </c>
      <c r="E101" s="28">
        <v>1281</v>
      </c>
      <c r="F101" s="29">
        <v>18</v>
      </c>
      <c r="G101" s="57"/>
    </row>
    <row r="102" spans="2:7" x14ac:dyDescent="0.35">
      <c r="B102" s="27" t="s">
        <v>5</v>
      </c>
      <c r="C102" s="27" t="s">
        <v>9</v>
      </c>
      <c r="D102" s="27" t="s">
        <v>10</v>
      </c>
      <c r="E102" s="28">
        <v>12348</v>
      </c>
      <c r="F102" s="29">
        <v>234</v>
      </c>
      <c r="G102" s="57"/>
    </row>
    <row r="103" spans="2:7" x14ac:dyDescent="0.35">
      <c r="B103" s="27" t="s">
        <v>27</v>
      </c>
      <c r="C103" s="27" t="s">
        <v>30</v>
      </c>
      <c r="D103" s="27" t="s">
        <v>40</v>
      </c>
      <c r="E103" s="28">
        <v>3689</v>
      </c>
      <c r="F103" s="29">
        <v>312</v>
      </c>
      <c r="G103" s="57"/>
    </row>
    <row r="104" spans="2:7" x14ac:dyDescent="0.35">
      <c r="B104" s="27" t="s">
        <v>23</v>
      </c>
      <c r="C104" s="27" t="s">
        <v>14</v>
      </c>
      <c r="D104" s="27" t="s">
        <v>36</v>
      </c>
      <c r="E104" s="28">
        <v>2870</v>
      </c>
      <c r="F104" s="29">
        <v>300</v>
      </c>
      <c r="G104" s="57"/>
    </row>
    <row r="105" spans="2:7" x14ac:dyDescent="0.35">
      <c r="B105" s="27" t="s">
        <v>26</v>
      </c>
      <c r="C105" s="27" t="s">
        <v>14</v>
      </c>
      <c r="D105" s="27" t="s">
        <v>39</v>
      </c>
      <c r="E105" s="28">
        <v>798</v>
      </c>
      <c r="F105" s="29">
        <v>519</v>
      </c>
      <c r="G105" s="57"/>
    </row>
    <row r="106" spans="2:7" x14ac:dyDescent="0.35">
      <c r="B106" s="27" t="s">
        <v>13</v>
      </c>
      <c r="C106" s="27" t="s">
        <v>6</v>
      </c>
      <c r="D106" s="27" t="s">
        <v>41</v>
      </c>
      <c r="E106" s="28">
        <v>2933</v>
      </c>
      <c r="F106" s="29">
        <v>9</v>
      </c>
      <c r="G106" s="57"/>
    </row>
    <row r="107" spans="2:7" x14ac:dyDescent="0.35">
      <c r="B107" s="27" t="s">
        <v>25</v>
      </c>
      <c r="C107" s="27" t="s">
        <v>9</v>
      </c>
      <c r="D107" s="27" t="s">
        <v>12</v>
      </c>
      <c r="E107" s="28">
        <v>2744</v>
      </c>
      <c r="F107" s="29">
        <v>9</v>
      </c>
      <c r="G107" s="57"/>
    </row>
    <row r="108" spans="2:7" x14ac:dyDescent="0.35">
      <c r="B108" s="27" t="s">
        <v>5</v>
      </c>
      <c r="C108" s="27" t="s">
        <v>14</v>
      </c>
      <c r="D108" s="27" t="s">
        <v>19</v>
      </c>
      <c r="E108" s="28">
        <v>9772</v>
      </c>
      <c r="F108" s="29">
        <v>90</v>
      </c>
      <c r="G108" s="57"/>
    </row>
    <row r="109" spans="2:7" x14ac:dyDescent="0.35">
      <c r="B109" s="27" t="s">
        <v>23</v>
      </c>
      <c r="C109" s="27" t="s">
        <v>30</v>
      </c>
      <c r="D109" s="27" t="s">
        <v>18</v>
      </c>
      <c r="E109" s="28">
        <v>1568</v>
      </c>
      <c r="F109" s="29">
        <v>96</v>
      </c>
      <c r="G109" s="57"/>
    </row>
    <row r="110" spans="2:7" x14ac:dyDescent="0.35">
      <c r="B110" s="27" t="s">
        <v>26</v>
      </c>
      <c r="C110" s="27" t="s">
        <v>14</v>
      </c>
      <c r="D110" s="27" t="s">
        <v>29</v>
      </c>
      <c r="E110" s="28">
        <v>11417</v>
      </c>
      <c r="F110" s="29">
        <v>21</v>
      </c>
      <c r="G110" s="57"/>
    </row>
    <row r="111" spans="2:7" x14ac:dyDescent="0.35">
      <c r="B111" s="27" t="s">
        <v>5</v>
      </c>
      <c r="C111" s="27" t="s">
        <v>30</v>
      </c>
      <c r="D111" s="27" t="s">
        <v>42</v>
      </c>
      <c r="E111" s="28">
        <v>6748</v>
      </c>
      <c r="F111" s="29">
        <v>48</v>
      </c>
      <c r="G111" s="57"/>
    </row>
    <row r="112" spans="2:7" x14ac:dyDescent="0.35">
      <c r="B112" s="27" t="s">
        <v>35</v>
      </c>
      <c r="C112" s="27" t="s">
        <v>14</v>
      </c>
      <c r="D112" s="27" t="s">
        <v>39</v>
      </c>
      <c r="E112" s="28">
        <v>1407</v>
      </c>
      <c r="F112" s="29">
        <v>72</v>
      </c>
      <c r="G112" s="57"/>
    </row>
    <row r="113" spans="2:7" x14ac:dyDescent="0.35">
      <c r="B113" s="27" t="s">
        <v>8</v>
      </c>
      <c r="C113" s="27" t="s">
        <v>9</v>
      </c>
      <c r="D113" s="27" t="s">
        <v>32</v>
      </c>
      <c r="E113" s="28">
        <v>2023</v>
      </c>
      <c r="F113" s="29">
        <v>168</v>
      </c>
      <c r="G113" s="57"/>
    </row>
    <row r="114" spans="2:7" x14ac:dyDescent="0.35">
      <c r="B114" s="27" t="s">
        <v>25</v>
      </c>
      <c r="C114" s="27" t="s">
        <v>17</v>
      </c>
      <c r="D114" s="27" t="s">
        <v>42</v>
      </c>
      <c r="E114" s="28">
        <v>5236</v>
      </c>
      <c r="F114" s="29">
        <v>51</v>
      </c>
      <c r="G114" s="57"/>
    </row>
    <row r="115" spans="2:7" x14ac:dyDescent="0.35">
      <c r="B115" s="27" t="s">
        <v>13</v>
      </c>
      <c r="C115" s="27" t="s">
        <v>14</v>
      </c>
      <c r="D115" s="27" t="s">
        <v>36</v>
      </c>
      <c r="E115" s="28">
        <v>1925</v>
      </c>
      <c r="F115" s="29">
        <v>192</v>
      </c>
      <c r="G115" s="57"/>
    </row>
    <row r="116" spans="2:7" x14ac:dyDescent="0.35">
      <c r="B116" s="27" t="s">
        <v>23</v>
      </c>
      <c r="C116" s="27" t="s">
        <v>6</v>
      </c>
      <c r="D116" s="27" t="s">
        <v>24</v>
      </c>
      <c r="E116" s="28">
        <v>6608</v>
      </c>
      <c r="F116" s="29">
        <v>225</v>
      </c>
      <c r="G116" s="57"/>
    </row>
    <row r="117" spans="2:7" x14ac:dyDescent="0.35">
      <c r="B117" s="27" t="s">
        <v>16</v>
      </c>
      <c r="C117" s="27" t="s">
        <v>30</v>
      </c>
      <c r="D117" s="27" t="s">
        <v>42</v>
      </c>
      <c r="E117" s="28">
        <v>8008</v>
      </c>
      <c r="F117" s="29">
        <v>456</v>
      </c>
      <c r="G117" s="57"/>
    </row>
    <row r="118" spans="2:7" x14ac:dyDescent="0.35">
      <c r="B118" s="27" t="s">
        <v>35</v>
      </c>
      <c r="C118" s="27" t="s">
        <v>30</v>
      </c>
      <c r="D118" s="27" t="s">
        <v>18</v>
      </c>
      <c r="E118" s="28">
        <v>1428</v>
      </c>
      <c r="F118" s="29">
        <v>93</v>
      </c>
      <c r="G118" s="57"/>
    </row>
    <row r="119" spans="2:7" x14ac:dyDescent="0.35">
      <c r="B119" s="27" t="s">
        <v>16</v>
      </c>
      <c r="C119" s="27" t="s">
        <v>30</v>
      </c>
      <c r="D119" s="27" t="s">
        <v>12</v>
      </c>
      <c r="E119" s="28">
        <v>525</v>
      </c>
      <c r="F119" s="29">
        <v>48</v>
      </c>
      <c r="G119" s="57"/>
    </row>
    <row r="120" spans="2:7" x14ac:dyDescent="0.35">
      <c r="B120" s="27" t="s">
        <v>16</v>
      </c>
      <c r="C120" s="27" t="s">
        <v>6</v>
      </c>
      <c r="D120" s="27" t="s">
        <v>15</v>
      </c>
      <c r="E120" s="28">
        <v>1505</v>
      </c>
      <c r="F120" s="29">
        <v>102</v>
      </c>
      <c r="G120" s="57"/>
    </row>
    <row r="121" spans="2:7" x14ac:dyDescent="0.35">
      <c r="B121" s="27" t="s">
        <v>23</v>
      </c>
      <c r="C121" s="27" t="s">
        <v>9</v>
      </c>
      <c r="D121" s="27" t="s">
        <v>7</v>
      </c>
      <c r="E121" s="28">
        <v>6755</v>
      </c>
      <c r="F121" s="29">
        <v>252</v>
      </c>
      <c r="G121" s="57"/>
    </row>
    <row r="122" spans="2:7" x14ac:dyDescent="0.35">
      <c r="B122" s="27" t="s">
        <v>26</v>
      </c>
      <c r="C122" s="27" t="s">
        <v>6</v>
      </c>
      <c r="D122" s="27" t="s">
        <v>15</v>
      </c>
      <c r="E122" s="28">
        <v>11571</v>
      </c>
      <c r="F122" s="29">
        <v>138</v>
      </c>
      <c r="G122" s="57"/>
    </row>
    <row r="123" spans="2:7" x14ac:dyDescent="0.35">
      <c r="B123" s="27" t="s">
        <v>5</v>
      </c>
      <c r="C123" s="27" t="s">
        <v>20</v>
      </c>
      <c r="D123" s="27" t="s">
        <v>18</v>
      </c>
      <c r="E123" s="28">
        <v>2541</v>
      </c>
      <c r="F123" s="29">
        <v>90</v>
      </c>
      <c r="G123" s="57"/>
    </row>
    <row r="124" spans="2:7" x14ac:dyDescent="0.35">
      <c r="B124" s="27" t="s">
        <v>13</v>
      </c>
      <c r="C124" s="27" t="s">
        <v>6</v>
      </c>
      <c r="D124" s="27" t="s">
        <v>7</v>
      </c>
      <c r="E124" s="28">
        <v>1526</v>
      </c>
      <c r="F124" s="29">
        <v>240</v>
      </c>
      <c r="G124" s="57"/>
    </row>
    <row r="125" spans="2:7" x14ac:dyDescent="0.35">
      <c r="B125" s="27" t="s">
        <v>5</v>
      </c>
      <c r="C125" s="27" t="s">
        <v>20</v>
      </c>
      <c r="D125" s="27" t="s">
        <v>12</v>
      </c>
      <c r="E125" s="28">
        <v>6125</v>
      </c>
      <c r="F125" s="29">
        <v>102</v>
      </c>
      <c r="G125" s="57"/>
    </row>
    <row r="126" spans="2:7" x14ac:dyDescent="0.35">
      <c r="B126" s="27" t="s">
        <v>13</v>
      </c>
      <c r="C126" s="27" t="s">
        <v>9</v>
      </c>
      <c r="D126" s="27" t="s">
        <v>39</v>
      </c>
      <c r="E126" s="28">
        <v>847</v>
      </c>
      <c r="F126" s="29">
        <v>129</v>
      </c>
      <c r="G126" s="57"/>
    </row>
    <row r="127" spans="2:7" x14ac:dyDescent="0.35">
      <c r="B127" s="27" t="s">
        <v>8</v>
      </c>
      <c r="C127" s="27" t="s">
        <v>9</v>
      </c>
      <c r="D127" s="27" t="s">
        <v>39</v>
      </c>
      <c r="E127" s="28">
        <v>4753</v>
      </c>
      <c r="F127" s="29">
        <v>300</v>
      </c>
      <c r="G127" s="57"/>
    </row>
    <row r="128" spans="2:7" x14ac:dyDescent="0.35">
      <c r="B128" s="27" t="s">
        <v>16</v>
      </c>
      <c r="C128" s="27" t="s">
        <v>20</v>
      </c>
      <c r="D128" s="27" t="s">
        <v>19</v>
      </c>
      <c r="E128" s="28">
        <v>959</v>
      </c>
      <c r="F128" s="29">
        <v>135</v>
      </c>
      <c r="G128" s="57"/>
    </row>
    <row r="129" spans="2:7" x14ac:dyDescent="0.35">
      <c r="B129" s="27" t="s">
        <v>23</v>
      </c>
      <c r="C129" s="27" t="s">
        <v>9</v>
      </c>
      <c r="D129" s="27" t="s">
        <v>38</v>
      </c>
      <c r="E129" s="28">
        <v>2793</v>
      </c>
      <c r="F129" s="29">
        <v>114</v>
      </c>
      <c r="G129" s="57"/>
    </row>
    <row r="130" spans="2:7" x14ac:dyDescent="0.35">
      <c r="B130" s="27" t="s">
        <v>23</v>
      </c>
      <c r="C130" s="27" t="s">
        <v>9</v>
      </c>
      <c r="D130" s="27" t="s">
        <v>24</v>
      </c>
      <c r="E130" s="28">
        <v>4606</v>
      </c>
      <c r="F130" s="29">
        <v>63</v>
      </c>
      <c r="G130" s="57"/>
    </row>
    <row r="131" spans="2:7" x14ac:dyDescent="0.35">
      <c r="B131" s="27" t="s">
        <v>23</v>
      </c>
      <c r="C131" s="27" t="s">
        <v>14</v>
      </c>
      <c r="D131" s="27" t="s">
        <v>32</v>
      </c>
      <c r="E131" s="28">
        <v>5551</v>
      </c>
      <c r="F131" s="29">
        <v>252</v>
      </c>
      <c r="G131" s="57"/>
    </row>
    <row r="132" spans="2:7" x14ac:dyDescent="0.35">
      <c r="B132" s="27" t="s">
        <v>35</v>
      </c>
      <c r="C132" s="27" t="s">
        <v>14</v>
      </c>
      <c r="D132" s="27" t="s">
        <v>10</v>
      </c>
      <c r="E132" s="28">
        <v>6657</v>
      </c>
      <c r="F132" s="29">
        <v>303</v>
      </c>
      <c r="G132" s="57"/>
    </row>
    <row r="133" spans="2:7" x14ac:dyDescent="0.35">
      <c r="B133" s="27" t="s">
        <v>23</v>
      </c>
      <c r="C133" s="27" t="s">
        <v>17</v>
      </c>
      <c r="D133" s="27" t="s">
        <v>28</v>
      </c>
      <c r="E133" s="28">
        <v>4438</v>
      </c>
      <c r="F133" s="29">
        <v>246</v>
      </c>
      <c r="G133" s="57"/>
    </row>
    <row r="134" spans="2:7" x14ac:dyDescent="0.35">
      <c r="B134" s="27" t="s">
        <v>8</v>
      </c>
      <c r="C134" s="27" t="s">
        <v>20</v>
      </c>
      <c r="D134" s="27" t="s">
        <v>22</v>
      </c>
      <c r="E134" s="28">
        <v>168</v>
      </c>
      <c r="F134" s="29">
        <v>84</v>
      </c>
      <c r="G134" s="57"/>
    </row>
    <row r="135" spans="2:7" x14ac:dyDescent="0.35">
      <c r="B135" s="27" t="s">
        <v>23</v>
      </c>
      <c r="C135" s="27" t="s">
        <v>30</v>
      </c>
      <c r="D135" s="27" t="s">
        <v>28</v>
      </c>
      <c r="E135" s="28">
        <v>7777</v>
      </c>
      <c r="F135" s="29">
        <v>39</v>
      </c>
      <c r="G135" s="57"/>
    </row>
    <row r="136" spans="2:7" x14ac:dyDescent="0.35">
      <c r="B136" s="27" t="s">
        <v>25</v>
      </c>
      <c r="C136" s="27" t="s">
        <v>14</v>
      </c>
      <c r="D136" s="27" t="s">
        <v>28</v>
      </c>
      <c r="E136" s="28">
        <v>3339</v>
      </c>
      <c r="F136" s="29">
        <v>348</v>
      </c>
      <c r="G136" s="57"/>
    </row>
    <row r="137" spans="2:7" x14ac:dyDescent="0.35">
      <c r="B137" s="27" t="s">
        <v>23</v>
      </c>
      <c r="C137" s="27" t="s">
        <v>6</v>
      </c>
      <c r="D137" s="27" t="s">
        <v>19</v>
      </c>
      <c r="E137" s="28">
        <v>6391</v>
      </c>
      <c r="F137" s="29">
        <v>48</v>
      </c>
      <c r="G137" s="57"/>
    </row>
    <row r="138" spans="2:7" x14ac:dyDescent="0.35">
      <c r="B138" s="27" t="s">
        <v>25</v>
      </c>
      <c r="C138" s="27" t="s">
        <v>6</v>
      </c>
      <c r="D138" s="27" t="s">
        <v>22</v>
      </c>
      <c r="E138" s="28">
        <v>518</v>
      </c>
      <c r="F138" s="29">
        <v>75</v>
      </c>
      <c r="G138" s="57"/>
    </row>
    <row r="139" spans="2:7" x14ac:dyDescent="0.35">
      <c r="B139" s="27" t="s">
        <v>23</v>
      </c>
      <c r="C139" s="27" t="s">
        <v>20</v>
      </c>
      <c r="D139" s="27" t="s">
        <v>40</v>
      </c>
      <c r="E139" s="28">
        <v>5677</v>
      </c>
      <c r="F139" s="29">
        <v>258</v>
      </c>
      <c r="G139" s="57"/>
    </row>
    <row r="140" spans="2:7" x14ac:dyDescent="0.35">
      <c r="B140" s="27" t="s">
        <v>16</v>
      </c>
      <c r="C140" s="27" t="s">
        <v>17</v>
      </c>
      <c r="D140" s="27" t="s">
        <v>28</v>
      </c>
      <c r="E140" s="28">
        <v>6048</v>
      </c>
      <c r="F140" s="29">
        <v>27</v>
      </c>
      <c r="G140" s="57"/>
    </row>
    <row r="141" spans="2:7" x14ac:dyDescent="0.35">
      <c r="B141" s="27" t="s">
        <v>8</v>
      </c>
      <c r="C141" s="27" t="s">
        <v>20</v>
      </c>
      <c r="D141" s="27" t="s">
        <v>10</v>
      </c>
      <c r="E141" s="28">
        <v>3752</v>
      </c>
      <c r="F141" s="29">
        <v>213</v>
      </c>
      <c r="G141" s="57"/>
    </row>
    <row r="142" spans="2:7" x14ac:dyDescent="0.35">
      <c r="B142" s="27" t="s">
        <v>25</v>
      </c>
      <c r="C142" s="27" t="s">
        <v>9</v>
      </c>
      <c r="D142" s="27" t="s">
        <v>32</v>
      </c>
      <c r="E142" s="28">
        <v>4480</v>
      </c>
      <c r="F142" s="29">
        <v>357</v>
      </c>
      <c r="G142" s="57"/>
    </row>
    <row r="143" spans="2:7" x14ac:dyDescent="0.35">
      <c r="B143" s="27" t="s">
        <v>11</v>
      </c>
      <c r="C143" s="27" t="s">
        <v>6</v>
      </c>
      <c r="D143" s="27" t="s">
        <v>12</v>
      </c>
      <c r="E143" s="28">
        <v>259</v>
      </c>
      <c r="F143" s="29">
        <v>207</v>
      </c>
      <c r="G143" s="57"/>
    </row>
    <row r="144" spans="2:7" x14ac:dyDescent="0.35">
      <c r="B144" s="27" t="s">
        <v>8</v>
      </c>
      <c r="C144" s="27" t="s">
        <v>6</v>
      </c>
      <c r="D144" s="27" t="s">
        <v>7</v>
      </c>
      <c r="E144" s="28">
        <v>42</v>
      </c>
      <c r="F144" s="29">
        <v>150</v>
      </c>
      <c r="G144" s="57"/>
    </row>
    <row r="145" spans="2:7" x14ac:dyDescent="0.35">
      <c r="B145" s="27" t="s">
        <v>13</v>
      </c>
      <c r="C145" s="27" t="s">
        <v>14</v>
      </c>
      <c r="D145" s="27" t="s">
        <v>42</v>
      </c>
      <c r="E145" s="28">
        <v>98</v>
      </c>
      <c r="F145" s="29">
        <v>204</v>
      </c>
      <c r="G145" s="57"/>
    </row>
    <row r="146" spans="2:7" x14ac:dyDescent="0.35">
      <c r="B146" s="27" t="s">
        <v>23</v>
      </c>
      <c r="C146" s="27" t="s">
        <v>9</v>
      </c>
      <c r="D146" s="27" t="s">
        <v>39</v>
      </c>
      <c r="E146" s="28">
        <v>2478</v>
      </c>
      <c r="F146" s="29">
        <v>21</v>
      </c>
      <c r="G146" s="57"/>
    </row>
    <row r="147" spans="2:7" x14ac:dyDescent="0.35">
      <c r="B147" s="27" t="s">
        <v>13</v>
      </c>
      <c r="C147" s="27" t="s">
        <v>30</v>
      </c>
      <c r="D147" s="27" t="s">
        <v>19</v>
      </c>
      <c r="E147" s="28">
        <v>7847</v>
      </c>
      <c r="F147" s="29">
        <v>174</v>
      </c>
      <c r="G147" s="57"/>
    </row>
    <row r="148" spans="2:7" x14ac:dyDescent="0.35">
      <c r="B148" s="27" t="s">
        <v>26</v>
      </c>
      <c r="C148" s="27" t="s">
        <v>6</v>
      </c>
      <c r="D148" s="27" t="s">
        <v>28</v>
      </c>
      <c r="E148" s="28">
        <v>9926</v>
      </c>
      <c r="F148" s="29">
        <v>201</v>
      </c>
      <c r="G148" s="57"/>
    </row>
    <row r="149" spans="2:7" x14ac:dyDescent="0.35">
      <c r="B149" s="27" t="s">
        <v>8</v>
      </c>
      <c r="C149" s="27" t="s">
        <v>20</v>
      </c>
      <c r="D149" s="27" t="s">
        <v>31</v>
      </c>
      <c r="E149" s="28">
        <v>819</v>
      </c>
      <c r="F149" s="29">
        <v>510</v>
      </c>
      <c r="G149" s="57"/>
    </row>
    <row r="150" spans="2:7" x14ac:dyDescent="0.35">
      <c r="B150" s="27" t="s">
        <v>16</v>
      </c>
      <c r="C150" s="27" t="s">
        <v>17</v>
      </c>
      <c r="D150" s="27" t="s">
        <v>32</v>
      </c>
      <c r="E150" s="28">
        <v>3052</v>
      </c>
      <c r="F150" s="29">
        <v>378</v>
      </c>
      <c r="G150" s="57"/>
    </row>
    <row r="151" spans="2:7" x14ac:dyDescent="0.35">
      <c r="B151" s="27" t="s">
        <v>11</v>
      </c>
      <c r="C151" s="27" t="s">
        <v>30</v>
      </c>
      <c r="D151" s="27" t="s">
        <v>41</v>
      </c>
      <c r="E151" s="28">
        <v>6832</v>
      </c>
      <c r="F151" s="29">
        <v>27</v>
      </c>
      <c r="G151" s="57"/>
    </row>
    <row r="152" spans="2:7" x14ac:dyDescent="0.35">
      <c r="B152" s="27" t="s">
        <v>26</v>
      </c>
      <c r="C152" s="27" t="s">
        <v>17</v>
      </c>
      <c r="D152" s="27" t="s">
        <v>29</v>
      </c>
      <c r="E152" s="28">
        <v>2016</v>
      </c>
      <c r="F152" s="29">
        <v>117</v>
      </c>
      <c r="G152" s="57"/>
    </row>
    <row r="153" spans="2:7" x14ac:dyDescent="0.35">
      <c r="B153" s="27" t="s">
        <v>16</v>
      </c>
      <c r="C153" s="27" t="s">
        <v>20</v>
      </c>
      <c r="D153" s="27" t="s">
        <v>41</v>
      </c>
      <c r="E153" s="28">
        <v>7322</v>
      </c>
      <c r="F153" s="29">
        <v>36</v>
      </c>
      <c r="G153" s="57"/>
    </row>
    <row r="154" spans="2:7" x14ac:dyDescent="0.35">
      <c r="B154" s="27" t="s">
        <v>8</v>
      </c>
      <c r="C154" s="27" t="s">
        <v>9</v>
      </c>
      <c r="D154" s="27" t="s">
        <v>19</v>
      </c>
      <c r="E154" s="28">
        <v>357</v>
      </c>
      <c r="F154" s="29">
        <v>126</v>
      </c>
      <c r="G154" s="57"/>
    </row>
    <row r="155" spans="2:7" x14ac:dyDescent="0.35">
      <c r="B155" s="27" t="s">
        <v>11</v>
      </c>
      <c r="C155" s="27" t="s">
        <v>17</v>
      </c>
      <c r="D155" s="27" t="s">
        <v>18</v>
      </c>
      <c r="E155" s="28">
        <v>3192</v>
      </c>
      <c r="F155" s="29">
        <v>72</v>
      </c>
      <c r="G155" s="57"/>
    </row>
    <row r="156" spans="2:7" x14ac:dyDescent="0.35">
      <c r="B156" s="27" t="s">
        <v>23</v>
      </c>
      <c r="C156" s="27" t="s">
        <v>14</v>
      </c>
      <c r="D156" s="27" t="s">
        <v>22</v>
      </c>
      <c r="E156" s="28">
        <v>8435</v>
      </c>
      <c r="F156" s="29">
        <v>42</v>
      </c>
      <c r="G156" s="57"/>
    </row>
    <row r="157" spans="2:7" x14ac:dyDescent="0.35">
      <c r="B157" s="27" t="s">
        <v>5</v>
      </c>
      <c r="C157" s="27" t="s">
        <v>17</v>
      </c>
      <c r="D157" s="27" t="s">
        <v>32</v>
      </c>
      <c r="E157" s="28">
        <v>0</v>
      </c>
      <c r="F157" s="29">
        <v>135</v>
      </c>
      <c r="G157" s="57"/>
    </row>
    <row r="158" spans="2:7" x14ac:dyDescent="0.35">
      <c r="B158" s="27" t="s">
        <v>23</v>
      </c>
      <c r="C158" s="27" t="s">
        <v>30</v>
      </c>
      <c r="D158" s="27" t="s">
        <v>38</v>
      </c>
      <c r="E158" s="28">
        <v>8862</v>
      </c>
      <c r="F158" s="29">
        <v>189</v>
      </c>
      <c r="G158" s="57"/>
    </row>
    <row r="159" spans="2:7" x14ac:dyDescent="0.35">
      <c r="B159" s="27" t="s">
        <v>16</v>
      </c>
      <c r="C159" s="27" t="s">
        <v>6</v>
      </c>
      <c r="D159" s="27" t="s">
        <v>40</v>
      </c>
      <c r="E159" s="28">
        <v>3556</v>
      </c>
      <c r="F159" s="29">
        <v>459</v>
      </c>
      <c r="G159" s="57"/>
    </row>
    <row r="160" spans="2:7" x14ac:dyDescent="0.35">
      <c r="B160" s="27" t="s">
        <v>25</v>
      </c>
      <c r="C160" s="27" t="s">
        <v>30</v>
      </c>
      <c r="D160" s="27" t="s">
        <v>37</v>
      </c>
      <c r="E160" s="28">
        <v>7280</v>
      </c>
      <c r="F160" s="29">
        <v>201</v>
      </c>
      <c r="G160" s="57"/>
    </row>
    <row r="161" spans="2:7" x14ac:dyDescent="0.35">
      <c r="B161" s="27" t="s">
        <v>16</v>
      </c>
      <c r="C161" s="27" t="s">
        <v>30</v>
      </c>
      <c r="D161" s="27" t="s">
        <v>7</v>
      </c>
      <c r="E161" s="28">
        <v>3402</v>
      </c>
      <c r="F161" s="29">
        <v>366</v>
      </c>
      <c r="G161" s="57"/>
    </row>
    <row r="162" spans="2:7" x14ac:dyDescent="0.35">
      <c r="B162" s="27" t="s">
        <v>27</v>
      </c>
      <c r="C162" s="27" t="s">
        <v>6</v>
      </c>
      <c r="D162" s="27" t="s">
        <v>32</v>
      </c>
      <c r="E162" s="28">
        <v>4592</v>
      </c>
      <c r="F162" s="29">
        <v>324</v>
      </c>
      <c r="G162" s="57"/>
    </row>
    <row r="163" spans="2:7" x14ac:dyDescent="0.35">
      <c r="B163" s="27" t="s">
        <v>11</v>
      </c>
      <c r="C163" s="27" t="s">
        <v>9</v>
      </c>
      <c r="D163" s="27" t="s">
        <v>37</v>
      </c>
      <c r="E163" s="28">
        <v>7833</v>
      </c>
      <c r="F163" s="29">
        <v>243</v>
      </c>
      <c r="G163" s="57"/>
    </row>
    <row r="164" spans="2:7" x14ac:dyDescent="0.35">
      <c r="B164" s="27" t="s">
        <v>26</v>
      </c>
      <c r="C164" s="27" t="s">
        <v>17</v>
      </c>
      <c r="D164" s="27" t="s">
        <v>41</v>
      </c>
      <c r="E164" s="28">
        <v>7651</v>
      </c>
      <c r="F164" s="29">
        <v>213</v>
      </c>
      <c r="G164" s="57"/>
    </row>
    <row r="165" spans="2:7" x14ac:dyDescent="0.35">
      <c r="B165" s="27" t="s">
        <v>5</v>
      </c>
      <c r="C165" s="27" t="s">
        <v>9</v>
      </c>
      <c r="D165" s="27" t="s">
        <v>7</v>
      </c>
      <c r="E165" s="28">
        <v>2275</v>
      </c>
      <c r="F165" s="29">
        <v>447</v>
      </c>
      <c r="G165" s="57"/>
    </row>
    <row r="166" spans="2:7" x14ac:dyDescent="0.35">
      <c r="B166" s="27" t="s">
        <v>5</v>
      </c>
      <c r="C166" s="27" t="s">
        <v>20</v>
      </c>
      <c r="D166" s="27" t="s">
        <v>31</v>
      </c>
      <c r="E166" s="28">
        <v>5670</v>
      </c>
      <c r="F166" s="29">
        <v>297</v>
      </c>
      <c r="G166" s="57"/>
    </row>
    <row r="167" spans="2:7" x14ac:dyDescent="0.35">
      <c r="B167" s="27" t="s">
        <v>23</v>
      </c>
      <c r="C167" s="27" t="s">
        <v>9</v>
      </c>
      <c r="D167" s="27" t="s">
        <v>29</v>
      </c>
      <c r="E167" s="28">
        <v>2135</v>
      </c>
      <c r="F167" s="29">
        <v>27</v>
      </c>
      <c r="G167" s="57"/>
    </row>
    <row r="168" spans="2:7" x14ac:dyDescent="0.35">
      <c r="B168" s="27" t="s">
        <v>5</v>
      </c>
      <c r="C168" s="27" t="s">
        <v>30</v>
      </c>
      <c r="D168" s="27" t="s">
        <v>34</v>
      </c>
      <c r="E168" s="28">
        <v>2779</v>
      </c>
      <c r="F168" s="29">
        <v>75</v>
      </c>
      <c r="G168" s="57"/>
    </row>
    <row r="169" spans="2:7" x14ac:dyDescent="0.35">
      <c r="B169" s="27" t="s">
        <v>35</v>
      </c>
      <c r="C169" s="27" t="s">
        <v>17</v>
      </c>
      <c r="D169" s="27" t="s">
        <v>19</v>
      </c>
      <c r="E169" s="28">
        <v>12950</v>
      </c>
      <c r="F169" s="29">
        <v>30</v>
      </c>
      <c r="G169" s="57"/>
    </row>
    <row r="170" spans="2:7" x14ac:dyDescent="0.35">
      <c r="B170" s="27" t="s">
        <v>23</v>
      </c>
      <c r="C170" s="27" t="s">
        <v>14</v>
      </c>
      <c r="D170" s="27" t="s">
        <v>15</v>
      </c>
      <c r="E170" s="28">
        <v>2646</v>
      </c>
      <c r="F170" s="29">
        <v>177</v>
      </c>
      <c r="G170" s="57"/>
    </row>
    <row r="171" spans="2:7" x14ac:dyDescent="0.35">
      <c r="B171" s="27" t="s">
        <v>5</v>
      </c>
      <c r="C171" s="27" t="s">
        <v>30</v>
      </c>
      <c r="D171" s="27" t="s">
        <v>19</v>
      </c>
      <c r="E171" s="28">
        <v>3794</v>
      </c>
      <c r="F171" s="29">
        <v>159</v>
      </c>
      <c r="G171" s="57"/>
    </row>
    <row r="172" spans="2:7" x14ac:dyDescent="0.35">
      <c r="B172" s="27" t="s">
        <v>27</v>
      </c>
      <c r="C172" s="27" t="s">
        <v>9</v>
      </c>
      <c r="D172" s="27" t="s">
        <v>19</v>
      </c>
      <c r="E172" s="28">
        <v>819</v>
      </c>
      <c r="F172" s="29">
        <v>306</v>
      </c>
      <c r="G172" s="57"/>
    </row>
    <row r="173" spans="2:7" x14ac:dyDescent="0.35">
      <c r="B173" s="27" t="s">
        <v>27</v>
      </c>
      <c r="C173" s="27" t="s">
        <v>30</v>
      </c>
      <c r="D173" s="27" t="s">
        <v>33</v>
      </c>
      <c r="E173" s="28">
        <v>2583</v>
      </c>
      <c r="F173" s="29">
        <v>18</v>
      </c>
      <c r="G173" s="57"/>
    </row>
    <row r="174" spans="2:7" x14ac:dyDescent="0.35">
      <c r="B174" s="27" t="s">
        <v>23</v>
      </c>
      <c r="C174" s="27" t="s">
        <v>9</v>
      </c>
      <c r="D174" s="27" t="s">
        <v>36</v>
      </c>
      <c r="E174" s="28">
        <v>4585</v>
      </c>
      <c r="F174" s="29">
        <v>240</v>
      </c>
      <c r="G174" s="57"/>
    </row>
    <row r="175" spans="2:7" x14ac:dyDescent="0.35">
      <c r="B175" s="27" t="s">
        <v>25</v>
      </c>
      <c r="C175" s="27" t="s">
        <v>30</v>
      </c>
      <c r="D175" s="27" t="s">
        <v>19</v>
      </c>
      <c r="E175" s="28">
        <v>1652</v>
      </c>
      <c r="F175" s="29">
        <v>93</v>
      </c>
      <c r="G175" s="57"/>
    </row>
    <row r="176" spans="2:7" x14ac:dyDescent="0.35">
      <c r="B176" s="27" t="s">
        <v>35</v>
      </c>
      <c r="C176" s="27" t="s">
        <v>30</v>
      </c>
      <c r="D176" s="27" t="s">
        <v>42</v>
      </c>
      <c r="E176" s="28">
        <v>4991</v>
      </c>
      <c r="F176" s="29">
        <v>9</v>
      </c>
      <c r="G176" s="57"/>
    </row>
    <row r="177" spans="2:7" x14ac:dyDescent="0.35">
      <c r="B177" s="27" t="s">
        <v>8</v>
      </c>
      <c r="C177" s="27" t="s">
        <v>30</v>
      </c>
      <c r="D177" s="27" t="s">
        <v>29</v>
      </c>
      <c r="E177" s="28">
        <v>2009</v>
      </c>
      <c r="F177" s="29">
        <v>219</v>
      </c>
      <c r="G177" s="57"/>
    </row>
    <row r="178" spans="2:7" x14ac:dyDescent="0.35">
      <c r="B178" s="27" t="s">
        <v>26</v>
      </c>
      <c r="C178" s="27" t="s">
        <v>17</v>
      </c>
      <c r="D178" s="27" t="s">
        <v>22</v>
      </c>
      <c r="E178" s="28">
        <v>1568</v>
      </c>
      <c r="F178" s="29">
        <v>141</v>
      </c>
      <c r="G178" s="57"/>
    </row>
    <row r="179" spans="2:7" x14ac:dyDescent="0.35">
      <c r="B179" s="27" t="s">
        <v>13</v>
      </c>
      <c r="C179" s="27" t="s">
        <v>6</v>
      </c>
      <c r="D179" s="27" t="s">
        <v>33</v>
      </c>
      <c r="E179" s="28">
        <v>3388</v>
      </c>
      <c r="F179" s="29">
        <v>123</v>
      </c>
      <c r="G179" s="57"/>
    </row>
    <row r="180" spans="2:7" x14ac:dyDescent="0.35">
      <c r="B180" s="27" t="s">
        <v>5</v>
      </c>
      <c r="C180" s="27" t="s">
        <v>20</v>
      </c>
      <c r="D180" s="27" t="s">
        <v>38</v>
      </c>
      <c r="E180" s="28">
        <v>623</v>
      </c>
      <c r="F180" s="29">
        <v>51</v>
      </c>
      <c r="G180" s="57"/>
    </row>
    <row r="181" spans="2:7" x14ac:dyDescent="0.35">
      <c r="B181" s="27" t="s">
        <v>16</v>
      </c>
      <c r="C181" s="27" t="s">
        <v>14</v>
      </c>
      <c r="D181" s="27" t="s">
        <v>12</v>
      </c>
      <c r="E181" s="28">
        <v>10073</v>
      </c>
      <c r="F181" s="29">
        <v>120</v>
      </c>
      <c r="G181" s="57"/>
    </row>
    <row r="182" spans="2:7" x14ac:dyDescent="0.35">
      <c r="B182" s="27" t="s">
        <v>8</v>
      </c>
      <c r="C182" s="27" t="s">
        <v>17</v>
      </c>
      <c r="D182" s="27" t="s">
        <v>42</v>
      </c>
      <c r="E182" s="28">
        <v>1561</v>
      </c>
      <c r="F182" s="29">
        <v>27</v>
      </c>
      <c r="G182" s="57"/>
    </row>
    <row r="183" spans="2:7" x14ac:dyDescent="0.35">
      <c r="B183" s="27" t="s">
        <v>11</v>
      </c>
      <c r="C183" s="27" t="s">
        <v>14</v>
      </c>
      <c r="D183" s="27" t="s">
        <v>39</v>
      </c>
      <c r="E183" s="28">
        <v>11522</v>
      </c>
      <c r="F183" s="29">
        <v>204</v>
      </c>
      <c r="G183" s="57"/>
    </row>
    <row r="184" spans="2:7" x14ac:dyDescent="0.35">
      <c r="B184" s="27" t="s">
        <v>16</v>
      </c>
      <c r="C184" s="27" t="s">
        <v>20</v>
      </c>
      <c r="D184" s="27" t="s">
        <v>31</v>
      </c>
      <c r="E184" s="28">
        <v>2317</v>
      </c>
      <c r="F184" s="29">
        <v>123</v>
      </c>
      <c r="G184" s="57"/>
    </row>
    <row r="185" spans="2:7" x14ac:dyDescent="0.35">
      <c r="B185" s="27" t="s">
        <v>35</v>
      </c>
      <c r="C185" s="27" t="s">
        <v>6</v>
      </c>
      <c r="D185" s="27" t="s">
        <v>40</v>
      </c>
      <c r="E185" s="28">
        <v>3059</v>
      </c>
      <c r="F185" s="29">
        <v>27</v>
      </c>
      <c r="G185" s="57"/>
    </row>
    <row r="186" spans="2:7" x14ac:dyDescent="0.35">
      <c r="B186" s="27" t="s">
        <v>13</v>
      </c>
      <c r="C186" s="27" t="s">
        <v>6</v>
      </c>
      <c r="D186" s="27" t="s">
        <v>42</v>
      </c>
      <c r="E186" s="28">
        <v>2324</v>
      </c>
      <c r="F186" s="29">
        <v>177</v>
      </c>
      <c r="G186" s="57"/>
    </row>
    <row r="187" spans="2:7" x14ac:dyDescent="0.35">
      <c r="B187" s="27" t="s">
        <v>27</v>
      </c>
      <c r="C187" s="27" t="s">
        <v>17</v>
      </c>
      <c r="D187" s="27" t="s">
        <v>42</v>
      </c>
      <c r="E187" s="28">
        <v>4956</v>
      </c>
      <c r="F187" s="29">
        <v>171</v>
      </c>
      <c r="G187" s="57"/>
    </row>
    <row r="188" spans="2:7" x14ac:dyDescent="0.35">
      <c r="B188" s="27" t="s">
        <v>35</v>
      </c>
      <c r="C188" s="27" t="s">
        <v>30</v>
      </c>
      <c r="D188" s="27" t="s">
        <v>36</v>
      </c>
      <c r="E188" s="28">
        <v>5355</v>
      </c>
      <c r="F188" s="29">
        <v>204</v>
      </c>
      <c r="G188" s="57"/>
    </row>
    <row r="189" spans="2:7" x14ac:dyDescent="0.35">
      <c r="B189" s="27" t="s">
        <v>27</v>
      </c>
      <c r="C189" s="27" t="s">
        <v>30</v>
      </c>
      <c r="D189" s="27" t="s">
        <v>24</v>
      </c>
      <c r="E189" s="28">
        <v>7259</v>
      </c>
      <c r="F189" s="29">
        <v>276</v>
      </c>
      <c r="G189" s="57"/>
    </row>
    <row r="190" spans="2:7" x14ac:dyDescent="0.35">
      <c r="B190" s="27" t="s">
        <v>8</v>
      </c>
      <c r="C190" s="27" t="s">
        <v>6</v>
      </c>
      <c r="D190" s="27" t="s">
        <v>42</v>
      </c>
      <c r="E190" s="28">
        <v>6279</v>
      </c>
      <c r="F190" s="29">
        <v>45</v>
      </c>
      <c r="G190" s="57"/>
    </row>
    <row r="191" spans="2:7" x14ac:dyDescent="0.35">
      <c r="B191" s="27" t="s">
        <v>5</v>
      </c>
      <c r="C191" s="27" t="s">
        <v>20</v>
      </c>
      <c r="D191" s="27" t="s">
        <v>32</v>
      </c>
      <c r="E191" s="28">
        <v>2541</v>
      </c>
      <c r="F191" s="29">
        <v>45</v>
      </c>
      <c r="G191" s="57"/>
    </row>
    <row r="192" spans="2:7" x14ac:dyDescent="0.35">
      <c r="B192" s="27" t="s">
        <v>16</v>
      </c>
      <c r="C192" s="27" t="s">
        <v>9</v>
      </c>
      <c r="D192" s="27" t="s">
        <v>39</v>
      </c>
      <c r="E192" s="28">
        <v>3864</v>
      </c>
      <c r="F192" s="29">
        <v>177</v>
      </c>
      <c r="G192" s="57"/>
    </row>
    <row r="193" spans="2:7" x14ac:dyDescent="0.35">
      <c r="B193" s="27" t="s">
        <v>25</v>
      </c>
      <c r="C193" s="27" t="s">
        <v>14</v>
      </c>
      <c r="D193" s="27" t="s">
        <v>31</v>
      </c>
      <c r="E193" s="28">
        <v>6146</v>
      </c>
      <c r="F193" s="29">
        <v>63</v>
      </c>
      <c r="G193" s="57"/>
    </row>
    <row r="194" spans="2:7" x14ac:dyDescent="0.35">
      <c r="B194" s="27" t="s">
        <v>11</v>
      </c>
      <c r="C194" s="27" t="s">
        <v>17</v>
      </c>
      <c r="D194" s="27" t="s">
        <v>15</v>
      </c>
      <c r="E194" s="28">
        <v>2639</v>
      </c>
      <c r="F194" s="29">
        <v>204</v>
      </c>
      <c r="G194" s="57"/>
    </row>
    <row r="195" spans="2:7" x14ac:dyDescent="0.35">
      <c r="B195" s="27" t="s">
        <v>8</v>
      </c>
      <c r="C195" s="27" t="s">
        <v>6</v>
      </c>
      <c r="D195" s="27" t="s">
        <v>22</v>
      </c>
      <c r="E195" s="28">
        <v>1890</v>
      </c>
      <c r="F195" s="29">
        <v>195</v>
      </c>
      <c r="G195" s="57"/>
    </row>
    <row r="196" spans="2:7" x14ac:dyDescent="0.35">
      <c r="B196" s="27" t="s">
        <v>23</v>
      </c>
      <c r="C196" s="27" t="s">
        <v>30</v>
      </c>
      <c r="D196" s="27" t="s">
        <v>24</v>
      </c>
      <c r="E196" s="28">
        <v>1932</v>
      </c>
      <c r="F196" s="29">
        <v>369</v>
      </c>
      <c r="G196" s="57"/>
    </row>
    <row r="197" spans="2:7" x14ac:dyDescent="0.35">
      <c r="B197" s="27" t="s">
        <v>27</v>
      </c>
      <c r="C197" s="27" t="s">
        <v>30</v>
      </c>
      <c r="D197" s="27" t="s">
        <v>18</v>
      </c>
      <c r="E197" s="28">
        <v>6300</v>
      </c>
      <c r="F197" s="29">
        <v>42</v>
      </c>
      <c r="G197" s="57"/>
    </row>
    <row r="198" spans="2:7" x14ac:dyDescent="0.35">
      <c r="B198" s="27" t="s">
        <v>16</v>
      </c>
      <c r="C198" s="27" t="s">
        <v>6</v>
      </c>
      <c r="D198" s="27" t="s">
        <v>7</v>
      </c>
      <c r="E198" s="28">
        <v>560</v>
      </c>
      <c r="F198" s="29">
        <v>81</v>
      </c>
      <c r="G198" s="57"/>
    </row>
    <row r="199" spans="2:7" x14ac:dyDescent="0.35">
      <c r="B199" s="27" t="s">
        <v>11</v>
      </c>
      <c r="C199" s="27" t="s">
        <v>6</v>
      </c>
      <c r="D199" s="27" t="s">
        <v>42</v>
      </c>
      <c r="E199" s="28">
        <v>2856</v>
      </c>
      <c r="F199" s="29">
        <v>246</v>
      </c>
      <c r="G199" s="57"/>
    </row>
    <row r="200" spans="2:7" x14ac:dyDescent="0.35">
      <c r="B200" s="27" t="s">
        <v>11</v>
      </c>
      <c r="C200" s="27" t="s">
        <v>30</v>
      </c>
      <c r="D200" s="27" t="s">
        <v>28</v>
      </c>
      <c r="E200" s="28">
        <v>707</v>
      </c>
      <c r="F200" s="29">
        <v>174</v>
      </c>
      <c r="G200" s="57"/>
    </row>
    <row r="201" spans="2:7" x14ac:dyDescent="0.35">
      <c r="B201" s="27" t="s">
        <v>8</v>
      </c>
      <c r="C201" s="27" t="s">
        <v>9</v>
      </c>
      <c r="D201" s="27" t="s">
        <v>7</v>
      </c>
      <c r="E201" s="28">
        <v>3598</v>
      </c>
      <c r="F201" s="29">
        <v>81</v>
      </c>
      <c r="G201" s="57"/>
    </row>
    <row r="202" spans="2:7" x14ac:dyDescent="0.35">
      <c r="B202" s="27" t="s">
        <v>5</v>
      </c>
      <c r="C202" s="27" t="s">
        <v>9</v>
      </c>
      <c r="D202" s="27" t="s">
        <v>22</v>
      </c>
      <c r="E202" s="28">
        <v>6853</v>
      </c>
      <c r="F202" s="29">
        <v>372</v>
      </c>
      <c r="G202" s="57"/>
    </row>
    <row r="203" spans="2:7" x14ac:dyDescent="0.35">
      <c r="B203" s="27" t="s">
        <v>5</v>
      </c>
      <c r="C203" s="27" t="s">
        <v>9</v>
      </c>
      <c r="D203" s="27" t="s">
        <v>29</v>
      </c>
      <c r="E203" s="28">
        <v>4725</v>
      </c>
      <c r="F203" s="29">
        <v>174</v>
      </c>
      <c r="G203" s="57"/>
    </row>
    <row r="204" spans="2:7" x14ac:dyDescent="0.35">
      <c r="B204" s="27" t="s">
        <v>13</v>
      </c>
      <c r="C204" s="27" t="s">
        <v>14</v>
      </c>
      <c r="D204" s="27" t="s">
        <v>10</v>
      </c>
      <c r="E204" s="28">
        <v>10304</v>
      </c>
      <c r="F204" s="29">
        <v>84</v>
      </c>
      <c r="G204" s="57"/>
    </row>
    <row r="205" spans="2:7" x14ac:dyDescent="0.35">
      <c r="B205" s="27" t="s">
        <v>13</v>
      </c>
      <c r="C205" s="27" t="s">
        <v>30</v>
      </c>
      <c r="D205" s="27" t="s">
        <v>29</v>
      </c>
      <c r="E205" s="28">
        <v>1274</v>
      </c>
      <c r="F205" s="29">
        <v>225</v>
      </c>
      <c r="G205" s="57"/>
    </row>
    <row r="206" spans="2:7" x14ac:dyDescent="0.35">
      <c r="B206" s="27" t="s">
        <v>25</v>
      </c>
      <c r="C206" s="27" t="s">
        <v>14</v>
      </c>
      <c r="D206" s="27" t="s">
        <v>7</v>
      </c>
      <c r="E206" s="28">
        <v>1526</v>
      </c>
      <c r="F206" s="29">
        <v>105</v>
      </c>
      <c r="G206" s="57"/>
    </row>
    <row r="207" spans="2:7" x14ac:dyDescent="0.35">
      <c r="B207" s="27" t="s">
        <v>5</v>
      </c>
      <c r="C207" s="27" t="s">
        <v>17</v>
      </c>
      <c r="D207" s="27" t="s">
        <v>40</v>
      </c>
      <c r="E207" s="28">
        <v>3101</v>
      </c>
      <c r="F207" s="29">
        <v>225</v>
      </c>
      <c r="G207" s="57"/>
    </row>
    <row r="208" spans="2:7" x14ac:dyDescent="0.35">
      <c r="B208" s="27" t="s">
        <v>26</v>
      </c>
      <c r="C208" s="27" t="s">
        <v>6</v>
      </c>
      <c r="D208" s="27" t="s">
        <v>24</v>
      </c>
      <c r="E208" s="28">
        <v>1057</v>
      </c>
      <c r="F208" s="29">
        <v>54</v>
      </c>
      <c r="G208" s="57"/>
    </row>
    <row r="209" spans="2:7" x14ac:dyDescent="0.35">
      <c r="B209" s="27" t="s">
        <v>23</v>
      </c>
      <c r="C209" s="27" t="s">
        <v>6</v>
      </c>
      <c r="D209" s="27" t="s">
        <v>42</v>
      </c>
      <c r="E209" s="28">
        <v>5306</v>
      </c>
      <c r="F209" s="29">
        <v>0</v>
      </c>
      <c r="G209" s="57"/>
    </row>
    <row r="210" spans="2:7" x14ac:dyDescent="0.35">
      <c r="B210" s="27" t="s">
        <v>25</v>
      </c>
      <c r="C210" s="27" t="s">
        <v>17</v>
      </c>
      <c r="D210" s="27" t="s">
        <v>38</v>
      </c>
      <c r="E210" s="28">
        <v>4018</v>
      </c>
      <c r="F210" s="29">
        <v>171</v>
      </c>
      <c r="G210" s="57"/>
    </row>
    <row r="211" spans="2:7" x14ac:dyDescent="0.35">
      <c r="B211" s="27" t="s">
        <v>11</v>
      </c>
      <c r="C211" s="27" t="s">
        <v>30</v>
      </c>
      <c r="D211" s="27" t="s">
        <v>29</v>
      </c>
      <c r="E211" s="28">
        <v>938</v>
      </c>
      <c r="F211" s="29">
        <v>189</v>
      </c>
      <c r="G211" s="57"/>
    </row>
    <row r="212" spans="2:7" x14ac:dyDescent="0.35">
      <c r="B212" s="27" t="s">
        <v>23</v>
      </c>
      <c r="C212" s="27" t="s">
        <v>20</v>
      </c>
      <c r="D212" s="27" t="s">
        <v>15</v>
      </c>
      <c r="E212" s="28">
        <v>1778</v>
      </c>
      <c r="F212" s="29">
        <v>270</v>
      </c>
      <c r="G212" s="57"/>
    </row>
    <row r="213" spans="2:7" x14ac:dyDescent="0.35">
      <c r="B213" s="27" t="s">
        <v>16</v>
      </c>
      <c r="C213" s="27" t="s">
        <v>17</v>
      </c>
      <c r="D213" s="27" t="s">
        <v>7</v>
      </c>
      <c r="E213" s="28">
        <v>1638</v>
      </c>
      <c r="F213" s="29">
        <v>63</v>
      </c>
      <c r="G213" s="57"/>
    </row>
    <row r="214" spans="2:7" x14ac:dyDescent="0.35">
      <c r="B214" s="27" t="s">
        <v>13</v>
      </c>
      <c r="C214" s="27" t="s">
        <v>20</v>
      </c>
      <c r="D214" s="27" t="s">
        <v>18</v>
      </c>
      <c r="E214" s="28">
        <v>154</v>
      </c>
      <c r="F214" s="29">
        <v>21</v>
      </c>
      <c r="G214" s="57"/>
    </row>
    <row r="215" spans="2:7" x14ac:dyDescent="0.35">
      <c r="B215" s="27" t="s">
        <v>23</v>
      </c>
      <c r="C215" s="27" t="s">
        <v>6</v>
      </c>
      <c r="D215" s="27" t="s">
        <v>22</v>
      </c>
      <c r="E215" s="28">
        <v>9835</v>
      </c>
      <c r="F215" s="29">
        <v>207</v>
      </c>
      <c r="G215" s="57"/>
    </row>
    <row r="216" spans="2:7" x14ac:dyDescent="0.35">
      <c r="B216" s="27" t="s">
        <v>11</v>
      </c>
      <c r="C216" s="27" t="s">
        <v>6</v>
      </c>
      <c r="D216" s="27" t="s">
        <v>33</v>
      </c>
      <c r="E216" s="28">
        <v>7273</v>
      </c>
      <c r="F216" s="29">
        <v>96</v>
      </c>
      <c r="G216" s="57"/>
    </row>
    <row r="217" spans="2:7" x14ac:dyDescent="0.35">
      <c r="B217" s="27" t="s">
        <v>25</v>
      </c>
      <c r="C217" s="27" t="s">
        <v>17</v>
      </c>
      <c r="D217" s="27" t="s">
        <v>22</v>
      </c>
      <c r="E217" s="28">
        <v>6909</v>
      </c>
      <c r="F217" s="29">
        <v>81</v>
      </c>
      <c r="G217" s="57"/>
    </row>
    <row r="218" spans="2:7" x14ac:dyDescent="0.35">
      <c r="B218" s="27" t="s">
        <v>11</v>
      </c>
      <c r="C218" s="27" t="s">
        <v>17</v>
      </c>
      <c r="D218" s="27" t="s">
        <v>38</v>
      </c>
      <c r="E218" s="28">
        <v>3920</v>
      </c>
      <c r="F218" s="29">
        <v>306</v>
      </c>
      <c r="G218" s="57"/>
    </row>
    <row r="219" spans="2:7" x14ac:dyDescent="0.35">
      <c r="B219" s="27" t="s">
        <v>35</v>
      </c>
      <c r="C219" s="27" t="s">
        <v>17</v>
      </c>
      <c r="D219" s="27" t="s">
        <v>41</v>
      </c>
      <c r="E219" s="28">
        <v>4858</v>
      </c>
      <c r="F219" s="29">
        <v>279</v>
      </c>
      <c r="G219" s="57"/>
    </row>
    <row r="220" spans="2:7" x14ac:dyDescent="0.35">
      <c r="B220" s="27" t="s">
        <v>26</v>
      </c>
      <c r="C220" s="27" t="s">
        <v>20</v>
      </c>
      <c r="D220" s="27" t="s">
        <v>12</v>
      </c>
      <c r="E220" s="28">
        <v>3549</v>
      </c>
      <c r="F220" s="29">
        <v>3</v>
      </c>
      <c r="G220" s="57"/>
    </row>
    <row r="221" spans="2:7" x14ac:dyDescent="0.35">
      <c r="B221" s="27" t="s">
        <v>23</v>
      </c>
      <c r="C221" s="27" t="s">
        <v>17</v>
      </c>
      <c r="D221" s="27" t="s">
        <v>39</v>
      </c>
      <c r="E221" s="28">
        <v>966</v>
      </c>
      <c r="F221" s="29">
        <v>198</v>
      </c>
      <c r="G221" s="57"/>
    </row>
    <row r="222" spans="2:7" x14ac:dyDescent="0.35">
      <c r="B222" s="27" t="s">
        <v>25</v>
      </c>
      <c r="C222" s="27" t="s">
        <v>17</v>
      </c>
      <c r="D222" s="27" t="s">
        <v>15</v>
      </c>
      <c r="E222" s="28">
        <v>385</v>
      </c>
      <c r="F222" s="29">
        <v>249</v>
      </c>
      <c r="G222" s="57"/>
    </row>
    <row r="223" spans="2:7" x14ac:dyDescent="0.35">
      <c r="B223" s="27" t="s">
        <v>16</v>
      </c>
      <c r="C223" s="27" t="s">
        <v>30</v>
      </c>
      <c r="D223" s="27" t="s">
        <v>29</v>
      </c>
      <c r="E223" s="28">
        <v>2219</v>
      </c>
      <c r="F223" s="29">
        <v>75</v>
      </c>
      <c r="G223" s="57"/>
    </row>
    <row r="224" spans="2:7" x14ac:dyDescent="0.35">
      <c r="B224" s="27" t="s">
        <v>11</v>
      </c>
      <c r="C224" s="27" t="s">
        <v>14</v>
      </c>
      <c r="D224" s="27" t="s">
        <v>10</v>
      </c>
      <c r="E224" s="28">
        <v>2954</v>
      </c>
      <c r="F224" s="29">
        <v>189</v>
      </c>
      <c r="G224" s="57"/>
    </row>
    <row r="225" spans="2:7" x14ac:dyDescent="0.35">
      <c r="B225" s="27" t="s">
        <v>23</v>
      </c>
      <c r="C225" s="27" t="s">
        <v>14</v>
      </c>
      <c r="D225" s="27" t="s">
        <v>10</v>
      </c>
      <c r="E225" s="28">
        <v>280</v>
      </c>
      <c r="F225" s="29">
        <v>87</v>
      </c>
      <c r="G225" s="57"/>
    </row>
    <row r="226" spans="2:7" x14ac:dyDescent="0.35">
      <c r="B226" s="27" t="s">
        <v>13</v>
      </c>
      <c r="C226" s="27" t="s">
        <v>14</v>
      </c>
      <c r="D226" s="27" t="s">
        <v>7</v>
      </c>
      <c r="E226" s="28">
        <v>6118</v>
      </c>
      <c r="F226" s="29">
        <v>174</v>
      </c>
      <c r="G226" s="57"/>
    </row>
    <row r="227" spans="2:7" x14ac:dyDescent="0.35">
      <c r="B227" s="27" t="s">
        <v>26</v>
      </c>
      <c r="C227" s="27" t="s">
        <v>17</v>
      </c>
      <c r="D227" s="27" t="s">
        <v>37</v>
      </c>
      <c r="E227" s="28">
        <v>4802</v>
      </c>
      <c r="F227" s="29">
        <v>36</v>
      </c>
      <c r="G227" s="57"/>
    </row>
    <row r="228" spans="2:7" x14ac:dyDescent="0.35">
      <c r="B228" s="27" t="s">
        <v>11</v>
      </c>
      <c r="C228" s="27" t="s">
        <v>20</v>
      </c>
      <c r="D228" s="27" t="s">
        <v>38</v>
      </c>
      <c r="E228" s="28">
        <v>4137</v>
      </c>
      <c r="F228" s="29">
        <v>60</v>
      </c>
      <c r="G228" s="57"/>
    </row>
    <row r="229" spans="2:7" x14ac:dyDescent="0.35">
      <c r="B229" s="27" t="s">
        <v>27</v>
      </c>
      <c r="C229" s="27" t="s">
        <v>9</v>
      </c>
      <c r="D229" s="27" t="s">
        <v>34</v>
      </c>
      <c r="E229" s="28">
        <v>2023</v>
      </c>
      <c r="F229" s="29">
        <v>78</v>
      </c>
      <c r="G229" s="57"/>
    </row>
    <row r="230" spans="2:7" x14ac:dyDescent="0.35">
      <c r="B230" s="27" t="s">
        <v>11</v>
      </c>
      <c r="C230" s="27" t="s">
        <v>14</v>
      </c>
      <c r="D230" s="27" t="s">
        <v>7</v>
      </c>
      <c r="E230" s="28">
        <v>9051</v>
      </c>
      <c r="F230" s="29">
        <v>57</v>
      </c>
      <c r="G230" s="57"/>
    </row>
    <row r="231" spans="2:7" x14ac:dyDescent="0.35">
      <c r="B231" s="27" t="s">
        <v>11</v>
      </c>
      <c r="C231" s="27" t="s">
        <v>6</v>
      </c>
      <c r="D231" s="27" t="s">
        <v>40</v>
      </c>
      <c r="E231" s="28">
        <v>2919</v>
      </c>
      <c r="F231" s="29">
        <v>45</v>
      </c>
      <c r="G231" s="57"/>
    </row>
    <row r="232" spans="2:7" x14ac:dyDescent="0.35">
      <c r="B232" s="27" t="s">
        <v>13</v>
      </c>
      <c r="C232" s="27" t="s">
        <v>20</v>
      </c>
      <c r="D232" s="27" t="s">
        <v>22</v>
      </c>
      <c r="E232" s="28">
        <v>5915</v>
      </c>
      <c r="F232" s="29">
        <v>3</v>
      </c>
      <c r="G232" s="57"/>
    </row>
    <row r="233" spans="2:7" x14ac:dyDescent="0.35">
      <c r="B233" s="27" t="s">
        <v>35</v>
      </c>
      <c r="C233" s="27" t="s">
        <v>9</v>
      </c>
      <c r="D233" s="27" t="s">
        <v>37</v>
      </c>
      <c r="E233" s="28">
        <v>2562</v>
      </c>
      <c r="F233" s="29">
        <v>6</v>
      </c>
      <c r="G233" s="57"/>
    </row>
    <row r="234" spans="2:7" x14ac:dyDescent="0.35">
      <c r="B234" s="27" t="s">
        <v>25</v>
      </c>
      <c r="C234" s="27" t="s">
        <v>6</v>
      </c>
      <c r="D234" s="27" t="s">
        <v>18</v>
      </c>
      <c r="E234" s="28">
        <v>8813</v>
      </c>
      <c r="F234" s="29">
        <v>21</v>
      </c>
      <c r="G234" s="57"/>
    </row>
    <row r="235" spans="2:7" x14ac:dyDescent="0.35">
      <c r="B235" s="27" t="s">
        <v>25</v>
      </c>
      <c r="C235" s="27" t="s">
        <v>14</v>
      </c>
      <c r="D235" s="27" t="s">
        <v>15</v>
      </c>
      <c r="E235" s="28">
        <v>6111</v>
      </c>
      <c r="F235" s="29">
        <v>3</v>
      </c>
      <c r="G235" s="57"/>
    </row>
    <row r="236" spans="2:7" x14ac:dyDescent="0.35">
      <c r="B236" s="27" t="s">
        <v>8</v>
      </c>
      <c r="C236" s="27" t="s">
        <v>30</v>
      </c>
      <c r="D236" s="27" t="s">
        <v>21</v>
      </c>
      <c r="E236" s="28">
        <v>3507</v>
      </c>
      <c r="F236" s="29">
        <v>288</v>
      </c>
      <c r="G236" s="57"/>
    </row>
    <row r="237" spans="2:7" x14ac:dyDescent="0.35">
      <c r="B237" s="27" t="s">
        <v>16</v>
      </c>
      <c r="C237" s="27" t="s">
        <v>14</v>
      </c>
      <c r="D237" s="27" t="s">
        <v>31</v>
      </c>
      <c r="E237" s="28">
        <v>4319</v>
      </c>
      <c r="F237" s="29">
        <v>30</v>
      </c>
      <c r="G237" s="57"/>
    </row>
    <row r="238" spans="2:7" x14ac:dyDescent="0.35">
      <c r="B238" s="27" t="s">
        <v>5</v>
      </c>
      <c r="C238" s="27" t="s">
        <v>20</v>
      </c>
      <c r="D238" s="27" t="s">
        <v>42</v>
      </c>
      <c r="E238" s="28">
        <v>609</v>
      </c>
      <c r="F238" s="29">
        <v>87</v>
      </c>
      <c r="G238" s="57"/>
    </row>
    <row r="239" spans="2:7" x14ac:dyDescent="0.35">
      <c r="B239" s="27" t="s">
        <v>5</v>
      </c>
      <c r="C239" s="27" t="s">
        <v>17</v>
      </c>
      <c r="D239" s="27" t="s">
        <v>39</v>
      </c>
      <c r="E239" s="28">
        <v>6370</v>
      </c>
      <c r="F239" s="29">
        <v>30</v>
      </c>
      <c r="G239" s="57"/>
    </row>
    <row r="240" spans="2:7" x14ac:dyDescent="0.35">
      <c r="B240" s="27" t="s">
        <v>25</v>
      </c>
      <c r="C240" s="27" t="s">
        <v>20</v>
      </c>
      <c r="D240" s="27" t="s">
        <v>36</v>
      </c>
      <c r="E240" s="28">
        <v>5474</v>
      </c>
      <c r="F240" s="29">
        <v>168</v>
      </c>
      <c r="G240" s="57"/>
    </row>
    <row r="241" spans="2:7" x14ac:dyDescent="0.35">
      <c r="B241" s="27" t="s">
        <v>5</v>
      </c>
      <c r="C241" s="27" t="s">
        <v>14</v>
      </c>
      <c r="D241" s="27" t="s">
        <v>39</v>
      </c>
      <c r="E241" s="28">
        <v>3164</v>
      </c>
      <c r="F241" s="29">
        <v>306</v>
      </c>
      <c r="G241" s="57"/>
    </row>
    <row r="242" spans="2:7" x14ac:dyDescent="0.35">
      <c r="B242" s="27" t="s">
        <v>16</v>
      </c>
      <c r="C242" s="27" t="s">
        <v>9</v>
      </c>
      <c r="D242" s="27" t="s">
        <v>12</v>
      </c>
      <c r="E242" s="28">
        <v>1302</v>
      </c>
      <c r="F242" s="29">
        <v>402</v>
      </c>
      <c r="G242" s="57"/>
    </row>
    <row r="243" spans="2:7" x14ac:dyDescent="0.35">
      <c r="B243" s="27" t="s">
        <v>27</v>
      </c>
      <c r="C243" s="27" t="s">
        <v>6</v>
      </c>
      <c r="D243" s="27" t="s">
        <v>40</v>
      </c>
      <c r="E243" s="28">
        <v>7308</v>
      </c>
      <c r="F243" s="29">
        <v>327</v>
      </c>
      <c r="G243" s="57"/>
    </row>
    <row r="244" spans="2:7" x14ac:dyDescent="0.35">
      <c r="B244" s="27" t="s">
        <v>5</v>
      </c>
      <c r="C244" s="27" t="s">
        <v>6</v>
      </c>
      <c r="D244" s="27" t="s">
        <v>39</v>
      </c>
      <c r="E244" s="28">
        <v>6132</v>
      </c>
      <c r="F244" s="29">
        <v>93</v>
      </c>
      <c r="G244" s="57"/>
    </row>
    <row r="245" spans="2:7" x14ac:dyDescent="0.35">
      <c r="B245" s="27" t="s">
        <v>35</v>
      </c>
      <c r="C245" s="27" t="s">
        <v>9</v>
      </c>
      <c r="D245" s="27" t="s">
        <v>24</v>
      </c>
      <c r="E245" s="28">
        <v>3472</v>
      </c>
      <c r="F245" s="29">
        <v>96</v>
      </c>
      <c r="G245" s="57"/>
    </row>
    <row r="246" spans="2:7" x14ac:dyDescent="0.35">
      <c r="B246" s="27" t="s">
        <v>8</v>
      </c>
      <c r="C246" s="27" t="s">
        <v>17</v>
      </c>
      <c r="D246" s="27" t="s">
        <v>15</v>
      </c>
      <c r="E246" s="28">
        <v>9660</v>
      </c>
      <c r="F246" s="29">
        <v>27</v>
      </c>
      <c r="G246" s="57"/>
    </row>
    <row r="247" spans="2:7" x14ac:dyDescent="0.35">
      <c r="B247" s="27" t="s">
        <v>11</v>
      </c>
      <c r="C247" s="27" t="s">
        <v>20</v>
      </c>
      <c r="D247" s="27" t="s">
        <v>42</v>
      </c>
      <c r="E247" s="28">
        <v>2436</v>
      </c>
      <c r="F247" s="29">
        <v>99</v>
      </c>
      <c r="G247" s="57"/>
    </row>
    <row r="248" spans="2:7" x14ac:dyDescent="0.35">
      <c r="B248" s="27" t="s">
        <v>11</v>
      </c>
      <c r="C248" s="27" t="s">
        <v>20</v>
      </c>
      <c r="D248" s="27" t="s">
        <v>19</v>
      </c>
      <c r="E248" s="28">
        <v>9506</v>
      </c>
      <c r="F248" s="29">
        <v>87</v>
      </c>
      <c r="G248" s="57"/>
    </row>
    <row r="249" spans="2:7" x14ac:dyDescent="0.35">
      <c r="B249" s="27" t="s">
        <v>35</v>
      </c>
      <c r="C249" s="27" t="s">
        <v>6</v>
      </c>
      <c r="D249" s="27" t="s">
        <v>41</v>
      </c>
      <c r="E249" s="28">
        <v>245</v>
      </c>
      <c r="F249" s="29">
        <v>288</v>
      </c>
      <c r="G249" s="57"/>
    </row>
    <row r="250" spans="2:7" x14ac:dyDescent="0.35">
      <c r="B250" s="27" t="s">
        <v>8</v>
      </c>
      <c r="C250" s="27" t="s">
        <v>9</v>
      </c>
      <c r="D250" s="27" t="s">
        <v>33</v>
      </c>
      <c r="E250" s="28">
        <v>2702</v>
      </c>
      <c r="F250" s="29">
        <v>363</v>
      </c>
      <c r="G250" s="57"/>
    </row>
    <row r="251" spans="2:7" x14ac:dyDescent="0.35">
      <c r="B251" s="27" t="s">
        <v>35</v>
      </c>
      <c r="C251" s="27" t="s">
        <v>30</v>
      </c>
      <c r="D251" s="27" t="s">
        <v>28</v>
      </c>
      <c r="E251" s="28">
        <v>700</v>
      </c>
      <c r="F251" s="29">
        <v>87</v>
      </c>
      <c r="G251" s="57"/>
    </row>
    <row r="252" spans="2:7" x14ac:dyDescent="0.35">
      <c r="B252" s="27" t="s">
        <v>16</v>
      </c>
      <c r="C252" s="27" t="s">
        <v>30</v>
      </c>
      <c r="D252" s="27" t="s">
        <v>28</v>
      </c>
      <c r="E252" s="28">
        <v>3759</v>
      </c>
      <c r="F252" s="29">
        <v>150</v>
      </c>
      <c r="G252" s="57"/>
    </row>
    <row r="253" spans="2:7" x14ac:dyDescent="0.35">
      <c r="B253" s="27" t="s">
        <v>26</v>
      </c>
      <c r="C253" s="27" t="s">
        <v>9</v>
      </c>
      <c r="D253" s="27" t="s">
        <v>28</v>
      </c>
      <c r="E253" s="28">
        <v>1589</v>
      </c>
      <c r="F253" s="29">
        <v>303</v>
      </c>
      <c r="G253" s="57"/>
    </row>
    <row r="254" spans="2:7" x14ac:dyDescent="0.35">
      <c r="B254" s="27" t="s">
        <v>23</v>
      </c>
      <c r="C254" s="27" t="s">
        <v>9</v>
      </c>
      <c r="D254" s="27" t="s">
        <v>40</v>
      </c>
      <c r="E254" s="28">
        <v>5194</v>
      </c>
      <c r="F254" s="29">
        <v>288</v>
      </c>
      <c r="G254" s="57"/>
    </row>
    <row r="255" spans="2:7" x14ac:dyDescent="0.35">
      <c r="B255" s="27" t="s">
        <v>35</v>
      </c>
      <c r="C255" s="27" t="s">
        <v>14</v>
      </c>
      <c r="D255" s="27" t="s">
        <v>31</v>
      </c>
      <c r="E255" s="28">
        <v>945</v>
      </c>
      <c r="F255" s="29">
        <v>75</v>
      </c>
      <c r="G255" s="57"/>
    </row>
    <row r="256" spans="2:7" x14ac:dyDescent="0.35">
      <c r="B256" s="27" t="s">
        <v>5</v>
      </c>
      <c r="C256" s="27" t="s">
        <v>20</v>
      </c>
      <c r="D256" s="27" t="s">
        <v>21</v>
      </c>
      <c r="E256" s="28">
        <v>1988</v>
      </c>
      <c r="F256" s="29">
        <v>39</v>
      </c>
      <c r="G256" s="57"/>
    </row>
    <row r="257" spans="2:7" x14ac:dyDescent="0.35">
      <c r="B257" s="27" t="s">
        <v>16</v>
      </c>
      <c r="C257" s="27" t="s">
        <v>30</v>
      </c>
      <c r="D257" s="27" t="s">
        <v>10</v>
      </c>
      <c r="E257" s="28">
        <v>6734</v>
      </c>
      <c r="F257" s="29">
        <v>123</v>
      </c>
      <c r="G257" s="57"/>
    </row>
    <row r="258" spans="2:7" x14ac:dyDescent="0.35">
      <c r="B258" s="27" t="s">
        <v>5</v>
      </c>
      <c r="C258" s="27" t="s">
        <v>14</v>
      </c>
      <c r="D258" s="27" t="s">
        <v>12</v>
      </c>
      <c r="E258" s="28">
        <v>217</v>
      </c>
      <c r="F258" s="29">
        <v>36</v>
      </c>
      <c r="G258" s="57"/>
    </row>
    <row r="259" spans="2:7" x14ac:dyDescent="0.35">
      <c r="B259" s="27" t="s">
        <v>25</v>
      </c>
      <c r="C259" s="27" t="s">
        <v>30</v>
      </c>
      <c r="D259" s="27" t="s">
        <v>22</v>
      </c>
      <c r="E259" s="28">
        <v>6279</v>
      </c>
      <c r="F259" s="29">
        <v>237</v>
      </c>
      <c r="G259" s="57"/>
    </row>
    <row r="260" spans="2:7" x14ac:dyDescent="0.35">
      <c r="B260" s="27" t="s">
        <v>5</v>
      </c>
      <c r="C260" s="27" t="s">
        <v>14</v>
      </c>
      <c r="D260" s="27" t="s">
        <v>31</v>
      </c>
      <c r="E260" s="28">
        <v>4424</v>
      </c>
      <c r="F260" s="29">
        <v>201</v>
      </c>
      <c r="G260" s="57"/>
    </row>
    <row r="261" spans="2:7" x14ac:dyDescent="0.35">
      <c r="B261" s="27" t="s">
        <v>26</v>
      </c>
      <c r="C261" s="27" t="s">
        <v>14</v>
      </c>
      <c r="D261" s="27" t="s">
        <v>28</v>
      </c>
      <c r="E261" s="28">
        <v>189</v>
      </c>
      <c r="F261" s="29">
        <v>48</v>
      </c>
      <c r="G261" s="57"/>
    </row>
    <row r="262" spans="2:7" x14ac:dyDescent="0.35">
      <c r="B262" s="27" t="s">
        <v>25</v>
      </c>
      <c r="C262" s="27" t="s">
        <v>9</v>
      </c>
      <c r="D262" s="27" t="s">
        <v>22</v>
      </c>
      <c r="E262" s="28">
        <v>490</v>
      </c>
      <c r="F262" s="29">
        <v>84</v>
      </c>
      <c r="G262" s="57"/>
    </row>
    <row r="263" spans="2:7" x14ac:dyDescent="0.35">
      <c r="B263" s="27" t="s">
        <v>8</v>
      </c>
      <c r="C263" s="27" t="s">
        <v>6</v>
      </c>
      <c r="D263" s="27" t="s">
        <v>41</v>
      </c>
      <c r="E263" s="28">
        <v>434</v>
      </c>
      <c r="F263" s="29">
        <v>87</v>
      </c>
      <c r="G263" s="57"/>
    </row>
    <row r="264" spans="2:7" x14ac:dyDescent="0.35">
      <c r="B264" s="27" t="s">
        <v>23</v>
      </c>
      <c r="C264" s="27" t="s">
        <v>20</v>
      </c>
      <c r="D264" s="27" t="s">
        <v>7</v>
      </c>
      <c r="E264" s="28">
        <v>10129</v>
      </c>
      <c r="F264" s="29">
        <v>312</v>
      </c>
      <c r="G264" s="57"/>
    </row>
    <row r="265" spans="2:7" x14ac:dyDescent="0.35">
      <c r="B265" s="27" t="s">
        <v>27</v>
      </c>
      <c r="C265" s="27" t="s">
        <v>17</v>
      </c>
      <c r="D265" s="27" t="s">
        <v>40</v>
      </c>
      <c r="E265" s="28">
        <v>1652</v>
      </c>
      <c r="F265" s="29">
        <v>102</v>
      </c>
      <c r="G265" s="57"/>
    </row>
    <row r="266" spans="2:7" x14ac:dyDescent="0.35">
      <c r="B266" s="27" t="s">
        <v>8</v>
      </c>
      <c r="C266" s="27" t="s">
        <v>20</v>
      </c>
      <c r="D266" s="27" t="s">
        <v>41</v>
      </c>
      <c r="E266" s="28">
        <v>6433</v>
      </c>
      <c r="F266" s="29">
        <v>78</v>
      </c>
      <c r="G266" s="57"/>
    </row>
    <row r="267" spans="2:7" x14ac:dyDescent="0.35">
      <c r="B267" s="27" t="s">
        <v>27</v>
      </c>
      <c r="C267" s="27" t="s">
        <v>30</v>
      </c>
      <c r="D267" s="27" t="s">
        <v>34</v>
      </c>
      <c r="E267" s="28">
        <v>2212</v>
      </c>
      <c r="F267" s="29">
        <v>117</v>
      </c>
      <c r="G267" s="57"/>
    </row>
    <row r="268" spans="2:7" x14ac:dyDescent="0.35">
      <c r="B268" s="27" t="s">
        <v>13</v>
      </c>
      <c r="C268" s="27" t="s">
        <v>9</v>
      </c>
      <c r="D268" s="27" t="s">
        <v>36</v>
      </c>
      <c r="E268" s="28">
        <v>609</v>
      </c>
      <c r="F268" s="29">
        <v>99</v>
      </c>
      <c r="G268" s="57"/>
    </row>
    <row r="269" spans="2:7" x14ac:dyDescent="0.35">
      <c r="B269" s="27" t="s">
        <v>5</v>
      </c>
      <c r="C269" s="27" t="s">
        <v>9</v>
      </c>
      <c r="D269" s="27" t="s">
        <v>38</v>
      </c>
      <c r="E269" s="28">
        <v>1638</v>
      </c>
      <c r="F269" s="29">
        <v>48</v>
      </c>
      <c r="G269" s="57"/>
    </row>
    <row r="270" spans="2:7" x14ac:dyDescent="0.35">
      <c r="B270" s="27" t="s">
        <v>23</v>
      </c>
      <c r="C270" s="27" t="s">
        <v>30</v>
      </c>
      <c r="D270" s="27" t="s">
        <v>37</v>
      </c>
      <c r="E270" s="28">
        <v>3829</v>
      </c>
      <c r="F270" s="29">
        <v>24</v>
      </c>
      <c r="G270" s="57"/>
    </row>
    <row r="271" spans="2:7" x14ac:dyDescent="0.35">
      <c r="B271" s="27" t="s">
        <v>5</v>
      </c>
      <c r="C271" s="27" t="s">
        <v>17</v>
      </c>
      <c r="D271" s="27" t="s">
        <v>37</v>
      </c>
      <c r="E271" s="28">
        <v>5775</v>
      </c>
      <c r="F271" s="29">
        <v>42</v>
      </c>
      <c r="G271" s="57"/>
    </row>
    <row r="272" spans="2:7" x14ac:dyDescent="0.35">
      <c r="B272" s="27" t="s">
        <v>16</v>
      </c>
      <c r="C272" s="27" t="s">
        <v>9</v>
      </c>
      <c r="D272" s="27" t="s">
        <v>33</v>
      </c>
      <c r="E272" s="28">
        <v>1071</v>
      </c>
      <c r="F272" s="29">
        <v>270</v>
      </c>
      <c r="G272" s="57"/>
    </row>
    <row r="273" spans="2:7" x14ac:dyDescent="0.35">
      <c r="B273" s="27" t="s">
        <v>8</v>
      </c>
      <c r="C273" s="27" t="s">
        <v>14</v>
      </c>
      <c r="D273" s="27" t="s">
        <v>34</v>
      </c>
      <c r="E273" s="28">
        <v>5019</v>
      </c>
      <c r="F273" s="29">
        <v>150</v>
      </c>
      <c r="G273" s="57"/>
    </row>
    <row r="274" spans="2:7" x14ac:dyDescent="0.35">
      <c r="B274" s="27" t="s">
        <v>26</v>
      </c>
      <c r="C274" s="27" t="s">
        <v>6</v>
      </c>
      <c r="D274" s="27" t="s">
        <v>37</v>
      </c>
      <c r="E274" s="28">
        <v>2863</v>
      </c>
      <c r="F274" s="29">
        <v>42</v>
      </c>
      <c r="G274" s="57"/>
    </row>
    <row r="275" spans="2:7" x14ac:dyDescent="0.35">
      <c r="B275" s="27" t="s">
        <v>5</v>
      </c>
      <c r="C275" s="27" t="s">
        <v>9</v>
      </c>
      <c r="D275" s="27" t="s">
        <v>32</v>
      </c>
      <c r="E275" s="28">
        <v>1617</v>
      </c>
      <c r="F275" s="29">
        <v>126</v>
      </c>
      <c r="G275" s="57"/>
    </row>
    <row r="276" spans="2:7" x14ac:dyDescent="0.35">
      <c r="B276" s="27" t="s">
        <v>16</v>
      </c>
      <c r="C276" s="27" t="s">
        <v>6</v>
      </c>
      <c r="D276" s="27" t="s">
        <v>42</v>
      </c>
      <c r="E276" s="28">
        <v>6818</v>
      </c>
      <c r="F276" s="29">
        <v>6</v>
      </c>
      <c r="G276" s="57"/>
    </row>
    <row r="277" spans="2:7" x14ac:dyDescent="0.35">
      <c r="B277" s="27" t="s">
        <v>27</v>
      </c>
      <c r="C277" s="27" t="s">
        <v>9</v>
      </c>
      <c r="D277" s="27" t="s">
        <v>37</v>
      </c>
      <c r="E277" s="28">
        <v>6657</v>
      </c>
      <c r="F277" s="29">
        <v>276</v>
      </c>
      <c r="G277" s="57"/>
    </row>
    <row r="278" spans="2:7" x14ac:dyDescent="0.35">
      <c r="B278" s="27" t="s">
        <v>27</v>
      </c>
      <c r="C278" s="27" t="s">
        <v>30</v>
      </c>
      <c r="D278" s="27" t="s">
        <v>28</v>
      </c>
      <c r="E278" s="28">
        <v>2919</v>
      </c>
      <c r="F278" s="29">
        <v>93</v>
      </c>
      <c r="G278" s="57"/>
    </row>
    <row r="279" spans="2:7" x14ac:dyDescent="0.35">
      <c r="B279" s="27" t="s">
        <v>26</v>
      </c>
      <c r="C279" s="27" t="s">
        <v>14</v>
      </c>
      <c r="D279" s="27" t="s">
        <v>21</v>
      </c>
      <c r="E279" s="28">
        <v>3094</v>
      </c>
      <c r="F279" s="29">
        <v>246</v>
      </c>
      <c r="G279" s="57"/>
    </row>
    <row r="280" spans="2:7" x14ac:dyDescent="0.35">
      <c r="B280" s="27" t="s">
        <v>16</v>
      </c>
      <c r="C280" s="27" t="s">
        <v>17</v>
      </c>
      <c r="D280" s="27" t="s">
        <v>38</v>
      </c>
      <c r="E280" s="28">
        <v>2989</v>
      </c>
      <c r="F280" s="29">
        <v>3</v>
      </c>
      <c r="G280" s="57"/>
    </row>
    <row r="281" spans="2:7" x14ac:dyDescent="0.35">
      <c r="B281" s="27" t="s">
        <v>8</v>
      </c>
      <c r="C281" s="27" t="s">
        <v>20</v>
      </c>
      <c r="D281" s="27" t="s">
        <v>39</v>
      </c>
      <c r="E281" s="28">
        <v>2268</v>
      </c>
      <c r="F281" s="29">
        <v>63</v>
      </c>
      <c r="G281" s="57"/>
    </row>
    <row r="282" spans="2:7" x14ac:dyDescent="0.35">
      <c r="B282" s="27" t="s">
        <v>25</v>
      </c>
      <c r="C282" s="27" t="s">
        <v>9</v>
      </c>
      <c r="D282" s="27" t="s">
        <v>21</v>
      </c>
      <c r="E282" s="28">
        <v>4753</v>
      </c>
      <c r="F282" s="29">
        <v>246</v>
      </c>
      <c r="G282" s="57"/>
    </row>
    <row r="283" spans="2:7" x14ac:dyDescent="0.35">
      <c r="B283" s="27" t="s">
        <v>26</v>
      </c>
      <c r="C283" s="27" t="s">
        <v>30</v>
      </c>
      <c r="D283" s="27" t="s">
        <v>36</v>
      </c>
      <c r="E283" s="28">
        <v>7511</v>
      </c>
      <c r="F283" s="29">
        <v>120</v>
      </c>
      <c r="G283" s="57"/>
    </row>
    <row r="284" spans="2:7" x14ac:dyDescent="0.35">
      <c r="B284" s="27" t="s">
        <v>26</v>
      </c>
      <c r="C284" s="27" t="s">
        <v>20</v>
      </c>
      <c r="D284" s="27" t="s">
        <v>21</v>
      </c>
      <c r="E284" s="28">
        <v>4326</v>
      </c>
      <c r="F284" s="29">
        <v>348</v>
      </c>
      <c r="G284" s="57"/>
    </row>
    <row r="285" spans="2:7" x14ac:dyDescent="0.35">
      <c r="B285" s="27" t="s">
        <v>13</v>
      </c>
      <c r="C285" s="27" t="s">
        <v>30</v>
      </c>
      <c r="D285" s="27" t="s">
        <v>34</v>
      </c>
      <c r="E285" s="28">
        <v>4935</v>
      </c>
      <c r="F285" s="29">
        <v>126</v>
      </c>
      <c r="G285" s="57"/>
    </row>
    <row r="286" spans="2:7" x14ac:dyDescent="0.35">
      <c r="B286" s="27" t="s">
        <v>16</v>
      </c>
      <c r="C286" s="27" t="s">
        <v>9</v>
      </c>
      <c r="D286" s="27" t="s">
        <v>7</v>
      </c>
      <c r="E286" s="28">
        <v>4781</v>
      </c>
      <c r="F286" s="29">
        <v>123</v>
      </c>
      <c r="G286" s="57"/>
    </row>
    <row r="287" spans="2:7" x14ac:dyDescent="0.35">
      <c r="B287" s="27" t="s">
        <v>25</v>
      </c>
      <c r="C287" s="27" t="s">
        <v>20</v>
      </c>
      <c r="D287" s="27" t="s">
        <v>18</v>
      </c>
      <c r="E287" s="28">
        <v>7483</v>
      </c>
      <c r="F287" s="29">
        <v>45</v>
      </c>
      <c r="G287" s="57"/>
    </row>
    <row r="288" spans="2:7" x14ac:dyDescent="0.35">
      <c r="B288" s="27" t="s">
        <v>35</v>
      </c>
      <c r="C288" s="27" t="s">
        <v>20</v>
      </c>
      <c r="D288" s="27" t="s">
        <v>12</v>
      </c>
      <c r="E288" s="28">
        <v>6860</v>
      </c>
      <c r="F288" s="29">
        <v>126</v>
      </c>
      <c r="G288" s="57"/>
    </row>
    <row r="289" spans="2:7" x14ac:dyDescent="0.35">
      <c r="B289" s="27" t="s">
        <v>5</v>
      </c>
      <c r="C289" s="27" t="s">
        <v>6</v>
      </c>
      <c r="D289" s="27" t="s">
        <v>32</v>
      </c>
      <c r="E289" s="28">
        <v>9002</v>
      </c>
      <c r="F289" s="29">
        <v>72</v>
      </c>
      <c r="G289" s="57"/>
    </row>
    <row r="290" spans="2:7" x14ac:dyDescent="0.35">
      <c r="B290" s="27" t="s">
        <v>16</v>
      </c>
      <c r="C290" s="27" t="s">
        <v>14</v>
      </c>
      <c r="D290" s="27" t="s">
        <v>32</v>
      </c>
      <c r="E290" s="28">
        <v>1400</v>
      </c>
      <c r="F290" s="29">
        <v>135</v>
      </c>
      <c r="G290" s="57"/>
    </row>
    <row r="291" spans="2:7" x14ac:dyDescent="0.35">
      <c r="B291" s="27" t="s">
        <v>35</v>
      </c>
      <c r="C291" s="27" t="s">
        <v>30</v>
      </c>
      <c r="D291" s="27" t="s">
        <v>22</v>
      </c>
      <c r="E291" s="28">
        <v>4053</v>
      </c>
      <c r="F291" s="29">
        <v>24</v>
      </c>
      <c r="G291" s="57"/>
    </row>
    <row r="292" spans="2:7" x14ac:dyDescent="0.35">
      <c r="B292" s="27" t="s">
        <v>23</v>
      </c>
      <c r="C292" s="27" t="s">
        <v>14</v>
      </c>
      <c r="D292" s="27" t="s">
        <v>21</v>
      </c>
      <c r="E292" s="28">
        <v>2149</v>
      </c>
      <c r="F292" s="29">
        <v>117</v>
      </c>
      <c r="G292" s="57"/>
    </row>
    <row r="293" spans="2:7" x14ac:dyDescent="0.35">
      <c r="B293" s="27" t="s">
        <v>27</v>
      </c>
      <c r="C293" s="27" t="s">
        <v>17</v>
      </c>
      <c r="D293" s="27" t="s">
        <v>32</v>
      </c>
      <c r="E293" s="28">
        <v>3640</v>
      </c>
      <c r="F293" s="29">
        <v>51</v>
      </c>
      <c r="G293" s="57"/>
    </row>
    <row r="294" spans="2:7" x14ac:dyDescent="0.35">
      <c r="B294" s="27" t="s">
        <v>26</v>
      </c>
      <c r="C294" s="27" t="s">
        <v>17</v>
      </c>
      <c r="D294" s="27" t="s">
        <v>34</v>
      </c>
      <c r="E294" s="28">
        <v>630</v>
      </c>
      <c r="F294" s="29">
        <v>36</v>
      </c>
      <c r="G294" s="57"/>
    </row>
    <row r="295" spans="2:7" x14ac:dyDescent="0.35">
      <c r="B295" s="27" t="s">
        <v>11</v>
      </c>
      <c r="C295" s="27" t="s">
        <v>9</v>
      </c>
      <c r="D295" s="27" t="s">
        <v>39</v>
      </c>
      <c r="E295" s="28">
        <v>2429</v>
      </c>
      <c r="F295" s="29">
        <v>144</v>
      </c>
      <c r="G295" s="57"/>
    </row>
    <row r="296" spans="2:7" x14ac:dyDescent="0.35">
      <c r="B296" s="27" t="s">
        <v>11</v>
      </c>
      <c r="C296" s="27" t="s">
        <v>14</v>
      </c>
      <c r="D296" s="27" t="s">
        <v>18</v>
      </c>
      <c r="E296" s="28">
        <v>2142</v>
      </c>
      <c r="F296" s="29">
        <v>114</v>
      </c>
      <c r="G296" s="57"/>
    </row>
    <row r="297" spans="2:7" x14ac:dyDescent="0.35">
      <c r="B297" s="27" t="s">
        <v>23</v>
      </c>
      <c r="C297" s="27" t="s">
        <v>6</v>
      </c>
      <c r="D297" s="27" t="s">
        <v>7</v>
      </c>
      <c r="E297" s="28">
        <v>6454</v>
      </c>
      <c r="F297" s="29">
        <v>54</v>
      </c>
      <c r="G297" s="57"/>
    </row>
    <row r="298" spans="2:7" x14ac:dyDescent="0.35">
      <c r="B298" s="27" t="s">
        <v>23</v>
      </c>
      <c r="C298" s="27" t="s">
        <v>6</v>
      </c>
      <c r="D298" s="27" t="s">
        <v>29</v>
      </c>
      <c r="E298" s="28">
        <v>4487</v>
      </c>
      <c r="F298" s="29">
        <v>333</v>
      </c>
      <c r="G298" s="57"/>
    </row>
    <row r="299" spans="2:7" x14ac:dyDescent="0.35">
      <c r="B299" s="27" t="s">
        <v>27</v>
      </c>
      <c r="C299" s="27" t="s">
        <v>6</v>
      </c>
      <c r="D299" s="27" t="s">
        <v>12</v>
      </c>
      <c r="E299" s="28">
        <v>938</v>
      </c>
      <c r="F299" s="29">
        <v>366</v>
      </c>
      <c r="G299" s="57"/>
    </row>
    <row r="300" spans="2:7" x14ac:dyDescent="0.35">
      <c r="B300" s="27" t="s">
        <v>27</v>
      </c>
      <c r="C300" s="27" t="s">
        <v>20</v>
      </c>
      <c r="D300" s="27" t="s">
        <v>42</v>
      </c>
      <c r="E300" s="28">
        <v>8841</v>
      </c>
      <c r="F300" s="29">
        <v>303</v>
      </c>
      <c r="G300" s="57"/>
    </row>
    <row r="301" spans="2:7" x14ac:dyDescent="0.35">
      <c r="B301" s="27" t="s">
        <v>26</v>
      </c>
      <c r="C301" s="27" t="s">
        <v>17</v>
      </c>
      <c r="D301" s="27" t="s">
        <v>19</v>
      </c>
      <c r="E301" s="28">
        <v>4018</v>
      </c>
      <c r="F301" s="29">
        <v>126</v>
      </c>
      <c r="G301" s="57"/>
    </row>
    <row r="302" spans="2:7" x14ac:dyDescent="0.35">
      <c r="B302" s="27" t="s">
        <v>13</v>
      </c>
      <c r="C302" s="27" t="s">
        <v>6</v>
      </c>
      <c r="D302" s="27" t="s">
        <v>37</v>
      </c>
      <c r="E302" s="28">
        <v>714</v>
      </c>
      <c r="F302" s="29">
        <v>231</v>
      </c>
      <c r="G302" s="57"/>
    </row>
    <row r="303" spans="2:7" x14ac:dyDescent="0.35">
      <c r="B303" s="27" t="s">
        <v>11</v>
      </c>
      <c r="C303" s="27" t="s">
        <v>20</v>
      </c>
      <c r="D303" s="27" t="s">
        <v>18</v>
      </c>
      <c r="E303" s="28">
        <v>3850</v>
      </c>
      <c r="F303" s="29">
        <v>102</v>
      </c>
      <c r="G303" s="57"/>
    </row>
  </sheetData>
  <mergeCells count="1">
    <mergeCell ref="B1:J1"/>
  </mergeCells>
  <conditionalFormatting sqref="E304:E1048576 E1:E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30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0C37D-BFE8-4FF4-85D1-A243CB1DAA5B}">
  <dimension ref="A1:N1"/>
  <sheetViews>
    <sheetView workbookViewId="0">
      <selection sqref="A1:XFD1"/>
    </sheetView>
  </sheetViews>
  <sheetFormatPr defaultRowHeight="14.5" x14ac:dyDescent="0.35"/>
  <sheetData>
    <row r="1" spans="1:14" s="1" customFormat="1" ht="36" customHeight="1" x14ac:dyDescent="0.65">
      <c r="A1" s="20"/>
      <c r="B1" s="21"/>
      <c r="C1" s="9" t="s">
        <v>81</v>
      </c>
      <c r="D1" s="24"/>
      <c r="E1" s="25"/>
      <c r="F1" s="11"/>
      <c r="G1" s="11"/>
      <c r="H1" s="11"/>
      <c r="I1" s="11"/>
      <c r="J1" s="11"/>
      <c r="K1" s="10"/>
      <c r="L1" s="11"/>
      <c r="M1" s="10"/>
      <c r="N1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7186-A727-494E-958A-CEB852310DFD}">
  <dimension ref="A1:N1"/>
  <sheetViews>
    <sheetView workbookViewId="0">
      <selection activeCell="E5" sqref="E5"/>
    </sheetView>
  </sheetViews>
  <sheetFormatPr defaultRowHeight="14.5" x14ac:dyDescent="0.35"/>
  <cols>
    <col min="1" max="1" width="3.54296875" customWidth="1"/>
    <col min="2" max="2" width="4.90625" customWidth="1"/>
  </cols>
  <sheetData>
    <row r="1" spans="1:14" s="1" customFormat="1" ht="36" customHeight="1" x14ac:dyDescent="0.65">
      <c r="A1" s="20"/>
      <c r="B1" s="21"/>
      <c r="C1" s="9" t="s">
        <v>82</v>
      </c>
      <c r="D1" s="24"/>
      <c r="E1" s="25"/>
      <c r="F1" s="26"/>
      <c r="G1" s="11"/>
      <c r="H1" s="11"/>
      <c r="I1" s="11"/>
      <c r="J1" s="11"/>
      <c r="K1" s="10"/>
      <c r="L1" s="11"/>
      <c r="M1" s="10"/>
      <c r="N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F03E-FF8D-44E9-A507-7476BEF6D22C}">
  <dimension ref="A1:X15"/>
  <sheetViews>
    <sheetView workbookViewId="0">
      <selection activeCell="I8" sqref="I8"/>
    </sheetView>
  </sheetViews>
  <sheetFormatPr defaultRowHeight="14.5" x14ac:dyDescent="0.35"/>
  <cols>
    <col min="2" max="2" width="6.7265625" customWidth="1"/>
    <col min="3" max="3" width="17.08984375" customWidth="1"/>
    <col min="4" max="4" width="10.90625" customWidth="1"/>
    <col min="5" max="5" width="10.36328125" customWidth="1"/>
    <col min="10" max="10" width="53.81640625" customWidth="1"/>
    <col min="15" max="15" width="27.08984375" customWidth="1"/>
  </cols>
  <sheetData>
    <row r="1" spans="1:24" ht="36" customHeight="1" x14ac:dyDescent="0.65">
      <c r="A1" s="7"/>
      <c r="B1" s="8"/>
      <c r="C1" s="9" t="s">
        <v>54</v>
      </c>
      <c r="D1" s="10"/>
      <c r="E1" s="10"/>
      <c r="F1" s="11"/>
      <c r="G1" s="11"/>
      <c r="H1" s="11"/>
      <c r="I1" s="1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1" customFormat="1" ht="18.5" customHeight="1" x14ac:dyDescent="0.65">
      <c r="B2" s="3"/>
      <c r="C2" s="12"/>
      <c r="D2" s="3"/>
      <c r="E2" s="3"/>
      <c r="O2" s="13" t="s">
        <v>55</v>
      </c>
    </row>
    <row r="3" spans="1:24" s="1" customFormat="1" ht="17.5" customHeight="1" x14ac:dyDescent="0.35">
      <c r="B3" s="41" t="s">
        <v>83</v>
      </c>
      <c r="C3" s="41" t="s">
        <v>84</v>
      </c>
      <c r="D3" s="41" t="s">
        <v>3</v>
      </c>
      <c r="E3" s="41" t="s">
        <v>4</v>
      </c>
    </row>
    <row r="4" spans="1:24" s="1" customFormat="1" ht="16.5" customHeight="1" x14ac:dyDescent="0.35">
      <c r="B4" s="35">
        <v>1</v>
      </c>
      <c r="C4" s="36" t="s">
        <v>56</v>
      </c>
      <c r="D4" s="37">
        <f>AVERAGE(Data[Amount])</f>
        <v>4136.2299999999996</v>
      </c>
      <c r="E4" s="38">
        <f>AVERAGE(Data[Units])</f>
        <v>152.19999999999999</v>
      </c>
      <c r="J4" s="13" t="s">
        <v>55</v>
      </c>
    </row>
    <row r="5" spans="1:24" s="1" customFormat="1" x14ac:dyDescent="0.35">
      <c r="B5" s="35">
        <v>2</v>
      </c>
      <c r="C5" s="36" t="s">
        <v>57</v>
      </c>
      <c r="D5" s="14">
        <f>MEDIAN(Data[Amount])</f>
        <v>3437</v>
      </c>
      <c r="E5" s="32">
        <f>MEDIAN(Data[Units])</f>
        <v>124.5</v>
      </c>
    </row>
    <row r="6" spans="1:24" s="1" customFormat="1" x14ac:dyDescent="0.35">
      <c r="B6" s="35">
        <v>3</v>
      </c>
      <c r="C6" s="36" t="s">
        <v>58</v>
      </c>
      <c r="D6" s="15">
        <f>MODE(Data[Amount])</f>
        <v>3339</v>
      </c>
      <c r="E6" s="33">
        <f>MODE(Data[Units])</f>
        <v>75</v>
      </c>
    </row>
    <row r="7" spans="1:24" s="1" customFormat="1" x14ac:dyDescent="0.35">
      <c r="B7" s="35">
        <v>4</v>
      </c>
      <c r="C7" s="36" t="s">
        <v>59</v>
      </c>
      <c r="D7" s="39">
        <f>MIN(Data[Amount])</f>
        <v>0</v>
      </c>
      <c r="E7" s="38">
        <f>MIN(Data[Units])</f>
        <v>0</v>
      </c>
    </row>
    <row r="8" spans="1:24" s="1" customFormat="1" x14ac:dyDescent="0.35">
      <c r="B8" s="35">
        <v>5</v>
      </c>
      <c r="C8" s="36" t="s">
        <v>60</v>
      </c>
      <c r="D8" s="37">
        <f>MAX(Data[Amount])</f>
        <v>16184</v>
      </c>
      <c r="E8" s="38">
        <f>MAX(Data[Units])</f>
        <v>525</v>
      </c>
    </row>
    <row r="9" spans="1:24" s="1" customFormat="1" x14ac:dyDescent="0.35">
      <c r="B9" s="35"/>
      <c r="C9" s="36"/>
      <c r="D9" s="37"/>
      <c r="E9" s="35"/>
    </row>
    <row r="10" spans="1:24" s="1" customFormat="1" x14ac:dyDescent="0.35">
      <c r="B10" s="35">
        <v>6</v>
      </c>
      <c r="C10" s="36" t="s">
        <v>61</v>
      </c>
      <c r="D10" s="14">
        <f>_xlfn.QUARTILE.EXC(Data[Amount],1)</f>
        <v>1652</v>
      </c>
      <c r="E10" s="33">
        <f>_xlfn.QUARTILE.EXC(Data[Units],1)</f>
        <v>54</v>
      </c>
    </row>
    <row r="11" spans="1:24" s="1" customFormat="1" x14ac:dyDescent="0.35">
      <c r="B11" s="35">
        <v>7</v>
      </c>
      <c r="C11" s="36" t="s">
        <v>62</v>
      </c>
      <c r="D11" s="14">
        <f>_xlfn.QUARTILE.EXC(Data[Amount],3)</f>
        <v>6245.75</v>
      </c>
      <c r="E11" s="33">
        <f>_xlfn.QUARTILE.EXC(Data[Units],3)</f>
        <v>223.5</v>
      </c>
    </row>
    <row r="12" spans="1:24" s="1" customFormat="1" x14ac:dyDescent="0.35">
      <c r="B12" s="35">
        <v>8</v>
      </c>
      <c r="C12" s="36" t="s">
        <v>63</v>
      </c>
      <c r="D12" s="34">
        <f>COUNTA(_xlfn.UNIQUE(Data[Amount]))</f>
        <v>268</v>
      </c>
      <c r="E12" s="35">
        <f>COUNTA(_xlfn.UNIQUE(Data[Units]))</f>
        <v>120</v>
      </c>
    </row>
    <row r="13" spans="1:24" s="1" customFormat="1" x14ac:dyDescent="0.35">
      <c r="B13" s="35">
        <v>9</v>
      </c>
      <c r="C13" s="36" t="s">
        <v>64</v>
      </c>
      <c r="D13" s="40">
        <f>SUM(Data[Amount])</f>
        <v>1240869</v>
      </c>
      <c r="E13" s="38">
        <f>SUM(Data[Units])</f>
        <v>45660</v>
      </c>
    </row>
    <row r="14" spans="1:24" s="1" customFormat="1" x14ac:dyDescent="0.35">
      <c r="B14" s="3"/>
      <c r="D14" s="3"/>
      <c r="E14" s="3"/>
    </row>
    <row r="15" spans="1:24" s="1" customFormat="1" x14ac:dyDescent="0.35">
      <c r="B15" s="3"/>
      <c r="D15" s="3"/>
      <c r="E15" s="3"/>
    </row>
  </sheetData>
  <sortState xmlns:xlrd2="http://schemas.microsoft.com/office/spreadsheetml/2017/richdata2" ref="I5:I10">
    <sortCondition ref="I5:I10"/>
  </sortState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C1441-EA26-44ED-970B-8AE11BC46CD1}">
  <dimension ref="A1:Z302"/>
  <sheetViews>
    <sheetView workbookViewId="0">
      <selection activeCell="D8" sqref="D8"/>
    </sheetView>
  </sheetViews>
  <sheetFormatPr defaultRowHeight="14.5" x14ac:dyDescent="0.35"/>
  <cols>
    <col min="1" max="1" width="2.1796875" customWidth="1"/>
    <col min="2" max="2" width="2.453125" customWidth="1"/>
    <col min="3" max="3" width="25.453125" customWidth="1"/>
    <col min="4" max="4" width="11.54296875" bestFit="1" customWidth="1"/>
    <col min="5" max="5" width="20.36328125" bestFit="1" customWidth="1"/>
    <col min="7" max="7" width="8.90625" customWidth="1"/>
  </cols>
  <sheetData>
    <row r="1" spans="1:26" ht="36" customHeight="1" x14ac:dyDescent="0.65">
      <c r="A1" s="7"/>
      <c r="B1" s="8"/>
      <c r="C1" s="9" t="s">
        <v>65</v>
      </c>
      <c r="D1" s="10"/>
      <c r="E1" s="10"/>
      <c r="F1" s="11"/>
      <c r="G1" s="11"/>
      <c r="H1" s="11"/>
      <c r="I1" s="11"/>
      <c r="J1" s="11"/>
      <c r="K1" s="1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" customFormat="1" x14ac:dyDescent="0.35">
      <c r="C2" s="16" t="s">
        <v>0</v>
      </c>
      <c r="D2" s="16" t="s">
        <v>1</v>
      </c>
      <c r="E2" s="16" t="s">
        <v>2</v>
      </c>
      <c r="F2" s="17" t="s">
        <v>3</v>
      </c>
      <c r="G2" s="17" t="s">
        <v>4</v>
      </c>
      <c r="I2" s="1" t="s">
        <v>66</v>
      </c>
    </row>
    <row r="3" spans="1:26" s="1" customFormat="1" x14ac:dyDescent="0.35">
      <c r="C3" t="s">
        <v>5</v>
      </c>
      <c r="D3" t="s">
        <v>6</v>
      </c>
      <c r="E3" t="s">
        <v>7</v>
      </c>
      <c r="F3" s="18">
        <v>1624</v>
      </c>
      <c r="G3" s="19">
        <v>114</v>
      </c>
      <c r="I3" s="1" t="s">
        <v>67</v>
      </c>
    </row>
    <row r="4" spans="1:26" s="1" customFormat="1" x14ac:dyDescent="0.35">
      <c r="C4" t="s">
        <v>8</v>
      </c>
      <c r="D4" t="s">
        <v>9</v>
      </c>
      <c r="E4" t="s">
        <v>10</v>
      </c>
      <c r="F4" s="18">
        <v>6706</v>
      </c>
      <c r="G4" s="19">
        <v>459</v>
      </c>
      <c r="I4" s="1" t="s">
        <v>68</v>
      </c>
    </row>
    <row r="5" spans="1:26" s="1" customFormat="1" x14ac:dyDescent="0.35">
      <c r="C5" t="s">
        <v>11</v>
      </c>
      <c r="D5" t="s">
        <v>9</v>
      </c>
      <c r="E5" t="s">
        <v>12</v>
      </c>
      <c r="F5" s="18">
        <v>959</v>
      </c>
      <c r="G5" s="19">
        <v>147</v>
      </c>
      <c r="I5" s="1" t="s">
        <v>69</v>
      </c>
    </row>
    <row r="6" spans="1:26" s="1" customFormat="1" x14ac:dyDescent="0.35">
      <c r="C6" t="s">
        <v>13</v>
      </c>
      <c r="D6" t="s">
        <v>14</v>
      </c>
      <c r="E6" t="s">
        <v>15</v>
      </c>
      <c r="F6" s="18">
        <v>9632</v>
      </c>
      <c r="G6" s="19">
        <v>288</v>
      </c>
      <c r="I6" s="1" t="s">
        <v>70</v>
      </c>
    </row>
    <row r="7" spans="1:26" s="1" customFormat="1" x14ac:dyDescent="0.35">
      <c r="C7" t="s">
        <v>16</v>
      </c>
      <c r="D7" t="s">
        <v>17</v>
      </c>
      <c r="E7" t="s">
        <v>18</v>
      </c>
      <c r="F7" s="18">
        <v>2100</v>
      </c>
      <c r="G7" s="19">
        <v>414</v>
      </c>
      <c r="I7" s="1" t="s">
        <v>71</v>
      </c>
    </row>
    <row r="8" spans="1:26" s="1" customFormat="1" x14ac:dyDescent="0.35">
      <c r="C8" t="s">
        <v>5</v>
      </c>
      <c r="D8" t="s">
        <v>9</v>
      </c>
      <c r="E8" t="s">
        <v>19</v>
      </c>
      <c r="F8" s="18">
        <v>8869</v>
      </c>
      <c r="G8" s="19">
        <v>432</v>
      </c>
      <c r="I8" s="1" t="s">
        <v>70</v>
      </c>
    </row>
    <row r="9" spans="1:26" s="1" customFormat="1" x14ac:dyDescent="0.35">
      <c r="C9" t="s">
        <v>16</v>
      </c>
      <c r="D9" t="s">
        <v>20</v>
      </c>
      <c r="E9" t="s">
        <v>21</v>
      </c>
      <c r="F9" s="18">
        <v>2681</v>
      </c>
      <c r="G9" s="19">
        <v>54</v>
      </c>
      <c r="I9" s="1" t="s">
        <v>72</v>
      </c>
    </row>
    <row r="10" spans="1:26" s="1" customFormat="1" x14ac:dyDescent="0.35">
      <c r="C10" t="s">
        <v>8</v>
      </c>
      <c r="D10" t="s">
        <v>9</v>
      </c>
      <c r="E10" t="s">
        <v>22</v>
      </c>
      <c r="F10" s="18">
        <v>5012</v>
      </c>
      <c r="G10" s="19">
        <v>210</v>
      </c>
      <c r="I10" s="1" t="s">
        <v>73</v>
      </c>
    </row>
    <row r="11" spans="1:26" s="1" customFormat="1" x14ac:dyDescent="0.35">
      <c r="C11" t="s">
        <v>23</v>
      </c>
      <c r="D11" t="s">
        <v>20</v>
      </c>
      <c r="E11" t="s">
        <v>24</v>
      </c>
      <c r="F11" s="18">
        <v>1281</v>
      </c>
      <c r="G11" s="19">
        <v>75</v>
      </c>
    </row>
    <row r="12" spans="1:26" s="1" customFormat="1" x14ac:dyDescent="0.35">
      <c r="C12" t="s">
        <v>25</v>
      </c>
      <c r="D12" t="s">
        <v>6</v>
      </c>
      <c r="E12" t="s">
        <v>24</v>
      </c>
      <c r="F12" s="18">
        <v>4991</v>
      </c>
      <c r="G12" s="19">
        <v>12</v>
      </c>
    </row>
    <row r="13" spans="1:26" s="1" customFormat="1" x14ac:dyDescent="0.35">
      <c r="C13" t="s">
        <v>26</v>
      </c>
      <c r="D13" t="s">
        <v>17</v>
      </c>
      <c r="E13" t="s">
        <v>18</v>
      </c>
      <c r="F13" s="18">
        <v>1785</v>
      </c>
      <c r="G13" s="19">
        <v>462</v>
      </c>
    </row>
    <row r="14" spans="1:26" s="1" customFormat="1" x14ac:dyDescent="0.35">
      <c r="C14" t="s">
        <v>27</v>
      </c>
      <c r="D14" t="s">
        <v>6</v>
      </c>
      <c r="E14" t="s">
        <v>28</v>
      </c>
      <c r="F14" s="18">
        <v>3983</v>
      </c>
      <c r="G14" s="19">
        <v>144</v>
      </c>
    </row>
    <row r="15" spans="1:26" s="1" customFormat="1" x14ac:dyDescent="0.35">
      <c r="C15" t="s">
        <v>11</v>
      </c>
      <c r="D15" t="s">
        <v>20</v>
      </c>
      <c r="E15" t="s">
        <v>29</v>
      </c>
      <c r="F15" s="18">
        <v>2646</v>
      </c>
      <c r="G15" s="19">
        <v>120</v>
      </c>
    </row>
    <row r="16" spans="1:26" s="1" customFormat="1" x14ac:dyDescent="0.35">
      <c r="C16" t="s">
        <v>26</v>
      </c>
      <c r="D16" t="s">
        <v>30</v>
      </c>
      <c r="E16" t="s">
        <v>31</v>
      </c>
      <c r="F16" s="18">
        <v>252</v>
      </c>
      <c r="G16" s="19">
        <v>54</v>
      </c>
    </row>
    <row r="17" spans="3:7" s="1" customFormat="1" x14ac:dyDescent="0.35">
      <c r="C17" t="s">
        <v>27</v>
      </c>
      <c r="D17" t="s">
        <v>9</v>
      </c>
      <c r="E17" t="s">
        <v>18</v>
      </c>
      <c r="F17" s="18">
        <v>2464</v>
      </c>
      <c r="G17" s="19">
        <v>234</v>
      </c>
    </row>
    <row r="18" spans="3:7" s="1" customFormat="1" x14ac:dyDescent="0.35">
      <c r="C18" t="s">
        <v>27</v>
      </c>
      <c r="D18" t="s">
        <v>9</v>
      </c>
      <c r="E18" t="s">
        <v>32</v>
      </c>
      <c r="F18" s="18">
        <v>2114</v>
      </c>
      <c r="G18" s="19">
        <v>66</v>
      </c>
    </row>
    <row r="19" spans="3:7" s="1" customFormat="1" x14ac:dyDescent="0.35">
      <c r="C19" t="s">
        <v>16</v>
      </c>
      <c r="D19" t="s">
        <v>6</v>
      </c>
      <c r="E19" t="s">
        <v>21</v>
      </c>
      <c r="F19" s="18">
        <v>7693</v>
      </c>
      <c r="G19" s="19">
        <v>87</v>
      </c>
    </row>
    <row r="20" spans="3:7" s="1" customFormat="1" x14ac:dyDescent="0.35">
      <c r="C20" t="s">
        <v>25</v>
      </c>
      <c r="D20" t="s">
        <v>30</v>
      </c>
      <c r="E20" t="s">
        <v>33</v>
      </c>
      <c r="F20" s="18">
        <v>15610</v>
      </c>
      <c r="G20" s="19">
        <v>339</v>
      </c>
    </row>
    <row r="21" spans="3:7" s="1" customFormat="1" x14ac:dyDescent="0.35">
      <c r="C21" t="s">
        <v>13</v>
      </c>
      <c r="D21" t="s">
        <v>30</v>
      </c>
      <c r="E21" t="s">
        <v>22</v>
      </c>
      <c r="F21" s="18">
        <v>336</v>
      </c>
      <c r="G21" s="19">
        <v>144</v>
      </c>
    </row>
    <row r="22" spans="3:7" s="1" customFormat="1" x14ac:dyDescent="0.35">
      <c r="C22" t="s">
        <v>26</v>
      </c>
      <c r="D22" t="s">
        <v>17</v>
      </c>
      <c r="E22" t="s">
        <v>33</v>
      </c>
      <c r="F22" s="18">
        <v>9443</v>
      </c>
      <c r="G22" s="19">
        <v>162</v>
      </c>
    </row>
    <row r="23" spans="3:7" s="1" customFormat="1" x14ac:dyDescent="0.35">
      <c r="C23" t="s">
        <v>11</v>
      </c>
      <c r="D23" t="s">
        <v>30</v>
      </c>
      <c r="E23" t="s">
        <v>34</v>
      </c>
      <c r="F23" s="18">
        <v>8155</v>
      </c>
      <c r="G23" s="19">
        <v>90</v>
      </c>
    </row>
    <row r="24" spans="3:7" s="1" customFormat="1" x14ac:dyDescent="0.35">
      <c r="C24" t="s">
        <v>8</v>
      </c>
      <c r="D24" t="s">
        <v>20</v>
      </c>
      <c r="E24" t="s">
        <v>34</v>
      </c>
      <c r="F24" s="18">
        <v>1701</v>
      </c>
      <c r="G24" s="19">
        <v>234</v>
      </c>
    </row>
    <row r="25" spans="3:7" s="1" customFormat="1" x14ac:dyDescent="0.35">
      <c r="C25" t="s">
        <v>35</v>
      </c>
      <c r="D25" t="s">
        <v>20</v>
      </c>
      <c r="E25" t="s">
        <v>22</v>
      </c>
      <c r="F25" s="18">
        <v>2205</v>
      </c>
      <c r="G25" s="19">
        <v>141</v>
      </c>
    </row>
    <row r="26" spans="3:7" s="1" customFormat="1" x14ac:dyDescent="0.35">
      <c r="C26" t="s">
        <v>8</v>
      </c>
      <c r="D26" t="s">
        <v>6</v>
      </c>
      <c r="E26" t="s">
        <v>36</v>
      </c>
      <c r="F26" s="18">
        <v>1771</v>
      </c>
      <c r="G26" s="19">
        <v>204</v>
      </c>
    </row>
    <row r="27" spans="3:7" s="1" customFormat="1" x14ac:dyDescent="0.35">
      <c r="C27" t="s">
        <v>13</v>
      </c>
      <c r="D27" t="s">
        <v>9</v>
      </c>
      <c r="E27" t="s">
        <v>37</v>
      </c>
      <c r="F27" s="18">
        <v>2114</v>
      </c>
      <c r="G27" s="19">
        <v>186</v>
      </c>
    </row>
    <row r="28" spans="3:7" s="1" customFormat="1" x14ac:dyDescent="0.35">
      <c r="C28" t="s">
        <v>13</v>
      </c>
      <c r="D28" t="s">
        <v>14</v>
      </c>
      <c r="E28" t="s">
        <v>31</v>
      </c>
      <c r="F28" s="18">
        <v>10311</v>
      </c>
      <c r="G28" s="19">
        <v>231</v>
      </c>
    </row>
    <row r="29" spans="3:7" s="1" customFormat="1" x14ac:dyDescent="0.35">
      <c r="C29" t="s">
        <v>27</v>
      </c>
      <c r="D29" t="s">
        <v>17</v>
      </c>
      <c r="E29" t="s">
        <v>29</v>
      </c>
      <c r="F29" s="18">
        <v>21</v>
      </c>
      <c r="G29" s="19">
        <v>168</v>
      </c>
    </row>
    <row r="30" spans="3:7" s="1" customFormat="1" x14ac:dyDescent="0.35">
      <c r="C30" t="s">
        <v>35</v>
      </c>
      <c r="D30" t="s">
        <v>9</v>
      </c>
      <c r="E30" t="s">
        <v>33</v>
      </c>
      <c r="F30" s="18">
        <v>1974</v>
      </c>
      <c r="G30" s="19">
        <v>195</v>
      </c>
    </row>
    <row r="31" spans="3:7" s="1" customFormat="1" x14ac:dyDescent="0.35">
      <c r="C31" t="s">
        <v>25</v>
      </c>
      <c r="D31" t="s">
        <v>14</v>
      </c>
      <c r="E31" t="s">
        <v>34</v>
      </c>
      <c r="F31" s="18">
        <v>6314</v>
      </c>
      <c r="G31" s="19">
        <v>15</v>
      </c>
    </row>
    <row r="32" spans="3:7" s="1" customFormat="1" x14ac:dyDescent="0.35">
      <c r="C32" t="s">
        <v>35</v>
      </c>
      <c r="D32" t="s">
        <v>6</v>
      </c>
      <c r="E32" t="s">
        <v>34</v>
      </c>
      <c r="F32" s="18">
        <v>4683</v>
      </c>
      <c r="G32" s="19">
        <v>30</v>
      </c>
    </row>
    <row r="33" spans="3:7" s="1" customFormat="1" x14ac:dyDescent="0.35">
      <c r="C33" t="s">
        <v>13</v>
      </c>
      <c r="D33" t="s">
        <v>6</v>
      </c>
      <c r="E33" t="s">
        <v>38</v>
      </c>
      <c r="F33" s="18">
        <v>6398</v>
      </c>
      <c r="G33" s="19">
        <v>102</v>
      </c>
    </row>
    <row r="34" spans="3:7" s="1" customFormat="1" x14ac:dyDescent="0.35">
      <c r="C34" t="s">
        <v>26</v>
      </c>
      <c r="D34" t="s">
        <v>9</v>
      </c>
      <c r="E34" t="s">
        <v>36</v>
      </c>
      <c r="F34" s="18">
        <v>553</v>
      </c>
      <c r="G34" s="19">
        <v>15</v>
      </c>
    </row>
    <row r="35" spans="3:7" s="1" customFormat="1" x14ac:dyDescent="0.35">
      <c r="C35" t="s">
        <v>8</v>
      </c>
      <c r="D35" t="s">
        <v>17</v>
      </c>
      <c r="E35" t="s">
        <v>7</v>
      </c>
      <c r="F35" s="18">
        <v>7021</v>
      </c>
      <c r="G35" s="19">
        <v>183</v>
      </c>
    </row>
    <row r="36" spans="3:7" s="1" customFormat="1" x14ac:dyDescent="0.35">
      <c r="C36" t="s">
        <v>5</v>
      </c>
      <c r="D36" t="s">
        <v>17</v>
      </c>
      <c r="E36" t="s">
        <v>22</v>
      </c>
      <c r="F36" s="18">
        <v>5817</v>
      </c>
      <c r="G36" s="19">
        <v>12</v>
      </c>
    </row>
    <row r="37" spans="3:7" s="1" customFormat="1" x14ac:dyDescent="0.35">
      <c r="C37" t="s">
        <v>13</v>
      </c>
      <c r="D37" t="s">
        <v>17</v>
      </c>
      <c r="E37" t="s">
        <v>24</v>
      </c>
      <c r="F37" s="18">
        <v>3976</v>
      </c>
      <c r="G37" s="19">
        <v>72</v>
      </c>
    </row>
    <row r="38" spans="3:7" s="1" customFormat="1" x14ac:dyDescent="0.35">
      <c r="C38" t="s">
        <v>16</v>
      </c>
      <c r="D38" t="s">
        <v>20</v>
      </c>
      <c r="E38" t="s">
        <v>39</v>
      </c>
      <c r="F38" s="18">
        <v>1134</v>
      </c>
      <c r="G38" s="19">
        <v>282</v>
      </c>
    </row>
    <row r="39" spans="3:7" s="1" customFormat="1" x14ac:dyDescent="0.35">
      <c r="C39" t="s">
        <v>26</v>
      </c>
      <c r="D39" t="s">
        <v>17</v>
      </c>
      <c r="E39" t="s">
        <v>40</v>
      </c>
      <c r="F39" s="18">
        <v>6027</v>
      </c>
      <c r="G39" s="19">
        <v>144</v>
      </c>
    </row>
    <row r="40" spans="3:7" s="1" customFormat="1" x14ac:dyDescent="0.35">
      <c r="C40" t="s">
        <v>16</v>
      </c>
      <c r="D40" t="s">
        <v>6</v>
      </c>
      <c r="E40" t="s">
        <v>29</v>
      </c>
      <c r="F40" s="18">
        <v>1904</v>
      </c>
      <c r="G40" s="19">
        <v>405</v>
      </c>
    </row>
    <row r="41" spans="3:7" s="1" customFormat="1" x14ac:dyDescent="0.35">
      <c r="C41" t="s">
        <v>23</v>
      </c>
      <c r="D41" t="s">
        <v>30</v>
      </c>
      <c r="E41" t="s">
        <v>10</v>
      </c>
      <c r="F41" s="18">
        <v>3262</v>
      </c>
      <c r="G41" s="19">
        <v>75</v>
      </c>
    </row>
    <row r="42" spans="3:7" s="1" customFormat="1" x14ac:dyDescent="0.35">
      <c r="C42" t="s">
        <v>5</v>
      </c>
      <c r="D42" t="s">
        <v>30</v>
      </c>
      <c r="E42" t="s">
        <v>39</v>
      </c>
      <c r="F42" s="18">
        <v>2289</v>
      </c>
      <c r="G42" s="19">
        <v>135</v>
      </c>
    </row>
    <row r="43" spans="3:7" s="1" customFormat="1" x14ac:dyDescent="0.35">
      <c r="C43" t="s">
        <v>25</v>
      </c>
      <c r="D43" t="s">
        <v>30</v>
      </c>
      <c r="E43" t="s">
        <v>39</v>
      </c>
      <c r="F43" s="18">
        <v>6986</v>
      </c>
      <c r="G43" s="19">
        <v>21</v>
      </c>
    </row>
    <row r="44" spans="3:7" s="1" customFormat="1" x14ac:dyDescent="0.35">
      <c r="C44" t="s">
        <v>26</v>
      </c>
      <c r="D44" t="s">
        <v>20</v>
      </c>
      <c r="E44" t="s">
        <v>34</v>
      </c>
      <c r="F44" s="18">
        <v>4417</v>
      </c>
      <c r="G44" s="19">
        <v>153</v>
      </c>
    </row>
    <row r="45" spans="3:7" s="1" customFormat="1" x14ac:dyDescent="0.35">
      <c r="C45" t="s">
        <v>16</v>
      </c>
      <c r="D45" t="s">
        <v>30</v>
      </c>
      <c r="E45" t="s">
        <v>37</v>
      </c>
      <c r="F45" s="18">
        <v>1442</v>
      </c>
      <c r="G45" s="19">
        <v>15</v>
      </c>
    </row>
    <row r="46" spans="3:7" s="1" customFormat="1" x14ac:dyDescent="0.35">
      <c r="C46" t="s">
        <v>27</v>
      </c>
      <c r="D46" t="s">
        <v>9</v>
      </c>
      <c r="E46" t="s">
        <v>24</v>
      </c>
      <c r="F46" s="18">
        <v>2415</v>
      </c>
      <c r="G46" s="19">
        <v>255</v>
      </c>
    </row>
    <row r="47" spans="3:7" s="1" customFormat="1" x14ac:dyDescent="0.35">
      <c r="C47" t="s">
        <v>26</v>
      </c>
      <c r="D47" t="s">
        <v>6</v>
      </c>
      <c r="E47" t="s">
        <v>36</v>
      </c>
      <c r="F47" s="18">
        <v>238</v>
      </c>
      <c r="G47" s="19">
        <v>18</v>
      </c>
    </row>
    <row r="48" spans="3:7" s="1" customFormat="1" x14ac:dyDescent="0.35">
      <c r="C48" t="s">
        <v>16</v>
      </c>
      <c r="D48" t="s">
        <v>6</v>
      </c>
      <c r="E48" t="s">
        <v>34</v>
      </c>
      <c r="F48" s="18">
        <v>4949</v>
      </c>
      <c r="G48" s="19">
        <v>189</v>
      </c>
    </row>
    <row r="49" spans="3:7" s="1" customFormat="1" x14ac:dyDescent="0.35">
      <c r="C49" t="s">
        <v>25</v>
      </c>
      <c r="D49" t="s">
        <v>20</v>
      </c>
      <c r="E49" t="s">
        <v>10</v>
      </c>
      <c r="F49" s="18">
        <v>5075</v>
      </c>
      <c r="G49" s="19">
        <v>21</v>
      </c>
    </row>
    <row r="50" spans="3:7" s="1" customFormat="1" x14ac:dyDescent="0.35">
      <c r="C50" t="s">
        <v>27</v>
      </c>
      <c r="D50" t="s">
        <v>14</v>
      </c>
      <c r="E50" t="s">
        <v>29</v>
      </c>
      <c r="F50" s="18">
        <v>9198</v>
      </c>
      <c r="G50" s="19">
        <v>36</v>
      </c>
    </row>
    <row r="51" spans="3:7" s="1" customFormat="1" x14ac:dyDescent="0.35">
      <c r="C51" t="s">
        <v>16</v>
      </c>
      <c r="D51" t="s">
        <v>30</v>
      </c>
      <c r="E51" t="s">
        <v>32</v>
      </c>
      <c r="F51" s="18">
        <v>3339</v>
      </c>
      <c r="G51" s="19">
        <v>75</v>
      </c>
    </row>
    <row r="52" spans="3:7" s="1" customFormat="1" x14ac:dyDescent="0.35">
      <c r="C52" t="s">
        <v>5</v>
      </c>
      <c r="D52" t="s">
        <v>30</v>
      </c>
      <c r="E52" t="s">
        <v>28</v>
      </c>
      <c r="F52" s="18">
        <v>5019</v>
      </c>
      <c r="G52" s="19">
        <v>156</v>
      </c>
    </row>
    <row r="53" spans="3:7" s="1" customFormat="1" x14ac:dyDescent="0.35">
      <c r="C53" t="s">
        <v>25</v>
      </c>
      <c r="D53" t="s">
        <v>14</v>
      </c>
      <c r="E53" t="s">
        <v>29</v>
      </c>
      <c r="F53" s="18">
        <v>16184</v>
      </c>
      <c r="G53" s="19">
        <v>39</v>
      </c>
    </row>
    <row r="54" spans="3:7" s="1" customFormat="1" x14ac:dyDescent="0.35">
      <c r="C54" t="s">
        <v>16</v>
      </c>
      <c r="D54" t="s">
        <v>14</v>
      </c>
      <c r="E54" t="s">
        <v>41</v>
      </c>
      <c r="F54" s="18">
        <v>497</v>
      </c>
      <c r="G54" s="19">
        <v>63</v>
      </c>
    </row>
    <row r="55" spans="3:7" s="1" customFormat="1" x14ac:dyDescent="0.35">
      <c r="C55" t="s">
        <v>26</v>
      </c>
      <c r="D55" t="s">
        <v>14</v>
      </c>
      <c r="E55" t="s">
        <v>32</v>
      </c>
      <c r="F55" s="18">
        <v>8211</v>
      </c>
      <c r="G55" s="19">
        <v>75</v>
      </c>
    </row>
    <row r="56" spans="3:7" s="1" customFormat="1" x14ac:dyDescent="0.35">
      <c r="C56" t="s">
        <v>26</v>
      </c>
      <c r="D56" t="s">
        <v>20</v>
      </c>
      <c r="E56" t="s">
        <v>40</v>
      </c>
      <c r="F56" s="18">
        <v>6580</v>
      </c>
      <c r="G56" s="19">
        <v>183</v>
      </c>
    </row>
    <row r="57" spans="3:7" s="1" customFormat="1" x14ac:dyDescent="0.35">
      <c r="C57" t="s">
        <v>13</v>
      </c>
      <c r="D57" t="s">
        <v>9</v>
      </c>
      <c r="E57" t="s">
        <v>31</v>
      </c>
      <c r="F57" s="18">
        <v>4760</v>
      </c>
      <c r="G57" s="19">
        <v>69</v>
      </c>
    </row>
    <row r="58" spans="3:7" s="1" customFormat="1" x14ac:dyDescent="0.35">
      <c r="C58" t="s">
        <v>5</v>
      </c>
      <c r="D58" t="s">
        <v>14</v>
      </c>
      <c r="E58" t="s">
        <v>18</v>
      </c>
      <c r="F58" s="18">
        <v>5439</v>
      </c>
      <c r="G58" s="19">
        <v>30</v>
      </c>
    </row>
    <row r="59" spans="3:7" s="1" customFormat="1" x14ac:dyDescent="0.35">
      <c r="C59" t="s">
        <v>13</v>
      </c>
      <c r="D59" t="s">
        <v>30</v>
      </c>
      <c r="E59" t="s">
        <v>28</v>
      </c>
      <c r="F59" s="18">
        <v>1463</v>
      </c>
      <c r="G59" s="19">
        <v>39</v>
      </c>
    </row>
    <row r="60" spans="3:7" s="1" customFormat="1" x14ac:dyDescent="0.35">
      <c r="C60" t="s">
        <v>27</v>
      </c>
      <c r="D60" t="s">
        <v>30</v>
      </c>
      <c r="E60" t="s">
        <v>10</v>
      </c>
      <c r="F60" s="18">
        <v>7777</v>
      </c>
      <c r="G60" s="19">
        <v>504</v>
      </c>
    </row>
    <row r="61" spans="3:7" s="1" customFormat="1" x14ac:dyDescent="0.35">
      <c r="C61" t="s">
        <v>11</v>
      </c>
      <c r="D61" t="s">
        <v>6</v>
      </c>
      <c r="E61" t="s">
        <v>32</v>
      </c>
      <c r="F61" s="18">
        <v>1085</v>
      </c>
      <c r="G61" s="19">
        <v>273</v>
      </c>
    </row>
    <row r="62" spans="3:7" s="1" customFormat="1" x14ac:dyDescent="0.35">
      <c r="C62" t="s">
        <v>25</v>
      </c>
      <c r="D62" t="s">
        <v>6</v>
      </c>
      <c r="E62" t="s">
        <v>21</v>
      </c>
      <c r="F62" s="18">
        <v>182</v>
      </c>
      <c r="G62" s="19">
        <v>48</v>
      </c>
    </row>
    <row r="63" spans="3:7" s="1" customFormat="1" x14ac:dyDescent="0.35">
      <c r="C63" t="s">
        <v>16</v>
      </c>
      <c r="D63" t="s">
        <v>30</v>
      </c>
      <c r="E63" t="s">
        <v>39</v>
      </c>
      <c r="F63" s="18">
        <v>4242</v>
      </c>
      <c r="G63" s="19">
        <v>207</v>
      </c>
    </row>
    <row r="64" spans="3:7" s="1" customFormat="1" x14ac:dyDescent="0.35">
      <c r="C64" t="s">
        <v>16</v>
      </c>
      <c r="D64" t="s">
        <v>14</v>
      </c>
      <c r="E64" t="s">
        <v>10</v>
      </c>
      <c r="F64" s="18">
        <v>6118</v>
      </c>
      <c r="G64" s="19">
        <v>9</v>
      </c>
    </row>
    <row r="65" spans="3:7" s="1" customFormat="1" x14ac:dyDescent="0.35">
      <c r="C65" t="s">
        <v>35</v>
      </c>
      <c r="D65" t="s">
        <v>14</v>
      </c>
      <c r="E65" t="s">
        <v>34</v>
      </c>
      <c r="F65" s="18">
        <v>2317</v>
      </c>
      <c r="G65" s="19">
        <v>261</v>
      </c>
    </row>
    <row r="66" spans="3:7" s="1" customFormat="1" x14ac:dyDescent="0.35">
      <c r="C66" t="s">
        <v>16</v>
      </c>
      <c r="D66" t="s">
        <v>20</v>
      </c>
      <c r="E66" t="s">
        <v>29</v>
      </c>
      <c r="F66" s="18">
        <v>938</v>
      </c>
      <c r="G66" s="19">
        <v>6</v>
      </c>
    </row>
    <row r="67" spans="3:7" s="1" customFormat="1" x14ac:dyDescent="0.35">
      <c r="C67" t="s">
        <v>8</v>
      </c>
      <c r="D67" t="s">
        <v>6</v>
      </c>
      <c r="E67" t="s">
        <v>37</v>
      </c>
      <c r="F67" s="18">
        <v>9709</v>
      </c>
      <c r="G67" s="19">
        <v>30</v>
      </c>
    </row>
    <row r="68" spans="3:7" s="1" customFormat="1" x14ac:dyDescent="0.35">
      <c r="C68" t="s">
        <v>23</v>
      </c>
      <c r="D68" t="s">
        <v>30</v>
      </c>
      <c r="E68" t="s">
        <v>33</v>
      </c>
      <c r="F68" s="18">
        <v>2205</v>
      </c>
      <c r="G68" s="19">
        <v>138</v>
      </c>
    </row>
    <row r="69" spans="3:7" s="1" customFormat="1" x14ac:dyDescent="0.35">
      <c r="C69" t="s">
        <v>23</v>
      </c>
      <c r="D69" t="s">
        <v>6</v>
      </c>
      <c r="E69" t="s">
        <v>28</v>
      </c>
      <c r="F69" s="18">
        <v>4487</v>
      </c>
      <c r="G69" s="19">
        <v>111</v>
      </c>
    </row>
    <row r="70" spans="3:7" s="1" customFormat="1" x14ac:dyDescent="0.35">
      <c r="C70" t="s">
        <v>25</v>
      </c>
      <c r="D70" t="s">
        <v>9</v>
      </c>
      <c r="E70" t="s">
        <v>15</v>
      </c>
      <c r="F70" s="18">
        <v>2415</v>
      </c>
      <c r="G70" s="19">
        <v>15</v>
      </c>
    </row>
    <row r="71" spans="3:7" s="1" customFormat="1" x14ac:dyDescent="0.35">
      <c r="C71" t="s">
        <v>5</v>
      </c>
      <c r="D71" t="s">
        <v>30</v>
      </c>
      <c r="E71" t="s">
        <v>36</v>
      </c>
      <c r="F71" s="18">
        <v>4018</v>
      </c>
      <c r="G71" s="19">
        <v>162</v>
      </c>
    </row>
    <row r="72" spans="3:7" s="1" customFormat="1" x14ac:dyDescent="0.35">
      <c r="C72" t="s">
        <v>25</v>
      </c>
      <c r="D72" t="s">
        <v>30</v>
      </c>
      <c r="E72" t="s">
        <v>36</v>
      </c>
      <c r="F72" s="18">
        <v>861</v>
      </c>
      <c r="G72" s="19">
        <v>195</v>
      </c>
    </row>
    <row r="73" spans="3:7" s="1" customFormat="1" x14ac:dyDescent="0.35">
      <c r="C73" t="s">
        <v>35</v>
      </c>
      <c r="D73" t="s">
        <v>20</v>
      </c>
      <c r="E73" t="s">
        <v>24</v>
      </c>
      <c r="F73" s="18">
        <v>5586</v>
      </c>
      <c r="G73" s="19">
        <v>525</v>
      </c>
    </row>
    <row r="74" spans="3:7" s="1" customFormat="1" x14ac:dyDescent="0.35">
      <c r="C74" t="s">
        <v>23</v>
      </c>
      <c r="D74" t="s">
        <v>30</v>
      </c>
      <c r="E74" t="s">
        <v>19</v>
      </c>
      <c r="F74" s="18">
        <v>2226</v>
      </c>
      <c r="G74" s="19">
        <v>48</v>
      </c>
    </row>
    <row r="75" spans="3:7" s="1" customFormat="1" x14ac:dyDescent="0.35">
      <c r="C75" t="s">
        <v>11</v>
      </c>
      <c r="D75" t="s">
        <v>30</v>
      </c>
      <c r="E75" t="s">
        <v>40</v>
      </c>
      <c r="F75" s="18">
        <v>14329</v>
      </c>
      <c r="G75" s="19">
        <v>150</v>
      </c>
    </row>
    <row r="76" spans="3:7" s="1" customFormat="1" x14ac:dyDescent="0.35">
      <c r="C76" t="s">
        <v>11</v>
      </c>
      <c r="D76" t="s">
        <v>30</v>
      </c>
      <c r="E76" t="s">
        <v>33</v>
      </c>
      <c r="F76" s="18">
        <v>8463</v>
      </c>
      <c r="G76" s="19">
        <v>492</v>
      </c>
    </row>
    <row r="77" spans="3:7" s="1" customFormat="1" x14ac:dyDescent="0.35">
      <c r="C77" t="s">
        <v>25</v>
      </c>
      <c r="D77" t="s">
        <v>30</v>
      </c>
      <c r="E77" t="s">
        <v>32</v>
      </c>
      <c r="F77" s="18">
        <v>2891</v>
      </c>
      <c r="G77" s="19">
        <v>102</v>
      </c>
    </row>
    <row r="78" spans="3:7" s="1" customFormat="1" x14ac:dyDescent="0.35">
      <c r="C78" t="s">
        <v>27</v>
      </c>
      <c r="D78" t="s">
        <v>14</v>
      </c>
      <c r="E78" t="s">
        <v>34</v>
      </c>
      <c r="F78" s="18">
        <v>3773</v>
      </c>
      <c r="G78" s="19">
        <v>165</v>
      </c>
    </row>
    <row r="79" spans="3:7" s="1" customFormat="1" x14ac:dyDescent="0.35">
      <c r="C79" t="s">
        <v>13</v>
      </c>
      <c r="D79" t="s">
        <v>14</v>
      </c>
      <c r="E79" t="s">
        <v>40</v>
      </c>
      <c r="F79" s="18">
        <v>854</v>
      </c>
      <c r="G79" s="19">
        <v>309</v>
      </c>
    </row>
    <row r="80" spans="3:7" s="1" customFormat="1" x14ac:dyDescent="0.35">
      <c r="C80" t="s">
        <v>16</v>
      </c>
      <c r="D80" t="s">
        <v>14</v>
      </c>
      <c r="E80" t="s">
        <v>28</v>
      </c>
      <c r="F80" s="18">
        <v>4970</v>
      </c>
      <c r="G80" s="19">
        <v>156</v>
      </c>
    </row>
    <row r="81" spans="3:7" s="1" customFormat="1" x14ac:dyDescent="0.35">
      <c r="C81" t="s">
        <v>11</v>
      </c>
      <c r="D81" t="s">
        <v>9</v>
      </c>
      <c r="E81" t="s">
        <v>42</v>
      </c>
      <c r="F81" s="18">
        <v>98</v>
      </c>
      <c r="G81" s="19">
        <v>159</v>
      </c>
    </row>
    <row r="82" spans="3:7" s="1" customFormat="1" x14ac:dyDescent="0.35">
      <c r="C82" t="s">
        <v>25</v>
      </c>
      <c r="D82" t="s">
        <v>9</v>
      </c>
      <c r="E82" t="s">
        <v>37</v>
      </c>
      <c r="F82" s="18">
        <v>13391</v>
      </c>
      <c r="G82" s="19">
        <v>201</v>
      </c>
    </row>
    <row r="83" spans="3:7" s="1" customFormat="1" x14ac:dyDescent="0.35">
      <c r="C83" t="s">
        <v>8</v>
      </c>
      <c r="D83" t="s">
        <v>17</v>
      </c>
      <c r="E83" t="s">
        <v>21</v>
      </c>
      <c r="F83" s="18">
        <v>8890</v>
      </c>
      <c r="G83" s="19">
        <v>210</v>
      </c>
    </row>
    <row r="84" spans="3:7" s="1" customFormat="1" x14ac:dyDescent="0.35">
      <c r="C84" t="s">
        <v>26</v>
      </c>
      <c r="D84" t="s">
        <v>20</v>
      </c>
      <c r="E84" t="s">
        <v>31</v>
      </c>
      <c r="F84" s="18">
        <v>56</v>
      </c>
      <c r="G84" s="19">
        <v>51</v>
      </c>
    </row>
    <row r="85" spans="3:7" s="1" customFormat="1" x14ac:dyDescent="0.35">
      <c r="C85" t="s">
        <v>27</v>
      </c>
      <c r="D85" t="s">
        <v>14</v>
      </c>
      <c r="E85" t="s">
        <v>18</v>
      </c>
      <c r="F85" s="18">
        <v>3339</v>
      </c>
      <c r="G85" s="19">
        <v>39</v>
      </c>
    </row>
    <row r="86" spans="3:7" s="1" customFormat="1" x14ac:dyDescent="0.35">
      <c r="C86" t="s">
        <v>35</v>
      </c>
      <c r="D86" t="s">
        <v>9</v>
      </c>
      <c r="E86" t="s">
        <v>15</v>
      </c>
      <c r="F86" s="18">
        <v>3808</v>
      </c>
      <c r="G86" s="19">
        <v>279</v>
      </c>
    </row>
    <row r="87" spans="3:7" s="1" customFormat="1" x14ac:dyDescent="0.35">
      <c r="C87" t="s">
        <v>35</v>
      </c>
      <c r="D87" t="s">
        <v>20</v>
      </c>
      <c r="E87" t="s">
        <v>31</v>
      </c>
      <c r="F87" s="18">
        <v>63</v>
      </c>
      <c r="G87" s="19">
        <v>123</v>
      </c>
    </row>
    <row r="88" spans="3:7" s="1" customFormat="1" x14ac:dyDescent="0.35">
      <c r="C88" t="s">
        <v>26</v>
      </c>
      <c r="D88" t="s">
        <v>17</v>
      </c>
      <c r="E88" t="s">
        <v>39</v>
      </c>
      <c r="F88" s="18">
        <v>7812</v>
      </c>
      <c r="G88" s="19">
        <v>81</v>
      </c>
    </row>
    <row r="89" spans="3:7" s="1" customFormat="1" x14ac:dyDescent="0.35">
      <c r="C89" t="s">
        <v>5</v>
      </c>
      <c r="D89" t="s">
        <v>6</v>
      </c>
      <c r="E89" t="s">
        <v>36</v>
      </c>
      <c r="F89" s="18">
        <v>7693</v>
      </c>
      <c r="G89" s="19">
        <v>21</v>
      </c>
    </row>
    <row r="90" spans="3:7" s="1" customFormat="1" x14ac:dyDescent="0.35">
      <c r="C90" t="s">
        <v>27</v>
      </c>
      <c r="D90" t="s">
        <v>14</v>
      </c>
      <c r="E90" t="s">
        <v>40</v>
      </c>
      <c r="F90" s="18">
        <v>973</v>
      </c>
      <c r="G90" s="19">
        <v>162</v>
      </c>
    </row>
    <row r="91" spans="3:7" s="1" customFormat="1" x14ac:dyDescent="0.35">
      <c r="C91" t="s">
        <v>35</v>
      </c>
      <c r="D91" t="s">
        <v>9</v>
      </c>
      <c r="E91" t="s">
        <v>41</v>
      </c>
      <c r="F91" s="18">
        <v>567</v>
      </c>
      <c r="G91" s="19">
        <v>228</v>
      </c>
    </row>
    <row r="92" spans="3:7" s="1" customFormat="1" x14ac:dyDescent="0.35">
      <c r="C92" t="s">
        <v>35</v>
      </c>
      <c r="D92" t="s">
        <v>14</v>
      </c>
      <c r="E92" t="s">
        <v>32</v>
      </c>
      <c r="F92" s="18">
        <v>2471</v>
      </c>
      <c r="G92" s="19">
        <v>342</v>
      </c>
    </row>
    <row r="93" spans="3:7" s="1" customFormat="1" x14ac:dyDescent="0.35">
      <c r="C93" t="s">
        <v>25</v>
      </c>
      <c r="D93" t="s">
        <v>20</v>
      </c>
      <c r="E93" t="s">
        <v>31</v>
      </c>
      <c r="F93" s="18">
        <v>7189</v>
      </c>
      <c r="G93" s="19">
        <v>54</v>
      </c>
    </row>
    <row r="94" spans="3:7" s="1" customFormat="1" x14ac:dyDescent="0.35">
      <c r="C94" t="s">
        <v>13</v>
      </c>
      <c r="D94" t="s">
        <v>9</v>
      </c>
      <c r="E94" t="s">
        <v>40</v>
      </c>
      <c r="F94" s="18">
        <v>7455</v>
      </c>
      <c r="G94" s="19">
        <v>216</v>
      </c>
    </row>
    <row r="95" spans="3:7" s="1" customFormat="1" x14ac:dyDescent="0.35">
      <c r="C95" t="s">
        <v>27</v>
      </c>
      <c r="D95" t="s">
        <v>30</v>
      </c>
      <c r="E95" t="s">
        <v>42</v>
      </c>
      <c r="F95" s="18">
        <v>3108</v>
      </c>
      <c r="G95" s="19">
        <v>54</v>
      </c>
    </row>
    <row r="96" spans="3:7" s="1" customFormat="1" x14ac:dyDescent="0.35">
      <c r="C96" t="s">
        <v>16</v>
      </c>
      <c r="D96" t="s">
        <v>20</v>
      </c>
      <c r="E96" t="s">
        <v>18</v>
      </c>
      <c r="F96" s="18">
        <v>469</v>
      </c>
      <c r="G96" s="19">
        <v>75</v>
      </c>
    </row>
    <row r="97" spans="3:7" s="1" customFormat="1" x14ac:dyDescent="0.35">
      <c r="C97" t="s">
        <v>11</v>
      </c>
      <c r="D97" t="s">
        <v>6</v>
      </c>
      <c r="E97" t="s">
        <v>34</v>
      </c>
      <c r="F97" s="18">
        <v>2737</v>
      </c>
      <c r="G97" s="19">
        <v>93</v>
      </c>
    </row>
    <row r="98" spans="3:7" s="1" customFormat="1" x14ac:dyDescent="0.35">
      <c r="C98" t="s">
        <v>11</v>
      </c>
      <c r="D98" t="s">
        <v>6</v>
      </c>
      <c r="E98" t="s">
        <v>18</v>
      </c>
      <c r="F98" s="18">
        <v>4305</v>
      </c>
      <c r="G98" s="19">
        <v>156</v>
      </c>
    </row>
    <row r="99" spans="3:7" s="1" customFormat="1" x14ac:dyDescent="0.35">
      <c r="C99" t="s">
        <v>11</v>
      </c>
      <c r="D99" t="s">
        <v>20</v>
      </c>
      <c r="E99" t="s">
        <v>28</v>
      </c>
      <c r="F99" s="18">
        <v>2408</v>
      </c>
      <c r="G99" s="19">
        <v>9</v>
      </c>
    </row>
    <row r="100" spans="3:7" s="1" customFormat="1" x14ac:dyDescent="0.35">
      <c r="C100" t="s">
        <v>27</v>
      </c>
      <c r="D100" t="s">
        <v>14</v>
      </c>
      <c r="E100" t="s">
        <v>36</v>
      </c>
      <c r="F100" s="18">
        <v>1281</v>
      </c>
      <c r="G100" s="19">
        <v>18</v>
      </c>
    </row>
    <row r="101" spans="3:7" s="1" customFormat="1" x14ac:dyDescent="0.35">
      <c r="C101" t="s">
        <v>5</v>
      </c>
      <c r="D101" t="s">
        <v>9</v>
      </c>
      <c r="E101" t="s">
        <v>10</v>
      </c>
      <c r="F101" s="18">
        <v>12348</v>
      </c>
      <c r="G101" s="19">
        <v>234</v>
      </c>
    </row>
    <row r="102" spans="3:7" s="1" customFormat="1" x14ac:dyDescent="0.35">
      <c r="C102" t="s">
        <v>27</v>
      </c>
      <c r="D102" t="s">
        <v>30</v>
      </c>
      <c r="E102" t="s">
        <v>40</v>
      </c>
      <c r="F102" s="18">
        <v>3689</v>
      </c>
      <c r="G102" s="19">
        <v>312</v>
      </c>
    </row>
    <row r="103" spans="3:7" s="1" customFormat="1" x14ac:dyDescent="0.35">
      <c r="C103" t="s">
        <v>23</v>
      </c>
      <c r="D103" t="s">
        <v>14</v>
      </c>
      <c r="E103" t="s">
        <v>36</v>
      </c>
      <c r="F103" s="18">
        <v>2870</v>
      </c>
      <c r="G103" s="19">
        <v>300</v>
      </c>
    </row>
    <row r="104" spans="3:7" s="1" customFormat="1" x14ac:dyDescent="0.35">
      <c r="C104" t="s">
        <v>26</v>
      </c>
      <c r="D104" t="s">
        <v>14</v>
      </c>
      <c r="E104" t="s">
        <v>39</v>
      </c>
      <c r="F104" s="18">
        <v>798</v>
      </c>
      <c r="G104" s="19">
        <v>519</v>
      </c>
    </row>
    <row r="105" spans="3:7" s="1" customFormat="1" x14ac:dyDescent="0.35">
      <c r="C105" t="s">
        <v>13</v>
      </c>
      <c r="D105" t="s">
        <v>6</v>
      </c>
      <c r="E105" t="s">
        <v>41</v>
      </c>
      <c r="F105" s="18">
        <v>2933</v>
      </c>
      <c r="G105" s="19">
        <v>9</v>
      </c>
    </row>
    <row r="106" spans="3:7" s="1" customFormat="1" x14ac:dyDescent="0.35">
      <c r="C106" t="s">
        <v>25</v>
      </c>
      <c r="D106" t="s">
        <v>9</v>
      </c>
      <c r="E106" t="s">
        <v>12</v>
      </c>
      <c r="F106" s="18">
        <v>2744</v>
      </c>
      <c r="G106" s="19">
        <v>9</v>
      </c>
    </row>
    <row r="107" spans="3:7" s="1" customFormat="1" x14ac:dyDescent="0.35">
      <c r="C107" t="s">
        <v>5</v>
      </c>
      <c r="D107" t="s">
        <v>14</v>
      </c>
      <c r="E107" t="s">
        <v>19</v>
      </c>
      <c r="F107" s="18">
        <v>9772</v>
      </c>
      <c r="G107" s="19">
        <v>90</v>
      </c>
    </row>
    <row r="108" spans="3:7" s="1" customFormat="1" x14ac:dyDescent="0.35">
      <c r="C108" t="s">
        <v>23</v>
      </c>
      <c r="D108" t="s">
        <v>30</v>
      </c>
      <c r="E108" t="s">
        <v>18</v>
      </c>
      <c r="F108" s="18">
        <v>1568</v>
      </c>
      <c r="G108" s="19">
        <v>96</v>
      </c>
    </row>
    <row r="109" spans="3:7" s="1" customFormat="1" x14ac:dyDescent="0.35">
      <c r="C109" t="s">
        <v>26</v>
      </c>
      <c r="D109" t="s">
        <v>14</v>
      </c>
      <c r="E109" t="s">
        <v>29</v>
      </c>
      <c r="F109" s="18">
        <v>11417</v>
      </c>
      <c r="G109" s="19">
        <v>21</v>
      </c>
    </row>
    <row r="110" spans="3:7" s="1" customFormat="1" x14ac:dyDescent="0.35">
      <c r="C110" t="s">
        <v>5</v>
      </c>
      <c r="D110" t="s">
        <v>30</v>
      </c>
      <c r="E110" t="s">
        <v>42</v>
      </c>
      <c r="F110" s="18">
        <v>6748</v>
      </c>
      <c r="G110" s="19">
        <v>48</v>
      </c>
    </row>
    <row r="111" spans="3:7" s="1" customFormat="1" x14ac:dyDescent="0.35">
      <c r="C111" t="s">
        <v>35</v>
      </c>
      <c r="D111" t="s">
        <v>14</v>
      </c>
      <c r="E111" t="s">
        <v>39</v>
      </c>
      <c r="F111" s="18">
        <v>1407</v>
      </c>
      <c r="G111" s="19">
        <v>72</v>
      </c>
    </row>
    <row r="112" spans="3:7" s="1" customFormat="1" x14ac:dyDescent="0.35">
      <c r="C112" t="s">
        <v>8</v>
      </c>
      <c r="D112" t="s">
        <v>9</v>
      </c>
      <c r="E112" t="s">
        <v>32</v>
      </c>
      <c r="F112" s="18">
        <v>2023</v>
      </c>
      <c r="G112" s="19">
        <v>168</v>
      </c>
    </row>
    <row r="113" spans="3:7" s="1" customFormat="1" x14ac:dyDescent="0.35">
      <c r="C113" t="s">
        <v>25</v>
      </c>
      <c r="D113" t="s">
        <v>17</v>
      </c>
      <c r="E113" t="s">
        <v>42</v>
      </c>
      <c r="F113" s="18">
        <v>5236</v>
      </c>
      <c r="G113" s="19">
        <v>51</v>
      </c>
    </row>
    <row r="114" spans="3:7" s="1" customFormat="1" x14ac:dyDescent="0.35">
      <c r="C114" t="s">
        <v>13</v>
      </c>
      <c r="D114" t="s">
        <v>14</v>
      </c>
      <c r="E114" t="s">
        <v>36</v>
      </c>
      <c r="F114" s="18">
        <v>1925</v>
      </c>
      <c r="G114" s="19">
        <v>192</v>
      </c>
    </row>
    <row r="115" spans="3:7" s="1" customFormat="1" x14ac:dyDescent="0.35">
      <c r="C115" t="s">
        <v>23</v>
      </c>
      <c r="D115" t="s">
        <v>6</v>
      </c>
      <c r="E115" t="s">
        <v>24</v>
      </c>
      <c r="F115" s="18">
        <v>6608</v>
      </c>
      <c r="G115" s="19">
        <v>225</v>
      </c>
    </row>
    <row r="116" spans="3:7" s="1" customFormat="1" x14ac:dyDescent="0.35">
      <c r="C116" t="s">
        <v>16</v>
      </c>
      <c r="D116" t="s">
        <v>30</v>
      </c>
      <c r="E116" t="s">
        <v>42</v>
      </c>
      <c r="F116" s="18">
        <v>8008</v>
      </c>
      <c r="G116" s="19">
        <v>456</v>
      </c>
    </row>
    <row r="117" spans="3:7" s="1" customFormat="1" x14ac:dyDescent="0.35">
      <c r="C117" t="s">
        <v>35</v>
      </c>
      <c r="D117" t="s">
        <v>30</v>
      </c>
      <c r="E117" t="s">
        <v>18</v>
      </c>
      <c r="F117" s="18">
        <v>1428</v>
      </c>
      <c r="G117" s="19">
        <v>93</v>
      </c>
    </row>
    <row r="118" spans="3:7" s="1" customFormat="1" x14ac:dyDescent="0.35">
      <c r="C118" t="s">
        <v>16</v>
      </c>
      <c r="D118" t="s">
        <v>30</v>
      </c>
      <c r="E118" t="s">
        <v>12</v>
      </c>
      <c r="F118" s="18">
        <v>525</v>
      </c>
      <c r="G118" s="19">
        <v>48</v>
      </c>
    </row>
    <row r="119" spans="3:7" s="1" customFormat="1" x14ac:dyDescent="0.35">
      <c r="C119" t="s">
        <v>16</v>
      </c>
      <c r="D119" t="s">
        <v>6</v>
      </c>
      <c r="E119" t="s">
        <v>15</v>
      </c>
      <c r="F119" s="18">
        <v>1505</v>
      </c>
      <c r="G119" s="19">
        <v>102</v>
      </c>
    </row>
    <row r="120" spans="3:7" s="1" customFormat="1" x14ac:dyDescent="0.35">
      <c r="C120" t="s">
        <v>23</v>
      </c>
      <c r="D120" t="s">
        <v>9</v>
      </c>
      <c r="E120" t="s">
        <v>7</v>
      </c>
      <c r="F120" s="18">
        <v>6755</v>
      </c>
      <c r="G120" s="19">
        <v>252</v>
      </c>
    </row>
    <row r="121" spans="3:7" s="1" customFormat="1" x14ac:dyDescent="0.35">
      <c r="C121" t="s">
        <v>26</v>
      </c>
      <c r="D121" t="s">
        <v>6</v>
      </c>
      <c r="E121" t="s">
        <v>15</v>
      </c>
      <c r="F121" s="18">
        <v>11571</v>
      </c>
      <c r="G121" s="19">
        <v>138</v>
      </c>
    </row>
    <row r="122" spans="3:7" s="1" customFormat="1" x14ac:dyDescent="0.35">
      <c r="C122" t="s">
        <v>5</v>
      </c>
      <c r="D122" t="s">
        <v>20</v>
      </c>
      <c r="E122" t="s">
        <v>18</v>
      </c>
      <c r="F122" s="18">
        <v>2541</v>
      </c>
      <c r="G122" s="19">
        <v>90</v>
      </c>
    </row>
    <row r="123" spans="3:7" s="1" customFormat="1" x14ac:dyDescent="0.35">
      <c r="C123" t="s">
        <v>13</v>
      </c>
      <c r="D123" t="s">
        <v>6</v>
      </c>
      <c r="E123" t="s">
        <v>7</v>
      </c>
      <c r="F123" s="18">
        <v>1526</v>
      </c>
      <c r="G123" s="19">
        <v>240</v>
      </c>
    </row>
    <row r="124" spans="3:7" s="1" customFormat="1" x14ac:dyDescent="0.35">
      <c r="C124" t="s">
        <v>5</v>
      </c>
      <c r="D124" t="s">
        <v>20</v>
      </c>
      <c r="E124" t="s">
        <v>12</v>
      </c>
      <c r="F124" s="18">
        <v>6125</v>
      </c>
      <c r="G124" s="19">
        <v>102</v>
      </c>
    </row>
    <row r="125" spans="3:7" s="1" customFormat="1" x14ac:dyDescent="0.35">
      <c r="C125" t="s">
        <v>13</v>
      </c>
      <c r="D125" t="s">
        <v>9</v>
      </c>
      <c r="E125" t="s">
        <v>39</v>
      </c>
      <c r="F125" s="18">
        <v>847</v>
      </c>
      <c r="G125" s="19">
        <v>129</v>
      </c>
    </row>
    <row r="126" spans="3:7" s="1" customFormat="1" x14ac:dyDescent="0.35">
      <c r="C126" t="s">
        <v>8</v>
      </c>
      <c r="D126" t="s">
        <v>9</v>
      </c>
      <c r="E126" t="s">
        <v>39</v>
      </c>
      <c r="F126" s="18">
        <v>4753</v>
      </c>
      <c r="G126" s="19">
        <v>300</v>
      </c>
    </row>
    <row r="127" spans="3:7" s="1" customFormat="1" x14ac:dyDescent="0.35">
      <c r="C127" t="s">
        <v>16</v>
      </c>
      <c r="D127" t="s">
        <v>20</v>
      </c>
      <c r="E127" t="s">
        <v>19</v>
      </c>
      <c r="F127" s="18">
        <v>959</v>
      </c>
      <c r="G127" s="19">
        <v>135</v>
      </c>
    </row>
    <row r="128" spans="3:7" s="1" customFormat="1" x14ac:dyDescent="0.35">
      <c r="C128" t="s">
        <v>23</v>
      </c>
      <c r="D128" t="s">
        <v>9</v>
      </c>
      <c r="E128" t="s">
        <v>38</v>
      </c>
      <c r="F128" s="18">
        <v>2793</v>
      </c>
      <c r="G128" s="19">
        <v>114</v>
      </c>
    </row>
    <row r="129" spans="3:7" s="1" customFormat="1" x14ac:dyDescent="0.35">
      <c r="C129" t="s">
        <v>23</v>
      </c>
      <c r="D129" t="s">
        <v>9</v>
      </c>
      <c r="E129" t="s">
        <v>24</v>
      </c>
      <c r="F129" s="18">
        <v>4606</v>
      </c>
      <c r="G129" s="19">
        <v>63</v>
      </c>
    </row>
    <row r="130" spans="3:7" s="1" customFormat="1" x14ac:dyDescent="0.35">
      <c r="C130" t="s">
        <v>23</v>
      </c>
      <c r="D130" t="s">
        <v>14</v>
      </c>
      <c r="E130" t="s">
        <v>32</v>
      </c>
      <c r="F130" s="18">
        <v>5551</v>
      </c>
      <c r="G130" s="19">
        <v>252</v>
      </c>
    </row>
    <row r="131" spans="3:7" s="1" customFormat="1" x14ac:dyDescent="0.35">
      <c r="C131" t="s">
        <v>35</v>
      </c>
      <c r="D131" t="s">
        <v>14</v>
      </c>
      <c r="E131" t="s">
        <v>10</v>
      </c>
      <c r="F131" s="18">
        <v>6657</v>
      </c>
      <c r="G131" s="19">
        <v>303</v>
      </c>
    </row>
    <row r="132" spans="3:7" s="1" customFormat="1" x14ac:dyDescent="0.35">
      <c r="C132" t="s">
        <v>23</v>
      </c>
      <c r="D132" t="s">
        <v>17</v>
      </c>
      <c r="E132" t="s">
        <v>28</v>
      </c>
      <c r="F132" s="18">
        <v>4438</v>
      </c>
      <c r="G132" s="19">
        <v>246</v>
      </c>
    </row>
    <row r="133" spans="3:7" s="1" customFormat="1" x14ac:dyDescent="0.35">
      <c r="C133" t="s">
        <v>8</v>
      </c>
      <c r="D133" t="s">
        <v>20</v>
      </c>
      <c r="E133" t="s">
        <v>22</v>
      </c>
      <c r="F133" s="18">
        <v>168</v>
      </c>
      <c r="G133" s="19">
        <v>84</v>
      </c>
    </row>
    <row r="134" spans="3:7" s="1" customFormat="1" x14ac:dyDescent="0.35">
      <c r="C134" t="s">
        <v>23</v>
      </c>
      <c r="D134" t="s">
        <v>30</v>
      </c>
      <c r="E134" t="s">
        <v>28</v>
      </c>
      <c r="F134" s="18">
        <v>7777</v>
      </c>
      <c r="G134" s="19">
        <v>39</v>
      </c>
    </row>
    <row r="135" spans="3:7" s="1" customFormat="1" x14ac:dyDescent="0.35">
      <c r="C135" t="s">
        <v>25</v>
      </c>
      <c r="D135" t="s">
        <v>14</v>
      </c>
      <c r="E135" t="s">
        <v>28</v>
      </c>
      <c r="F135" s="18">
        <v>3339</v>
      </c>
      <c r="G135" s="19">
        <v>348</v>
      </c>
    </row>
    <row r="136" spans="3:7" s="1" customFormat="1" x14ac:dyDescent="0.35">
      <c r="C136" t="s">
        <v>23</v>
      </c>
      <c r="D136" t="s">
        <v>6</v>
      </c>
      <c r="E136" t="s">
        <v>19</v>
      </c>
      <c r="F136" s="18">
        <v>6391</v>
      </c>
      <c r="G136" s="19">
        <v>48</v>
      </c>
    </row>
    <row r="137" spans="3:7" s="1" customFormat="1" x14ac:dyDescent="0.35">
      <c r="C137" t="s">
        <v>25</v>
      </c>
      <c r="D137" t="s">
        <v>6</v>
      </c>
      <c r="E137" t="s">
        <v>22</v>
      </c>
      <c r="F137" s="18">
        <v>518</v>
      </c>
      <c r="G137" s="19">
        <v>75</v>
      </c>
    </row>
    <row r="138" spans="3:7" s="1" customFormat="1" x14ac:dyDescent="0.35">
      <c r="C138" t="s">
        <v>23</v>
      </c>
      <c r="D138" t="s">
        <v>20</v>
      </c>
      <c r="E138" t="s">
        <v>40</v>
      </c>
      <c r="F138" s="18">
        <v>5677</v>
      </c>
      <c r="G138" s="19">
        <v>258</v>
      </c>
    </row>
    <row r="139" spans="3:7" s="1" customFormat="1" x14ac:dyDescent="0.35">
      <c r="C139" t="s">
        <v>16</v>
      </c>
      <c r="D139" t="s">
        <v>17</v>
      </c>
      <c r="E139" t="s">
        <v>28</v>
      </c>
      <c r="F139" s="18">
        <v>6048</v>
      </c>
      <c r="G139" s="19">
        <v>27</v>
      </c>
    </row>
    <row r="140" spans="3:7" s="1" customFormat="1" x14ac:dyDescent="0.35">
      <c r="C140" t="s">
        <v>8</v>
      </c>
      <c r="D140" t="s">
        <v>20</v>
      </c>
      <c r="E140" t="s">
        <v>10</v>
      </c>
      <c r="F140" s="18">
        <v>3752</v>
      </c>
      <c r="G140" s="19">
        <v>213</v>
      </c>
    </row>
    <row r="141" spans="3:7" s="1" customFormat="1" x14ac:dyDescent="0.35">
      <c r="C141" t="s">
        <v>25</v>
      </c>
      <c r="D141" t="s">
        <v>9</v>
      </c>
      <c r="E141" t="s">
        <v>32</v>
      </c>
      <c r="F141" s="18">
        <v>4480</v>
      </c>
      <c r="G141" s="19">
        <v>357</v>
      </c>
    </row>
    <row r="142" spans="3:7" s="1" customFormat="1" x14ac:dyDescent="0.35">
      <c r="C142" t="s">
        <v>11</v>
      </c>
      <c r="D142" t="s">
        <v>6</v>
      </c>
      <c r="E142" t="s">
        <v>12</v>
      </c>
      <c r="F142" s="18">
        <v>259</v>
      </c>
      <c r="G142" s="19">
        <v>207</v>
      </c>
    </row>
    <row r="143" spans="3:7" s="1" customFormat="1" x14ac:dyDescent="0.35">
      <c r="C143" t="s">
        <v>8</v>
      </c>
      <c r="D143" t="s">
        <v>6</v>
      </c>
      <c r="E143" t="s">
        <v>7</v>
      </c>
      <c r="F143" s="18">
        <v>42</v>
      </c>
      <c r="G143" s="19">
        <v>150</v>
      </c>
    </row>
    <row r="144" spans="3:7" s="1" customFormat="1" x14ac:dyDescent="0.35">
      <c r="C144" t="s">
        <v>13</v>
      </c>
      <c r="D144" t="s">
        <v>14</v>
      </c>
      <c r="E144" t="s">
        <v>42</v>
      </c>
      <c r="F144" s="18">
        <v>98</v>
      </c>
      <c r="G144" s="19">
        <v>204</v>
      </c>
    </row>
    <row r="145" spans="3:7" s="1" customFormat="1" x14ac:dyDescent="0.35">
      <c r="C145" t="s">
        <v>23</v>
      </c>
      <c r="D145" t="s">
        <v>9</v>
      </c>
      <c r="E145" t="s">
        <v>39</v>
      </c>
      <c r="F145" s="18">
        <v>2478</v>
      </c>
      <c r="G145" s="19">
        <v>21</v>
      </c>
    </row>
    <row r="146" spans="3:7" s="1" customFormat="1" x14ac:dyDescent="0.35">
      <c r="C146" t="s">
        <v>13</v>
      </c>
      <c r="D146" t="s">
        <v>30</v>
      </c>
      <c r="E146" t="s">
        <v>19</v>
      </c>
      <c r="F146" s="18">
        <v>7847</v>
      </c>
      <c r="G146" s="19">
        <v>174</v>
      </c>
    </row>
    <row r="147" spans="3:7" s="1" customFormat="1" x14ac:dyDescent="0.35">
      <c r="C147" t="s">
        <v>26</v>
      </c>
      <c r="D147" t="s">
        <v>6</v>
      </c>
      <c r="E147" t="s">
        <v>28</v>
      </c>
      <c r="F147" s="18">
        <v>9926</v>
      </c>
      <c r="G147" s="19">
        <v>201</v>
      </c>
    </row>
    <row r="148" spans="3:7" s="1" customFormat="1" x14ac:dyDescent="0.35">
      <c r="C148" t="s">
        <v>8</v>
      </c>
      <c r="D148" t="s">
        <v>20</v>
      </c>
      <c r="E148" t="s">
        <v>31</v>
      </c>
      <c r="F148" s="18">
        <v>819</v>
      </c>
      <c r="G148" s="19">
        <v>510</v>
      </c>
    </row>
    <row r="149" spans="3:7" s="1" customFormat="1" x14ac:dyDescent="0.35">
      <c r="C149" t="s">
        <v>16</v>
      </c>
      <c r="D149" t="s">
        <v>17</v>
      </c>
      <c r="E149" t="s">
        <v>32</v>
      </c>
      <c r="F149" s="18">
        <v>3052</v>
      </c>
      <c r="G149" s="19">
        <v>378</v>
      </c>
    </row>
    <row r="150" spans="3:7" s="1" customFormat="1" x14ac:dyDescent="0.35">
      <c r="C150" t="s">
        <v>11</v>
      </c>
      <c r="D150" t="s">
        <v>30</v>
      </c>
      <c r="E150" t="s">
        <v>41</v>
      </c>
      <c r="F150" s="18">
        <v>6832</v>
      </c>
      <c r="G150" s="19">
        <v>27</v>
      </c>
    </row>
    <row r="151" spans="3:7" s="1" customFormat="1" x14ac:dyDescent="0.35">
      <c r="C151" t="s">
        <v>26</v>
      </c>
      <c r="D151" t="s">
        <v>17</v>
      </c>
      <c r="E151" t="s">
        <v>29</v>
      </c>
      <c r="F151" s="18">
        <v>2016</v>
      </c>
      <c r="G151" s="19">
        <v>117</v>
      </c>
    </row>
    <row r="152" spans="3:7" s="1" customFormat="1" x14ac:dyDescent="0.35">
      <c r="C152" t="s">
        <v>16</v>
      </c>
      <c r="D152" t="s">
        <v>20</v>
      </c>
      <c r="E152" t="s">
        <v>41</v>
      </c>
      <c r="F152" s="18">
        <v>7322</v>
      </c>
      <c r="G152" s="19">
        <v>36</v>
      </c>
    </row>
    <row r="153" spans="3:7" s="1" customFormat="1" x14ac:dyDescent="0.35">
      <c r="C153" t="s">
        <v>8</v>
      </c>
      <c r="D153" t="s">
        <v>9</v>
      </c>
      <c r="E153" t="s">
        <v>19</v>
      </c>
      <c r="F153" s="18">
        <v>357</v>
      </c>
      <c r="G153" s="19">
        <v>126</v>
      </c>
    </row>
    <row r="154" spans="3:7" s="1" customFormat="1" x14ac:dyDescent="0.35">
      <c r="C154" t="s">
        <v>11</v>
      </c>
      <c r="D154" t="s">
        <v>17</v>
      </c>
      <c r="E154" t="s">
        <v>18</v>
      </c>
      <c r="F154" s="18">
        <v>3192</v>
      </c>
      <c r="G154" s="19">
        <v>72</v>
      </c>
    </row>
    <row r="155" spans="3:7" s="1" customFormat="1" x14ac:dyDescent="0.35">
      <c r="C155" t="s">
        <v>23</v>
      </c>
      <c r="D155" t="s">
        <v>14</v>
      </c>
      <c r="E155" t="s">
        <v>22</v>
      </c>
      <c r="F155" s="18">
        <v>8435</v>
      </c>
      <c r="G155" s="19">
        <v>42</v>
      </c>
    </row>
    <row r="156" spans="3:7" s="1" customFormat="1" x14ac:dyDescent="0.35">
      <c r="C156" t="s">
        <v>5</v>
      </c>
      <c r="D156" t="s">
        <v>17</v>
      </c>
      <c r="E156" t="s">
        <v>32</v>
      </c>
      <c r="F156" s="18">
        <v>0</v>
      </c>
      <c r="G156" s="19">
        <v>135</v>
      </c>
    </row>
    <row r="157" spans="3:7" s="1" customFormat="1" x14ac:dyDescent="0.35">
      <c r="C157" t="s">
        <v>23</v>
      </c>
      <c r="D157" t="s">
        <v>30</v>
      </c>
      <c r="E157" t="s">
        <v>38</v>
      </c>
      <c r="F157" s="18">
        <v>8862</v>
      </c>
      <c r="G157" s="19">
        <v>189</v>
      </c>
    </row>
    <row r="158" spans="3:7" s="1" customFormat="1" x14ac:dyDescent="0.35">
      <c r="C158" t="s">
        <v>16</v>
      </c>
      <c r="D158" t="s">
        <v>6</v>
      </c>
      <c r="E158" t="s">
        <v>40</v>
      </c>
      <c r="F158" s="18">
        <v>3556</v>
      </c>
      <c r="G158" s="19">
        <v>459</v>
      </c>
    </row>
    <row r="159" spans="3:7" s="1" customFormat="1" x14ac:dyDescent="0.35">
      <c r="C159" t="s">
        <v>25</v>
      </c>
      <c r="D159" t="s">
        <v>30</v>
      </c>
      <c r="E159" t="s">
        <v>37</v>
      </c>
      <c r="F159" s="18">
        <v>7280</v>
      </c>
      <c r="G159" s="19">
        <v>201</v>
      </c>
    </row>
    <row r="160" spans="3:7" s="1" customFormat="1" x14ac:dyDescent="0.35">
      <c r="C160" t="s">
        <v>16</v>
      </c>
      <c r="D160" t="s">
        <v>30</v>
      </c>
      <c r="E160" t="s">
        <v>7</v>
      </c>
      <c r="F160" s="18">
        <v>3402</v>
      </c>
      <c r="G160" s="19">
        <v>366</v>
      </c>
    </row>
    <row r="161" spans="3:7" s="1" customFormat="1" x14ac:dyDescent="0.35">
      <c r="C161" t="s">
        <v>27</v>
      </c>
      <c r="D161" t="s">
        <v>6</v>
      </c>
      <c r="E161" t="s">
        <v>32</v>
      </c>
      <c r="F161" s="18">
        <v>4592</v>
      </c>
      <c r="G161" s="19">
        <v>324</v>
      </c>
    </row>
    <row r="162" spans="3:7" s="1" customFormat="1" x14ac:dyDescent="0.35">
      <c r="C162" t="s">
        <v>11</v>
      </c>
      <c r="D162" t="s">
        <v>9</v>
      </c>
      <c r="E162" t="s">
        <v>37</v>
      </c>
      <c r="F162" s="18">
        <v>7833</v>
      </c>
      <c r="G162" s="19">
        <v>243</v>
      </c>
    </row>
    <row r="163" spans="3:7" s="1" customFormat="1" x14ac:dyDescent="0.35">
      <c r="C163" t="s">
        <v>26</v>
      </c>
      <c r="D163" t="s">
        <v>17</v>
      </c>
      <c r="E163" t="s">
        <v>41</v>
      </c>
      <c r="F163" s="18">
        <v>7651</v>
      </c>
      <c r="G163" s="19">
        <v>213</v>
      </c>
    </row>
    <row r="164" spans="3:7" s="1" customFormat="1" x14ac:dyDescent="0.35">
      <c r="C164" t="s">
        <v>5</v>
      </c>
      <c r="D164" t="s">
        <v>9</v>
      </c>
      <c r="E164" t="s">
        <v>7</v>
      </c>
      <c r="F164" s="18">
        <v>2275</v>
      </c>
      <c r="G164" s="19">
        <v>447</v>
      </c>
    </row>
    <row r="165" spans="3:7" s="1" customFormat="1" x14ac:dyDescent="0.35">
      <c r="C165" t="s">
        <v>5</v>
      </c>
      <c r="D165" t="s">
        <v>20</v>
      </c>
      <c r="E165" t="s">
        <v>31</v>
      </c>
      <c r="F165" s="18">
        <v>5670</v>
      </c>
      <c r="G165" s="19">
        <v>297</v>
      </c>
    </row>
    <row r="166" spans="3:7" s="1" customFormat="1" x14ac:dyDescent="0.35">
      <c r="C166" t="s">
        <v>23</v>
      </c>
      <c r="D166" t="s">
        <v>9</v>
      </c>
      <c r="E166" t="s">
        <v>29</v>
      </c>
      <c r="F166" s="18">
        <v>2135</v>
      </c>
      <c r="G166" s="19">
        <v>27</v>
      </c>
    </row>
    <row r="167" spans="3:7" s="1" customFormat="1" x14ac:dyDescent="0.35">
      <c r="C167" t="s">
        <v>5</v>
      </c>
      <c r="D167" t="s">
        <v>30</v>
      </c>
      <c r="E167" t="s">
        <v>34</v>
      </c>
      <c r="F167" s="18">
        <v>2779</v>
      </c>
      <c r="G167" s="19">
        <v>75</v>
      </c>
    </row>
    <row r="168" spans="3:7" s="1" customFormat="1" x14ac:dyDescent="0.35">
      <c r="C168" t="s">
        <v>35</v>
      </c>
      <c r="D168" t="s">
        <v>17</v>
      </c>
      <c r="E168" t="s">
        <v>19</v>
      </c>
      <c r="F168" s="18">
        <v>12950</v>
      </c>
      <c r="G168" s="19">
        <v>30</v>
      </c>
    </row>
    <row r="169" spans="3:7" s="1" customFormat="1" x14ac:dyDescent="0.35">
      <c r="C169" t="s">
        <v>23</v>
      </c>
      <c r="D169" t="s">
        <v>14</v>
      </c>
      <c r="E169" t="s">
        <v>15</v>
      </c>
      <c r="F169" s="18">
        <v>2646</v>
      </c>
      <c r="G169" s="19">
        <v>177</v>
      </c>
    </row>
    <row r="170" spans="3:7" s="1" customFormat="1" x14ac:dyDescent="0.35">
      <c r="C170" t="s">
        <v>5</v>
      </c>
      <c r="D170" t="s">
        <v>30</v>
      </c>
      <c r="E170" t="s">
        <v>19</v>
      </c>
      <c r="F170" s="18">
        <v>3794</v>
      </c>
      <c r="G170" s="19">
        <v>159</v>
      </c>
    </row>
    <row r="171" spans="3:7" s="1" customFormat="1" x14ac:dyDescent="0.35">
      <c r="C171" t="s">
        <v>27</v>
      </c>
      <c r="D171" t="s">
        <v>9</v>
      </c>
      <c r="E171" t="s">
        <v>19</v>
      </c>
      <c r="F171" s="18">
        <v>819</v>
      </c>
      <c r="G171" s="19">
        <v>306</v>
      </c>
    </row>
    <row r="172" spans="3:7" s="1" customFormat="1" x14ac:dyDescent="0.35">
      <c r="C172" t="s">
        <v>27</v>
      </c>
      <c r="D172" t="s">
        <v>30</v>
      </c>
      <c r="E172" t="s">
        <v>33</v>
      </c>
      <c r="F172" s="18">
        <v>2583</v>
      </c>
      <c r="G172" s="19">
        <v>18</v>
      </c>
    </row>
    <row r="173" spans="3:7" s="1" customFormat="1" x14ac:dyDescent="0.35">
      <c r="C173" t="s">
        <v>23</v>
      </c>
      <c r="D173" t="s">
        <v>9</v>
      </c>
      <c r="E173" t="s">
        <v>36</v>
      </c>
      <c r="F173" s="18">
        <v>4585</v>
      </c>
      <c r="G173" s="19">
        <v>240</v>
      </c>
    </row>
    <row r="174" spans="3:7" s="1" customFormat="1" x14ac:dyDescent="0.35">
      <c r="C174" t="s">
        <v>25</v>
      </c>
      <c r="D174" t="s">
        <v>30</v>
      </c>
      <c r="E174" t="s">
        <v>19</v>
      </c>
      <c r="F174" s="18">
        <v>1652</v>
      </c>
      <c r="G174" s="19">
        <v>93</v>
      </c>
    </row>
    <row r="175" spans="3:7" s="1" customFormat="1" x14ac:dyDescent="0.35">
      <c r="C175" t="s">
        <v>35</v>
      </c>
      <c r="D175" t="s">
        <v>30</v>
      </c>
      <c r="E175" t="s">
        <v>42</v>
      </c>
      <c r="F175" s="18">
        <v>4991</v>
      </c>
      <c r="G175" s="19">
        <v>9</v>
      </c>
    </row>
    <row r="176" spans="3:7" s="1" customFormat="1" x14ac:dyDescent="0.35">
      <c r="C176" t="s">
        <v>8</v>
      </c>
      <c r="D176" t="s">
        <v>30</v>
      </c>
      <c r="E176" t="s">
        <v>29</v>
      </c>
      <c r="F176" s="18">
        <v>2009</v>
      </c>
      <c r="G176" s="19">
        <v>219</v>
      </c>
    </row>
    <row r="177" spans="3:7" s="1" customFormat="1" x14ac:dyDescent="0.35">
      <c r="C177" t="s">
        <v>26</v>
      </c>
      <c r="D177" t="s">
        <v>17</v>
      </c>
      <c r="E177" t="s">
        <v>22</v>
      </c>
      <c r="F177" s="18">
        <v>1568</v>
      </c>
      <c r="G177" s="19">
        <v>141</v>
      </c>
    </row>
    <row r="178" spans="3:7" s="1" customFormat="1" x14ac:dyDescent="0.35">
      <c r="C178" t="s">
        <v>13</v>
      </c>
      <c r="D178" t="s">
        <v>6</v>
      </c>
      <c r="E178" t="s">
        <v>33</v>
      </c>
      <c r="F178" s="18">
        <v>3388</v>
      </c>
      <c r="G178" s="19">
        <v>123</v>
      </c>
    </row>
    <row r="179" spans="3:7" s="1" customFormat="1" x14ac:dyDescent="0.35">
      <c r="C179" t="s">
        <v>5</v>
      </c>
      <c r="D179" t="s">
        <v>20</v>
      </c>
      <c r="E179" t="s">
        <v>38</v>
      </c>
      <c r="F179" s="18">
        <v>623</v>
      </c>
      <c r="G179" s="19">
        <v>51</v>
      </c>
    </row>
    <row r="180" spans="3:7" s="1" customFormat="1" x14ac:dyDescent="0.35">
      <c r="C180" t="s">
        <v>16</v>
      </c>
      <c r="D180" t="s">
        <v>14</v>
      </c>
      <c r="E180" t="s">
        <v>12</v>
      </c>
      <c r="F180" s="18">
        <v>10073</v>
      </c>
      <c r="G180" s="19">
        <v>120</v>
      </c>
    </row>
    <row r="181" spans="3:7" s="1" customFormat="1" x14ac:dyDescent="0.35">
      <c r="C181" t="s">
        <v>8</v>
      </c>
      <c r="D181" t="s">
        <v>17</v>
      </c>
      <c r="E181" t="s">
        <v>42</v>
      </c>
      <c r="F181" s="18">
        <v>1561</v>
      </c>
      <c r="G181" s="19">
        <v>27</v>
      </c>
    </row>
    <row r="182" spans="3:7" s="1" customFormat="1" x14ac:dyDescent="0.35">
      <c r="C182" t="s">
        <v>11</v>
      </c>
      <c r="D182" t="s">
        <v>14</v>
      </c>
      <c r="E182" t="s">
        <v>39</v>
      </c>
      <c r="F182" s="18">
        <v>11522</v>
      </c>
      <c r="G182" s="19">
        <v>204</v>
      </c>
    </row>
    <row r="183" spans="3:7" s="1" customFormat="1" x14ac:dyDescent="0.35">
      <c r="C183" t="s">
        <v>16</v>
      </c>
      <c r="D183" t="s">
        <v>20</v>
      </c>
      <c r="E183" t="s">
        <v>31</v>
      </c>
      <c r="F183" s="18">
        <v>2317</v>
      </c>
      <c r="G183" s="19">
        <v>123</v>
      </c>
    </row>
    <row r="184" spans="3:7" s="1" customFormat="1" x14ac:dyDescent="0.35">
      <c r="C184" t="s">
        <v>35</v>
      </c>
      <c r="D184" t="s">
        <v>6</v>
      </c>
      <c r="E184" t="s">
        <v>40</v>
      </c>
      <c r="F184" s="18">
        <v>3059</v>
      </c>
      <c r="G184" s="19">
        <v>27</v>
      </c>
    </row>
    <row r="185" spans="3:7" s="1" customFormat="1" x14ac:dyDescent="0.35">
      <c r="C185" t="s">
        <v>13</v>
      </c>
      <c r="D185" t="s">
        <v>6</v>
      </c>
      <c r="E185" t="s">
        <v>42</v>
      </c>
      <c r="F185" s="18">
        <v>2324</v>
      </c>
      <c r="G185" s="19">
        <v>177</v>
      </c>
    </row>
    <row r="186" spans="3:7" s="1" customFormat="1" x14ac:dyDescent="0.35">
      <c r="C186" t="s">
        <v>27</v>
      </c>
      <c r="D186" t="s">
        <v>17</v>
      </c>
      <c r="E186" t="s">
        <v>42</v>
      </c>
      <c r="F186" s="18">
        <v>4956</v>
      </c>
      <c r="G186" s="19">
        <v>171</v>
      </c>
    </row>
    <row r="187" spans="3:7" s="1" customFormat="1" x14ac:dyDescent="0.35">
      <c r="C187" t="s">
        <v>35</v>
      </c>
      <c r="D187" t="s">
        <v>30</v>
      </c>
      <c r="E187" t="s">
        <v>36</v>
      </c>
      <c r="F187" s="18">
        <v>5355</v>
      </c>
      <c r="G187" s="19">
        <v>204</v>
      </c>
    </row>
    <row r="188" spans="3:7" s="1" customFormat="1" x14ac:dyDescent="0.35">
      <c r="C188" t="s">
        <v>27</v>
      </c>
      <c r="D188" t="s">
        <v>30</v>
      </c>
      <c r="E188" t="s">
        <v>24</v>
      </c>
      <c r="F188" s="18">
        <v>7259</v>
      </c>
      <c r="G188" s="19">
        <v>276</v>
      </c>
    </row>
    <row r="189" spans="3:7" s="1" customFormat="1" x14ac:dyDescent="0.35">
      <c r="C189" t="s">
        <v>8</v>
      </c>
      <c r="D189" t="s">
        <v>6</v>
      </c>
      <c r="E189" t="s">
        <v>42</v>
      </c>
      <c r="F189" s="18">
        <v>6279</v>
      </c>
      <c r="G189" s="19">
        <v>45</v>
      </c>
    </row>
    <row r="190" spans="3:7" s="1" customFormat="1" x14ac:dyDescent="0.35">
      <c r="C190" t="s">
        <v>5</v>
      </c>
      <c r="D190" t="s">
        <v>20</v>
      </c>
      <c r="E190" t="s">
        <v>32</v>
      </c>
      <c r="F190" s="18">
        <v>2541</v>
      </c>
      <c r="G190" s="19">
        <v>45</v>
      </c>
    </row>
    <row r="191" spans="3:7" s="1" customFormat="1" x14ac:dyDescent="0.35">
      <c r="C191" t="s">
        <v>16</v>
      </c>
      <c r="D191" t="s">
        <v>9</v>
      </c>
      <c r="E191" t="s">
        <v>39</v>
      </c>
      <c r="F191" s="18">
        <v>3864</v>
      </c>
      <c r="G191" s="19">
        <v>177</v>
      </c>
    </row>
    <row r="192" spans="3:7" s="1" customFormat="1" x14ac:dyDescent="0.35">
      <c r="C192" t="s">
        <v>25</v>
      </c>
      <c r="D192" t="s">
        <v>14</v>
      </c>
      <c r="E192" t="s">
        <v>31</v>
      </c>
      <c r="F192" s="18">
        <v>6146</v>
      </c>
      <c r="G192" s="19">
        <v>63</v>
      </c>
    </row>
    <row r="193" spans="3:7" s="1" customFormat="1" x14ac:dyDescent="0.35">
      <c r="C193" t="s">
        <v>11</v>
      </c>
      <c r="D193" t="s">
        <v>17</v>
      </c>
      <c r="E193" t="s">
        <v>15</v>
      </c>
      <c r="F193" s="18">
        <v>2639</v>
      </c>
      <c r="G193" s="19">
        <v>204</v>
      </c>
    </row>
    <row r="194" spans="3:7" s="1" customFormat="1" x14ac:dyDescent="0.35">
      <c r="C194" t="s">
        <v>8</v>
      </c>
      <c r="D194" t="s">
        <v>6</v>
      </c>
      <c r="E194" t="s">
        <v>22</v>
      </c>
      <c r="F194" s="18">
        <v>1890</v>
      </c>
      <c r="G194" s="19">
        <v>195</v>
      </c>
    </row>
    <row r="195" spans="3:7" s="1" customFormat="1" x14ac:dyDescent="0.35">
      <c r="C195" t="s">
        <v>23</v>
      </c>
      <c r="D195" t="s">
        <v>30</v>
      </c>
      <c r="E195" t="s">
        <v>24</v>
      </c>
      <c r="F195" s="18">
        <v>1932</v>
      </c>
      <c r="G195" s="19">
        <v>369</v>
      </c>
    </row>
    <row r="196" spans="3:7" s="1" customFormat="1" x14ac:dyDescent="0.35">
      <c r="C196" t="s">
        <v>27</v>
      </c>
      <c r="D196" t="s">
        <v>30</v>
      </c>
      <c r="E196" t="s">
        <v>18</v>
      </c>
      <c r="F196" s="18">
        <v>6300</v>
      </c>
      <c r="G196" s="19">
        <v>42</v>
      </c>
    </row>
    <row r="197" spans="3:7" s="1" customFormat="1" x14ac:dyDescent="0.35">
      <c r="C197" t="s">
        <v>16</v>
      </c>
      <c r="D197" t="s">
        <v>6</v>
      </c>
      <c r="E197" t="s">
        <v>7</v>
      </c>
      <c r="F197" s="18">
        <v>560</v>
      </c>
      <c r="G197" s="19">
        <v>81</v>
      </c>
    </row>
    <row r="198" spans="3:7" s="1" customFormat="1" x14ac:dyDescent="0.35">
      <c r="C198" t="s">
        <v>11</v>
      </c>
      <c r="D198" t="s">
        <v>6</v>
      </c>
      <c r="E198" t="s">
        <v>42</v>
      </c>
      <c r="F198" s="18">
        <v>2856</v>
      </c>
      <c r="G198" s="19">
        <v>246</v>
      </c>
    </row>
    <row r="199" spans="3:7" s="1" customFormat="1" x14ac:dyDescent="0.35">
      <c r="C199" t="s">
        <v>11</v>
      </c>
      <c r="D199" t="s">
        <v>30</v>
      </c>
      <c r="E199" t="s">
        <v>28</v>
      </c>
      <c r="F199" s="18">
        <v>707</v>
      </c>
      <c r="G199" s="19">
        <v>174</v>
      </c>
    </row>
    <row r="200" spans="3:7" s="1" customFormat="1" x14ac:dyDescent="0.35">
      <c r="C200" t="s">
        <v>8</v>
      </c>
      <c r="D200" t="s">
        <v>9</v>
      </c>
      <c r="E200" t="s">
        <v>7</v>
      </c>
      <c r="F200" s="18">
        <v>3598</v>
      </c>
      <c r="G200" s="19">
        <v>81</v>
      </c>
    </row>
    <row r="201" spans="3:7" s="1" customFormat="1" x14ac:dyDescent="0.35">
      <c r="C201" t="s">
        <v>5</v>
      </c>
      <c r="D201" t="s">
        <v>9</v>
      </c>
      <c r="E201" t="s">
        <v>22</v>
      </c>
      <c r="F201" s="18">
        <v>6853</v>
      </c>
      <c r="G201" s="19">
        <v>372</v>
      </c>
    </row>
    <row r="202" spans="3:7" s="1" customFormat="1" x14ac:dyDescent="0.35">
      <c r="C202" t="s">
        <v>5</v>
      </c>
      <c r="D202" t="s">
        <v>9</v>
      </c>
      <c r="E202" t="s">
        <v>29</v>
      </c>
      <c r="F202" s="18">
        <v>4725</v>
      </c>
      <c r="G202" s="19">
        <v>174</v>
      </c>
    </row>
    <row r="203" spans="3:7" s="1" customFormat="1" x14ac:dyDescent="0.35">
      <c r="C203" t="s">
        <v>13</v>
      </c>
      <c r="D203" t="s">
        <v>14</v>
      </c>
      <c r="E203" t="s">
        <v>10</v>
      </c>
      <c r="F203" s="18">
        <v>10304</v>
      </c>
      <c r="G203" s="19">
        <v>84</v>
      </c>
    </row>
    <row r="204" spans="3:7" s="1" customFormat="1" x14ac:dyDescent="0.35">
      <c r="C204" t="s">
        <v>13</v>
      </c>
      <c r="D204" t="s">
        <v>30</v>
      </c>
      <c r="E204" t="s">
        <v>29</v>
      </c>
      <c r="F204" s="18">
        <v>1274</v>
      </c>
      <c r="G204" s="19">
        <v>225</v>
      </c>
    </row>
    <row r="205" spans="3:7" s="1" customFormat="1" x14ac:dyDescent="0.35">
      <c r="C205" t="s">
        <v>25</v>
      </c>
      <c r="D205" t="s">
        <v>14</v>
      </c>
      <c r="E205" t="s">
        <v>7</v>
      </c>
      <c r="F205" s="18">
        <v>1526</v>
      </c>
      <c r="G205" s="19">
        <v>105</v>
      </c>
    </row>
    <row r="206" spans="3:7" s="1" customFormat="1" x14ac:dyDescent="0.35">
      <c r="C206" t="s">
        <v>5</v>
      </c>
      <c r="D206" t="s">
        <v>17</v>
      </c>
      <c r="E206" t="s">
        <v>40</v>
      </c>
      <c r="F206" s="18">
        <v>3101</v>
      </c>
      <c r="G206" s="19">
        <v>225</v>
      </c>
    </row>
    <row r="207" spans="3:7" s="1" customFormat="1" x14ac:dyDescent="0.35">
      <c r="C207" t="s">
        <v>26</v>
      </c>
      <c r="D207" t="s">
        <v>6</v>
      </c>
      <c r="E207" t="s">
        <v>24</v>
      </c>
      <c r="F207" s="18">
        <v>1057</v>
      </c>
      <c r="G207" s="19">
        <v>54</v>
      </c>
    </row>
    <row r="208" spans="3:7" s="1" customFormat="1" x14ac:dyDescent="0.35">
      <c r="C208" t="s">
        <v>23</v>
      </c>
      <c r="D208" t="s">
        <v>6</v>
      </c>
      <c r="E208" t="s">
        <v>42</v>
      </c>
      <c r="F208" s="18">
        <v>5306</v>
      </c>
      <c r="G208" s="19">
        <v>0</v>
      </c>
    </row>
    <row r="209" spans="3:7" s="1" customFormat="1" x14ac:dyDescent="0.35">
      <c r="C209" t="s">
        <v>25</v>
      </c>
      <c r="D209" t="s">
        <v>17</v>
      </c>
      <c r="E209" t="s">
        <v>38</v>
      </c>
      <c r="F209" s="18">
        <v>4018</v>
      </c>
      <c r="G209" s="19">
        <v>171</v>
      </c>
    </row>
    <row r="210" spans="3:7" s="1" customFormat="1" x14ac:dyDescent="0.35">
      <c r="C210" t="s">
        <v>11</v>
      </c>
      <c r="D210" t="s">
        <v>30</v>
      </c>
      <c r="E210" t="s">
        <v>29</v>
      </c>
      <c r="F210" s="18">
        <v>938</v>
      </c>
      <c r="G210" s="19">
        <v>189</v>
      </c>
    </row>
    <row r="211" spans="3:7" s="1" customFormat="1" x14ac:dyDescent="0.35">
      <c r="C211" t="s">
        <v>23</v>
      </c>
      <c r="D211" t="s">
        <v>20</v>
      </c>
      <c r="E211" t="s">
        <v>15</v>
      </c>
      <c r="F211" s="18">
        <v>1778</v>
      </c>
      <c r="G211" s="19">
        <v>270</v>
      </c>
    </row>
    <row r="212" spans="3:7" s="1" customFormat="1" x14ac:dyDescent="0.35">
      <c r="C212" t="s">
        <v>16</v>
      </c>
      <c r="D212" t="s">
        <v>17</v>
      </c>
      <c r="E212" t="s">
        <v>7</v>
      </c>
      <c r="F212" s="18">
        <v>1638</v>
      </c>
      <c r="G212" s="19">
        <v>63</v>
      </c>
    </row>
    <row r="213" spans="3:7" s="1" customFormat="1" x14ac:dyDescent="0.35">
      <c r="C213" t="s">
        <v>13</v>
      </c>
      <c r="D213" t="s">
        <v>20</v>
      </c>
      <c r="E213" t="s">
        <v>18</v>
      </c>
      <c r="F213" s="18">
        <v>154</v>
      </c>
      <c r="G213" s="19">
        <v>21</v>
      </c>
    </row>
    <row r="214" spans="3:7" s="1" customFormat="1" x14ac:dyDescent="0.35">
      <c r="C214" t="s">
        <v>23</v>
      </c>
      <c r="D214" t="s">
        <v>6</v>
      </c>
      <c r="E214" t="s">
        <v>22</v>
      </c>
      <c r="F214" s="18">
        <v>9835</v>
      </c>
      <c r="G214" s="19">
        <v>207</v>
      </c>
    </row>
    <row r="215" spans="3:7" s="1" customFormat="1" x14ac:dyDescent="0.35">
      <c r="C215" t="s">
        <v>11</v>
      </c>
      <c r="D215" t="s">
        <v>6</v>
      </c>
      <c r="E215" t="s">
        <v>33</v>
      </c>
      <c r="F215" s="18">
        <v>7273</v>
      </c>
      <c r="G215" s="19">
        <v>96</v>
      </c>
    </row>
    <row r="216" spans="3:7" s="1" customFormat="1" x14ac:dyDescent="0.35">
      <c r="C216" t="s">
        <v>25</v>
      </c>
      <c r="D216" t="s">
        <v>17</v>
      </c>
      <c r="E216" t="s">
        <v>22</v>
      </c>
      <c r="F216" s="18">
        <v>6909</v>
      </c>
      <c r="G216" s="19">
        <v>81</v>
      </c>
    </row>
    <row r="217" spans="3:7" s="1" customFormat="1" x14ac:dyDescent="0.35">
      <c r="C217" t="s">
        <v>11</v>
      </c>
      <c r="D217" t="s">
        <v>17</v>
      </c>
      <c r="E217" t="s">
        <v>38</v>
      </c>
      <c r="F217" s="18">
        <v>3920</v>
      </c>
      <c r="G217" s="19">
        <v>306</v>
      </c>
    </row>
    <row r="218" spans="3:7" s="1" customFormat="1" x14ac:dyDescent="0.35">
      <c r="C218" t="s">
        <v>35</v>
      </c>
      <c r="D218" t="s">
        <v>17</v>
      </c>
      <c r="E218" t="s">
        <v>41</v>
      </c>
      <c r="F218" s="18">
        <v>4858</v>
      </c>
      <c r="G218" s="19">
        <v>279</v>
      </c>
    </row>
    <row r="219" spans="3:7" s="1" customFormat="1" x14ac:dyDescent="0.35">
      <c r="C219" t="s">
        <v>26</v>
      </c>
      <c r="D219" t="s">
        <v>20</v>
      </c>
      <c r="E219" t="s">
        <v>12</v>
      </c>
      <c r="F219" s="18">
        <v>3549</v>
      </c>
      <c r="G219" s="19">
        <v>3</v>
      </c>
    </row>
    <row r="220" spans="3:7" s="1" customFormat="1" x14ac:dyDescent="0.35">
      <c r="C220" t="s">
        <v>23</v>
      </c>
      <c r="D220" t="s">
        <v>17</v>
      </c>
      <c r="E220" t="s">
        <v>39</v>
      </c>
      <c r="F220" s="18">
        <v>966</v>
      </c>
      <c r="G220" s="19">
        <v>198</v>
      </c>
    </row>
    <row r="221" spans="3:7" s="1" customFormat="1" x14ac:dyDescent="0.35">
      <c r="C221" t="s">
        <v>25</v>
      </c>
      <c r="D221" t="s">
        <v>17</v>
      </c>
      <c r="E221" t="s">
        <v>15</v>
      </c>
      <c r="F221" s="18">
        <v>385</v>
      </c>
      <c r="G221" s="19">
        <v>249</v>
      </c>
    </row>
    <row r="222" spans="3:7" s="1" customFormat="1" x14ac:dyDescent="0.35">
      <c r="C222" t="s">
        <v>16</v>
      </c>
      <c r="D222" t="s">
        <v>30</v>
      </c>
      <c r="E222" t="s">
        <v>29</v>
      </c>
      <c r="F222" s="18">
        <v>2219</v>
      </c>
      <c r="G222" s="19">
        <v>75</v>
      </c>
    </row>
    <row r="223" spans="3:7" s="1" customFormat="1" x14ac:dyDescent="0.35">
      <c r="C223" t="s">
        <v>11</v>
      </c>
      <c r="D223" t="s">
        <v>14</v>
      </c>
      <c r="E223" t="s">
        <v>10</v>
      </c>
      <c r="F223" s="18">
        <v>2954</v>
      </c>
      <c r="G223" s="19">
        <v>189</v>
      </c>
    </row>
    <row r="224" spans="3:7" s="1" customFormat="1" x14ac:dyDescent="0.35">
      <c r="C224" t="s">
        <v>23</v>
      </c>
      <c r="D224" t="s">
        <v>14</v>
      </c>
      <c r="E224" t="s">
        <v>10</v>
      </c>
      <c r="F224" s="18">
        <v>280</v>
      </c>
      <c r="G224" s="19">
        <v>87</v>
      </c>
    </row>
    <row r="225" spans="3:7" s="1" customFormat="1" x14ac:dyDescent="0.35">
      <c r="C225" t="s">
        <v>13</v>
      </c>
      <c r="D225" t="s">
        <v>14</v>
      </c>
      <c r="E225" t="s">
        <v>7</v>
      </c>
      <c r="F225" s="18">
        <v>6118</v>
      </c>
      <c r="G225" s="19">
        <v>174</v>
      </c>
    </row>
    <row r="226" spans="3:7" x14ac:dyDescent="0.35">
      <c r="C226" t="s">
        <v>26</v>
      </c>
      <c r="D226" t="s">
        <v>17</v>
      </c>
      <c r="E226" t="s">
        <v>37</v>
      </c>
      <c r="F226" s="18">
        <v>4802</v>
      </c>
      <c r="G226" s="19">
        <v>36</v>
      </c>
    </row>
    <row r="227" spans="3:7" x14ac:dyDescent="0.35">
      <c r="C227" t="s">
        <v>11</v>
      </c>
      <c r="D227" t="s">
        <v>20</v>
      </c>
      <c r="E227" t="s">
        <v>38</v>
      </c>
      <c r="F227" s="18">
        <v>4137</v>
      </c>
      <c r="G227" s="19">
        <v>60</v>
      </c>
    </row>
    <row r="228" spans="3:7" x14ac:dyDescent="0.35">
      <c r="C228" t="s">
        <v>27</v>
      </c>
      <c r="D228" t="s">
        <v>9</v>
      </c>
      <c r="E228" t="s">
        <v>34</v>
      </c>
      <c r="F228" s="18">
        <v>2023</v>
      </c>
      <c r="G228" s="19">
        <v>78</v>
      </c>
    </row>
    <row r="229" spans="3:7" x14ac:dyDescent="0.35">
      <c r="C229" t="s">
        <v>11</v>
      </c>
      <c r="D229" t="s">
        <v>14</v>
      </c>
      <c r="E229" t="s">
        <v>7</v>
      </c>
      <c r="F229" s="18">
        <v>9051</v>
      </c>
      <c r="G229" s="19">
        <v>57</v>
      </c>
    </row>
    <row r="230" spans="3:7" x14ac:dyDescent="0.35">
      <c r="C230" t="s">
        <v>11</v>
      </c>
      <c r="D230" t="s">
        <v>6</v>
      </c>
      <c r="E230" t="s">
        <v>40</v>
      </c>
      <c r="F230" s="18">
        <v>2919</v>
      </c>
      <c r="G230" s="19">
        <v>45</v>
      </c>
    </row>
    <row r="231" spans="3:7" x14ac:dyDescent="0.35">
      <c r="C231" t="s">
        <v>13</v>
      </c>
      <c r="D231" t="s">
        <v>20</v>
      </c>
      <c r="E231" t="s">
        <v>22</v>
      </c>
      <c r="F231" s="18">
        <v>5915</v>
      </c>
      <c r="G231" s="19">
        <v>3</v>
      </c>
    </row>
    <row r="232" spans="3:7" x14ac:dyDescent="0.35">
      <c r="C232" t="s">
        <v>35</v>
      </c>
      <c r="D232" t="s">
        <v>9</v>
      </c>
      <c r="E232" t="s">
        <v>37</v>
      </c>
      <c r="F232" s="18">
        <v>2562</v>
      </c>
      <c r="G232" s="19">
        <v>6</v>
      </c>
    </row>
    <row r="233" spans="3:7" x14ac:dyDescent="0.35">
      <c r="C233" t="s">
        <v>25</v>
      </c>
      <c r="D233" t="s">
        <v>6</v>
      </c>
      <c r="E233" t="s">
        <v>18</v>
      </c>
      <c r="F233" s="18">
        <v>8813</v>
      </c>
      <c r="G233" s="19">
        <v>21</v>
      </c>
    </row>
    <row r="234" spans="3:7" x14ac:dyDescent="0.35">
      <c r="C234" t="s">
        <v>25</v>
      </c>
      <c r="D234" t="s">
        <v>14</v>
      </c>
      <c r="E234" t="s">
        <v>15</v>
      </c>
      <c r="F234" s="18">
        <v>6111</v>
      </c>
      <c r="G234" s="19">
        <v>3</v>
      </c>
    </row>
    <row r="235" spans="3:7" x14ac:dyDescent="0.35">
      <c r="C235" t="s">
        <v>8</v>
      </c>
      <c r="D235" t="s">
        <v>30</v>
      </c>
      <c r="E235" t="s">
        <v>21</v>
      </c>
      <c r="F235" s="18">
        <v>3507</v>
      </c>
      <c r="G235" s="19">
        <v>288</v>
      </c>
    </row>
    <row r="236" spans="3:7" x14ac:dyDescent="0.35">
      <c r="C236" t="s">
        <v>16</v>
      </c>
      <c r="D236" t="s">
        <v>14</v>
      </c>
      <c r="E236" t="s">
        <v>31</v>
      </c>
      <c r="F236" s="18">
        <v>4319</v>
      </c>
      <c r="G236" s="19">
        <v>30</v>
      </c>
    </row>
    <row r="237" spans="3:7" x14ac:dyDescent="0.35">
      <c r="C237" t="s">
        <v>5</v>
      </c>
      <c r="D237" t="s">
        <v>20</v>
      </c>
      <c r="E237" t="s">
        <v>42</v>
      </c>
      <c r="F237" s="18">
        <v>609</v>
      </c>
      <c r="G237" s="19">
        <v>87</v>
      </c>
    </row>
    <row r="238" spans="3:7" x14ac:dyDescent="0.35">
      <c r="C238" t="s">
        <v>5</v>
      </c>
      <c r="D238" t="s">
        <v>17</v>
      </c>
      <c r="E238" t="s">
        <v>39</v>
      </c>
      <c r="F238" s="18">
        <v>6370</v>
      </c>
      <c r="G238" s="19">
        <v>30</v>
      </c>
    </row>
    <row r="239" spans="3:7" x14ac:dyDescent="0.35">
      <c r="C239" t="s">
        <v>25</v>
      </c>
      <c r="D239" t="s">
        <v>20</v>
      </c>
      <c r="E239" t="s">
        <v>36</v>
      </c>
      <c r="F239" s="18">
        <v>5474</v>
      </c>
      <c r="G239" s="19">
        <v>168</v>
      </c>
    </row>
    <row r="240" spans="3:7" x14ac:dyDescent="0.35">
      <c r="C240" t="s">
        <v>5</v>
      </c>
      <c r="D240" t="s">
        <v>14</v>
      </c>
      <c r="E240" t="s">
        <v>39</v>
      </c>
      <c r="F240" s="18">
        <v>3164</v>
      </c>
      <c r="G240" s="19">
        <v>306</v>
      </c>
    </row>
    <row r="241" spans="3:7" x14ac:dyDescent="0.35">
      <c r="C241" t="s">
        <v>16</v>
      </c>
      <c r="D241" t="s">
        <v>9</v>
      </c>
      <c r="E241" t="s">
        <v>12</v>
      </c>
      <c r="F241" s="18">
        <v>1302</v>
      </c>
      <c r="G241" s="19">
        <v>402</v>
      </c>
    </row>
    <row r="242" spans="3:7" x14ac:dyDescent="0.35">
      <c r="C242" t="s">
        <v>27</v>
      </c>
      <c r="D242" t="s">
        <v>6</v>
      </c>
      <c r="E242" t="s">
        <v>40</v>
      </c>
      <c r="F242" s="18">
        <v>7308</v>
      </c>
      <c r="G242" s="19">
        <v>327</v>
      </c>
    </row>
    <row r="243" spans="3:7" x14ac:dyDescent="0.35">
      <c r="C243" t="s">
        <v>5</v>
      </c>
      <c r="D243" t="s">
        <v>6</v>
      </c>
      <c r="E243" t="s">
        <v>39</v>
      </c>
      <c r="F243" s="18">
        <v>6132</v>
      </c>
      <c r="G243" s="19">
        <v>93</v>
      </c>
    </row>
    <row r="244" spans="3:7" x14ac:dyDescent="0.35">
      <c r="C244" t="s">
        <v>35</v>
      </c>
      <c r="D244" t="s">
        <v>9</v>
      </c>
      <c r="E244" t="s">
        <v>24</v>
      </c>
      <c r="F244" s="18">
        <v>3472</v>
      </c>
      <c r="G244" s="19">
        <v>96</v>
      </c>
    </row>
    <row r="245" spans="3:7" x14ac:dyDescent="0.35">
      <c r="C245" t="s">
        <v>8</v>
      </c>
      <c r="D245" t="s">
        <v>17</v>
      </c>
      <c r="E245" t="s">
        <v>15</v>
      </c>
      <c r="F245" s="18">
        <v>9660</v>
      </c>
      <c r="G245" s="19">
        <v>27</v>
      </c>
    </row>
    <row r="246" spans="3:7" x14ac:dyDescent="0.35">
      <c r="C246" t="s">
        <v>11</v>
      </c>
      <c r="D246" t="s">
        <v>20</v>
      </c>
      <c r="E246" t="s">
        <v>42</v>
      </c>
      <c r="F246" s="18">
        <v>2436</v>
      </c>
      <c r="G246" s="19">
        <v>99</v>
      </c>
    </row>
    <row r="247" spans="3:7" x14ac:dyDescent="0.35">
      <c r="C247" t="s">
        <v>11</v>
      </c>
      <c r="D247" t="s">
        <v>20</v>
      </c>
      <c r="E247" t="s">
        <v>19</v>
      </c>
      <c r="F247" s="18">
        <v>9506</v>
      </c>
      <c r="G247" s="19">
        <v>87</v>
      </c>
    </row>
    <row r="248" spans="3:7" x14ac:dyDescent="0.35">
      <c r="C248" t="s">
        <v>35</v>
      </c>
      <c r="D248" t="s">
        <v>6</v>
      </c>
      <c r="E248" t="s">
        <v>41</v>
      </c>
      <c r="F248" s="18">
        <v>245</v>
      </c>
      <c r="G248" s="19">
        <v>288</v>
      </c>
    </row>
    <row r="249" spans="3:7" x14ac:dyDescent="0.35">
      <c r="C249" t="s">
        <v>8</v>
      </c>
      <c r="D249" t="s">
        <v>9</v>
      </c>
      <c r="E249" t="s">
        <v>33</v>
      </c>
      <c r="F249" s="18">
        <v>2702</v>
      </c>
      <c r="G249" s="19">
        <v>363</v>
      </c>
    </row>
    <row r="250" spans="3:7" x14ac:dyDescent="0.35">
      <c r="C250" t="s">
        <v>35</v>
      </c>
      <c r="D250" t="s">
        <v>30</v>
      </c>
      <c r="E250" t="s">
        <v>28</v>
      </c>
      <c r="F250" s="18">
        <v>700</v>
      </c>
      <c r="G250" s="19">
        <v>87</v>
      </c>
    </row>
    <row r="251" spans="3:7" x14ac:dyDescent="0.35">
      <c r="C251" t="s">
        <v>16</v>
      </c>
      <c r="D251" t="s">
        <v>30</v>
      </c>
      <c r="E251" t="s">
        <v>28</v>
      </c>
      <c r="F251" s="18">
        <v>3759</v>
      </c>
      <c r="G251" s="19">
        <v>150</v>
      </c>
    </row>
    <row r="252" spans="3:7" x14ac:dyDescent="0.35">
      <c r="C252" t="s">
        <v>26</v>
      </c>
      <c r="D252" t="s">
        <v>9</v>
      </c>
      <c r="E252" t="s">
        <v>28</v>
      </c>
      <c r="F252" s="18">
        <v>1589</v>
      </c>
      <c r="G252" s="19">
        <v>303</v>
      </c>
    </row>
    <row r="253" spans="3:7" x14ac:dyDescent="0.35">
      <c r="C253" t="s">
        <v>23</v>
      </c>
      <c r="D253" t="s">
        <v>9</v>
      </c>
      <c r="E253" t="s">
        <v>40</v>
      </c>
      <c r="F253" s="18">
        <v>5194</v>
      </c>
      <c r="G253" s="19">
        <v>288</v>
      </c>
    </row>
    <row r="254" spans="3:7" x14ac:dyDescent="0.35">
      <c r="C254" t="s">
        <v>35</v>
      </c>
      <c r="D254" t="s">
        <v>14</v>
      </c>
      <c r="E254" t="s">
        <v>31</v>
      </c>
      <c r="F254" s="18">
        <v>945</v>
      </c>
      <c r="G254" s="19">
        <v>75</v>
      </c>
    </row>
    <row r="255" spans="3:7" x14ac:dyDescent="0.35">
      <c r="C255" t="s">
        <v>5</v>
      </c>
      <c r="D255" t="s">
        <v>20</v>
      </c>
      <c r="E255" t="s">
        <v>21</v>
      </c>
      <c r="F255" s="18">
        <v>1988</v>
      </c>
      <c r="G255" s="19">
        <v>39</v>
      </c>
    </row>
    <row r="256" spans="3:7" x14ac:dyDescent="0.35">
      <c r="C256" t="s">
        <v>16</v>
      </c>
      <c r="D256" t="s">
        <v>30</v>
      </c>
      <c r="E256" t="s">
        <v>10</v>
      </c>
      <c r="F256" s="18">
        <v>6734</v>
      </c>
      <c r="G256" s="19">
        <v>123</v>
      </c>
    </row>
    <row r="257" spans="3:7" x14ac:dyDescent="0.35">
      <c r="C257" t="s">
        <v>5</v>
      </c>
      <c r="D257" t="s">
        <v>14</v>
      </c>
      <c r="E257" t="s">
        <v>12</v>
      </c>
      <c r="F257" s="18">
        <v>217</v>
      </c>
      <c r="G257" s="19">
        <v>36</v>
      </c>
    </row>
    <row r="258" spans="3:7" x14ac:dyDescent="0.35">
      <c r="C258" t="s">
        <v>25</v>
      </c>
      <c r="D258" t="s">
        <v>30</v>
      </c>
      <c r="E258" t="s">
        <v>22</v>
      </c>
      <c r="F258" s="18">
        <v>6279</v>
      </c>
      <c r="G258" s="19">
        <v>237</v>
      </c>
    </row>
    <row r="259" spans="3:7" x14ac:dyDescent="0.35">
      <c r="C259" t="s">
        <v>5</v>
      </c>
      <c r="D259" t="s">
        <v>14</v>
      </c>
      <c r="E259" t="s">
        <v>31</v>
      </c>
      <c r="F259" s="18">
        <v>4424</v>
      </c>
      <c r="G259" s="19">
        <v>201</v>
      </c>
    </row>
    <row r="260" spans="3:7" x14ac:dyDescent="0.35">
      <c r="C260" t="s">
        <v>26</v>
      </c>
      <c r="D260" t="s">
        <v>14</v>
      </c>
      <c r="E260" t="s">
        <v>28</v>
      </c>
      <c r="F260" s="18">
        <v>189</v>
      </c>
      <c r="G260" s="19">
        <v>48</v>
      </c>
    </row>
    <row r="261" spans="3:7" x14ac:dyDescent="0.35">
      <c r="C261" t="s">
        <v>25</v>
      </c>
      <c r="D261" t="s">
        <v>9</v>
      </c>
      <c r="E261" t="s">
        <v>22</v>
      </c>
      <c r="F261" s="18">
        <v>490</v>
      </c>
      <c r="G261" s="19">
        <v>84</v>
      </c>
    </row>
    <row r="262" spans="3:7" x14ac:dyDescent="0.35">
      <c r="C262" t="s">
        <v>8</v>
      </c>
      <c r="D262" t="s">
        <v>6</v>
      </c>
      <c r="E262" t="s">
        <v>41</v>
      </c>
      <c r="F262" s="18">
        <v>434</v>
      </c>
      <c r="G262" s="19">
        <v>87</v>
      </c>
    </row>
    <row r="263" spans="3:7" x14ac:dyDescent="0.35">
      <c r="C263" t="s">
        <v>23</v>
      </c>
      <c r="D263" t="s">
        <v>20</v>
      </c>
      <c r="E263" t="s">
        <v>7</v>
      </c>
      <c r="F263" s="18">
        <v>10129</v>
      </c>
      <c r="G263" s="19">
        <v>312</v>
      </c>
    </row>
    <row r="264" spans="3:7" x14ac:dyDescent="0.35">
      <c r="C264" t="s">
        <v>27</v>
      </c>
      <c r="D264" t="s">
        <v>17</v>
      </c>
      <c r="E264" t="s">
        <v>40</v>
      </c>
      <c r="F264" s="18">
        <v>1652</v>
      </c>
      <c r="G264" s="19">
        <v>102</v>
      </c>
    </row>
    <row r="265" spans="3:7" x14ac:dyDescent="0.35">
      <c r="C265" t="s">
        <v>8</v>
      </c>
      <c r="D265" t="s">
        <v>20</v>
      </c>
      <c r="E265" t="s">
        <v>41</v>
      </c>
      <c r="F265" s="18">
        <v>6433</v>
      </c>
      <c r="G265" s="19">
        <v>78</v>
      </c>
    </row>
    <row r="266" spans="3:7" x14ac:dyDescent="0.35">
      <c r="C266" t="s">
        <v>27</v>
      </c>
      <c r="D266" t="s">
        <v>30</v>
      </c>
      <c r="E266" t="s">
        <v>34</v>
      </c>
      <c r="F266" s="18">
        <v>2212</v>
      </c>
      <c r="G266" s="19">
        <v>117</v>
      </c>
    </row>
    <row r="267" spans="3:7" x14ac:dyDescent="0.35">
      <c r="C267" t="s">
        <v>13</v>
      </c>
      <c r="D267" t="s">
        <v>9</v>
      </c>
      <c r="E267" t="s">
        <v>36</v>
      </c>
      <c r="F267" s="18">
        <v>609</v>
      </c>
      <c r="G267" s="19">
        <v>99</v>
      </c>
    </row>
    <row r="268" spans="3:7" x14ac:dyDescent="0.35">
      <c r="C268" t="s">
        <v>5</v>
      </c>
      <c r="D268" t="s">
        <v>9</v>
      </c>
      <c r="E268" t="s">
        <v>38</v>
      </c>
      <c r="F268" s="18">
        <v>1638</v>
      </c>
      <c r="G268" s="19">
        <v>48</v>
      </c>
    </row>
    <row r="269" spans="3:7" x14ac:dyDescent="0.35">
      <c r="C269" t="s">
        <v>23</v>
      </c>
      <c r="D269" t="s">
        <v>30</v>
      </c>
      <c r="E269" t="s">
        <v>37</v>
      </c>
      <c r="F269" s="18">
        <v>3829</v>
      </c>
      <c r="G269" s="19">
        <v>24</v>
      </c>
    </row>
    <row r="270" spans="3:7" x14ac:dyDescent="0.35">
      <c r="C270" t="s">
        <v>5</v>
      </c>
      <c r="D270" t="s">
        <v>17</v>
      </c>
      <c r="E270" t="s">
        <v>37</v>
      </c>
      <c r="F270" s="18">
        <v>5775</v>
      </c>
      <c r="G270" s="19">
        <v>42</v>
      </c>
    </row>
    <row r="271" spans="3:7" x14ac:dyDescent="0.35">
      <c r="C271" t="s">
        <v>16</v>
      </c>
      <c r="D271" t="s">
        <v>9</v>
      </c>
      <c r="E271" t="s">
        <v>33</v>
      </c>
      <c r="F271" s="18">
        <v>1071</v>
      </c>
      <c r="G271" s="19">
        <v>270</v>
      </c>
    </row>
    <row r="272" spans="3:7" x14ac:dyDescent="0.35">
      <c r="C272" t="s">
        <v>8</v>
      </c>
      <c r="D272" t="s">
        <v>14</v>
      </c>
      <c r="E272" t="s">
        <v>34</v>
      </c>
      <c r="F272" s="18">
        <v>5019</v>
      </c>
      <c r="G272" s="19">
        <v>150</v>
      </c>
    </row>
    <row r="273" spans="3:7" x14ac:dyDescent="0.35">
      <c r="C273" t="s">
        <v>26</v>
      </c>
      <c r="D273" t="s">
        <v>6</v>
      </c>
      <c r="E273" t="s">
        <v>37</v>
      </c>
      <c r="F273" s="18">
        <v>2863</v>
      </c>
      <c r="G273" s="19">
        <v>42</v>
      </c>
    </row>
    <row r="274" spans="3:7" x14ac:dyDescent="0.35">
      <c r="C274" t="s">
        <v>5</v>
      </c>
      <c r="D274" t="s">
        <v>9</v>
      </c>
      <c r="E274" t="s">
        <v>32</v>
      </c>
      <c r="F274" s="18">
        <v>1617</v>
      </c>
      <c r="G274" s="19">
        <v>126</v>
      </c>
    </row>
    <row r="275" spans="3:7" x14ac:dyDescent="0.35">
      <c r="C275" t="s">
        <v>16</v>
      </c>
      <c r="D275" t="s">
        <v>6</v>
      </c>
      <c r="E275" t="s">
        <v>42</v>
      </c>
      <c r="F275" s="18">
        <v>6818</v>
      </c>
      <c r="G275" s="19">
        <v>6</v>
      </c>
    </row>
    <row r="276" spans="3:7" x14ac:dyDescent="0.35">
      <c r="C276" t="s">
        <v>27</v>
      </c>
      <c r="D276" t="s">
        <v>9</v>
      </c>
      <c r="E276" t="s">
        <v>37</v>
      </c>
      <c r="F276" s="18">
        <v>6657</v>
      </c>
      <c r="G276" s="19">
        <v>276</v>
      </c>
    </row>
    <row r="277" spans="3:7" x14ac:dyDescent="0.35">
      <c r="C277" t="s">
        <v>27</v>
      </c>
      <c r="D277" t="s">
        <v>30</v>
      </c>
      <c r="E277" t="s">
        <v>28</v>
      </c>
      <c r="F277" s="18">
        <v>2919</v>
      </c>
      <c r="G277" s="19">
        <v>93</v>
      </c>
    </row>
    <row r="278" spans="3:7" x14ac:dyDescent="0.35">
      <c r="C278" t="s">
        <v>26</v>
      </c>
      <c r="D278" t="s">
        <v>14</v>
      </c>
      <c r="E278" t="s">
        <v>21</v>
      </c>
      <c r="F278" s="18">
        <v>3094</v>
      </c>
      <c r="G278" s="19">
        <v>246</v>
      </c>
    </row>
    <row r="279" spans="3:7" x14ac:dyDescent="0.35">
      <c r="C279" t="s">
        <v>16</v>
      </c>
      <c r="D279" t="s">
        <v>17</v>
      </c>
      <c r="E279" t="s">
        <v>38</v>
      </c>
      <c r="F279" s="18">
        <v>2989</v>
      </c>
      <c r="G279" s="19">
        <v>3</v>
      </c>
    </row>
    <row r="280" spans="3:7" x14ac:dyDescent="0.35">
      <c r="C280" t="s">
        <v>8</v>
      </c>
      <c r="D280" t="s">
        <v>20</v>
      </c>
      <c r="E280" t="s">
        <v>39</v>
      </c>
      <c r="F280" s="18">
        <v>2268</v>
      </c>
      <c r="G280" s="19">
        <v>63</v>
      </c>
    </row>
    <row r="281" spans="3:7" x14ac:dyDescent="0.35">
      <c r="C281" t="s">
        <v>25</v>
      </c>
      <c r="D281" t="s">
        <v>9</v>
      </c>
      <c r="E281" t="s">
        <v>21</v>
      </c>
      <c r="F281" s="18">
        <v>4753</v>
      </c>
      <c r="G281" s="19">
        <v>246</v>
      </c>
    </row>
    <row r="282" spans="3:7" x14ac:dyDescent="0.35">
      <c r="C282" t="s">
        <v>26</v>
      </c>
      <c r="D282" t="s">
        <v>30</v>
      </c>
      <c r="E282" t="s">
        <v>36</v>
      </c>
      <c r="F282" s="18">
        <v>7511</v>
      </c>
      <c r="G282" s="19">
        <v>120</v>
      </c>
    </row>
    <row r="283" spans="3:7" x14ac:dyDescent="0.35">
      <c r="C283" t="s">
        <v>26</v>
      </c>
      <c r="D283" t="s">
        <v>20</v>
      </c>
      <c r="E283" t="s">
        <v>21</v>
      </c>
      <c r="F283" s="18">
        <v>4326</v>
      </c>
      <c r="G283" s="19">
        <v>348</v>
      </c>
    </row>
    <row r="284" spans="3:7" x14ac:dyDescent="0.35">
      <c r="C284" t="s">
        <v>13</v>
      </c>
      <c r="D284" t="s">
        <v>30</v>
      </c>
      <c r="E284" t="s">
        <v>34</v>
      </c>
      <c r="F284" s="18">
        <v>4935</v>
      </c>
      <c r="G284" s="19">
        <v>126</v>
      </c>
    </row>
    <row r="285" spans="3:7" x14ac:dyDescent="0.35">
      <c r="C285" t="s">
        <v>16</v>
      </c>
      <c r="D285" t="s">
        <v>9</v>
      </c>
      <c r="E285" t="s">
        <v>7</v>
      </c>
      <c r="F285" s="18">
        <v>4781</v>
      </c>
      <c r="G285" s="19">
        <v>123</v>
      </c>
    </row>
    <row r="286" spans="3:7" x14ac:dyDescent="0.35">
      <c r="C286" t="s">
        <v>25</v>
      </c>
      <c r="D286" t="s">
        <v>20</v>
      </c>
      <c r="E286" t="s">
        <v>18</v>
      </c>
      <c r="F286" s="18">
        <v>7483</v>
      </c>
      <c r="G286" s="19">
        <v>45</v>
      </c>
    </row>
    <row r="287" spans="3:7" x14ac:dyDescent="0.35">
      <c r="C287" t="s">
        <v>35</v>
      </c>
      <c r="D287" t="s">
        <v>20</v>
      </c>
      <c r="E287" t="s">
        <v>12</v>
      </c>
      <c r="F287" s="18">
        <v>6860</v>
      </c>
      <c r="G287" s="19">
        <v>126</v>
      </c>
    </row>
    <row r="288" spans="3:7" x14ac:dyDescent="0.35">
      <c r="C288" t="s">
        <v>5</v>
      </c>
      <c r="D288" t="s">
        <v>6</v>
      </c>
      <c r="E288" t="s">
        <v>32</v>
      </c>
      <c r="F288" s="18">
        <v>9002</v>
      </c>
      <c r="G288" s="19">
        <v>72</v>
      </c>
    </row>
    <row r="289" spans="3:7" x14ac:dyDescent="0.35">
      <c r="C289" t="s">
        <v>16</v>
      </c>
      <c r="D289" t="s">
        <v>14</v>
      </c>
      <c r="E289" t="s">
        <v>32</v>
      </c>
      <c r="F289" s="18">
        <v>1400</v>
      </c>
      <c r="G289" s="19">
        <v>135</v>
      </c>
    </row>
    <row r="290" spans="3:7" x14ac:dyDescent="0.35">
      <c r="C290" t="s">
        <v>35</v>
      </c>
      <c r="D290" t="s">
        <v>30</v>
      </c>
      <c r="E290" t="s">
        <v>22</v>
      </c>
      <c r="F290" s="18">
        <v>4053</v>
      </c>
      <c r="G290" s="19">
        <v>24</v>
      </c>
    </row>
    <row r="291" spans="3:7" x14ac:dyDescent="0.35">
      <c r="C291" t="s">
        <v>23</v>
      </c>
      <c r="D291" t="s">
        <v>14</v>
      </c>
      <c r="E291" t="s">
        <v>21</v>
      </c>
      <c r="F291" s="18">
        <v>2149</v>
      </c>
      <c r="G291" s="19">
        <v>117</v>
      </c>
    </row>
    <row r="292" spans="3:7" x14ac:dyDescent="0.35">
      <c r="C292" t="s">
        <v>27</v>
      </c>
      <c r="D292" t="s">
        <v>17</v>
      </c>
      <c r="E292" t="s">
        <v>32</v>
      </c>
      <c r="F292" s="18">
        <v>3640</v>
      </c>
      <c r="G292" s="19">
        <v>51</v>
      </c>
    </row>
    <row r="293" spans="3:7" x14ac:dyDescent="0.35">
      <c r="C293" t="s">
        <v>26</v>
      </c>
      <c r="D293" t="s">
        <v>17</v>
      </c>
      <c r="E293" t="s">
        <v>34</v>
      </c>
      <c r="F293" s="18">
        <v>630</v>
      </c>
      <c r="G293" s="19">
        <v>36</v>
      </c>
    </row>
    <row r="294" spans="3:7" x14ac:dyDescent="0.35">
      <c r="C294" t="s">
        <v>11</v>
      </c>
      <c r="D294" t="s">
        <v>9</v>
      </c>
      <c r="E294" t="s">
        <v>39</v>
      </c>
      <c r="F294" s="18">
        <v>2429</v>
      </c>
      <c r="G294" s="19">
        <v>144</v>
      </c>
    </row>
    <row r="295" spans="3:7" x14ac:dyDescent="0.35">
      <c r="C295" t="s">
        <v>11</v>
      </c>
      <c r="D295" t="s">
        <v>14</v>
      </c>
      <c r="E295" t="s">
        <v>18</v>
      </c>
      <c r="F295" s="18">
        <v>2142</v>
      </c>
      <c r="G295" s="19">
        <v>114</v>
      </c>
    </row>
    <row r="296" spans="3:7" x14ac:dyDescent="0.35">
      <c r="C296" t="s">
        <v>23</v>
      </c>
      <c r="D296" t="s">
        <v>6</v>
      </c>
      <c r="E296" t="s">
        <v>7</v>
      </c>
      <c r="F296" s="18">
        <v>6454</v>
      </c>
      <c r="G296" s="19">
        <v>54</v>
      </c>
    </row>
    <row r="297" spans="3:7" x14ac:dyDescent="0.35">
      <c r="C297" t="s">
        <v>23</v>
      </c>
      <c r="D297" t="s">
        <v>6</v>
      </c>
      <c r="E297" t="s">
        <v>29</v>
      </c>
      <c r="F297" s="18">
        <v>4487</v>
      </c>
      <c r="G297" s="19">
        <v>333</v>
      </c>
    </row>
    <row r="298" spans="3:7" x14ac:dyDescent="0.35">
      <c r="C298" t="s">
        <v>27</v>
      </c>
      <c r="D298" t="s">
        <v>6</v>
      </c>
      <c r="E298" t="s">
        <v>12</v>
      </c>
      <c r="F298" s="18">
        <v>938</v>
      </c>
      <c r="G298" s="19">
        <v>366</v>
      </c>
    </row>
    <row r="299" spans="3:7" x14ac:dyDescent="0.35">
      <c r="C299" t="s">
        <v>27</v>
      </c>
      <c r="D299" t="s">
        <v>20</v>
      </c>
      <c r="E299" t="s">
        <v>42</v>
      </c>
      <c r="F299" s="18">
        <v>8841</v>
      </c>
      <c r="G299" s="19">
        <v>303</v>
      </c>
    </row>
    <row r="300" spans="3:7" x14ac:dyDescent="0.35">
      <c r="C300" t="s">
        <v>26</v>
      </c>
      <c r="D300" t="s">
        <v>17</v>
      </c>
      <c r="E300" t="s">
        <v>19</v>
      </c>
      <c r="F300" s="18">
        <v>4018</v>
      </c>
      <c r="G300" s="19">
        <v>126</v>
      </c>
    </row>
    <row r="301" spans="3:7" x14ac:dyDescent="0.35">
      <c r="C301" t="s">
        <v>13</v>
      </c>
      <c r="D301" t="s">
        <v>6</v>
      </c>
      <c r="E301" t="s">
        <v>37</v>
      </c>
      <c r="F301" s="18">
        <v>714</v>
      </c>
      <c r="G301" s="19">
        <v>231</v>
      </c>
    </row>
    <row r="302" spans="3:7" x14ac:dyDescent="0.35">
      <c r="C302" t="s">
        <v>11</v>
      </c>
      <c r="D302" t="s">
        <v>20</v>
      </c>
      <c r="E302" t="s">
        <v>18</v>
      </c>
      <c r="F302" s="18">
        <v>3850</v>
      </c>
      <c r="G302" s="19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1083-98CA-408B-8829-2B8663C68D1A}">
  <dimension ref="A1:P297"/>
  <sheetViews>
    <sheetView workbookViewId="0">
      <selection activeCell="D19" sqref="D19"/>
    </sheetView>
  </sheetViews>
  <sheetFormatPr defaultRowHeight="14.5" x14ac:dyDescent="0.35"/>
  <cols>
    <col min="1" max="1" width="3.7265625" customWidth="1"/>
    <col min="2" max="2" width="4.36328125" customWidth="1"/>
    <col min="3" max="3" width="12.7265625" customWidth="1"/>
    <col min="4" max="4" width="12.08984375" bestFit="1" customWidth="1"/>
    <col min="5" max="5" width="7.6328125" customWidth="1"/>
    <col min="6" max="6" width="7.81640625" style="44" customWidth="1"/>
    <col min="15" max="15" width="9.54296875" bestFit="1" customWidth="1"/>
  </cols>
  <sheetData>
    <row r="1" spans="1:16" s="1" customFormat="1" ht="36" customHeight="1" x14ac:dyDescent="0.65">
      <c r="A1" s="20"/>
      <c r="B1" s="21"/>
      <c r="C1" s="9" t="s">
        <v>74</v>
      </c>
      <c r="D1" s="10"/>
      <c r="E1" s="10"/>
      <c r="F1" s="10"/>
      <c r="G1" s="11"/>
      <c r="H1" s="11"/>
      <c r="I1" s="11"/>
      <c r="J1" s="11"/>
      <c r="K1" s="11"/>
      <c r="L1" s="11"/>
      <c r="M1" s="11"/>
      <c r="N1" s="10"/>
      <c r="O1" s="10"/>
    </row>
    <row r="2" spans="1:16" s="1" customFormat="1" x14ac:dyDescent="0.35">
      <c r="F2" s="3"/>
      <c r="N2" s="3"/>
      <c r="O2" s="3"/>
    </row>
    <row r="3" spans="1:16" s="1" customFormat="1" x14ac:dyDescent="0.35">
      <c r="C3" s="48" t="s">
        <v>85</v>
      </c>
      <c r="D3" s="48" t="s">
        <v>3</v>
      </c>
      <c r="E3" s="48"/>
      <c r="F3" s="48" t="s">
        <v>4</v>
      </c>
      <c r="N3" s="1" t="s">
        <v>75</v>
      </c>
      <c r="O3" s="3" t="s">
        <v>3</v>
      </c>
      <c r="P3" s="3" t="s">
        <v>4</v>
      </c>
    </row>
    <row r="4" spans="1:16" s="1" customFormat="1" x14ac:dyDescent="0.35">
      <c r="C4" s="45" t="s">
        <v>6</v>
      </c>
      <c r="D4" s="46">
        <f>SUMIFS(Data[Amount],Data[Geography],C4)</f>
        <v>218813</v>
      </c>
      <c r="E4" s="46">
        <f>D4</f>
        <v>218813</v>
      </c>
      <c r="F4" s="49">
        <f>SUMIFS(Data[Units],Data[Geography],C4)</f>
        <v>7431</v>
      </c>
      <c r="N4" s="1" t="s">
        <v>30</v>
      </c>
      <c r="O4" s="22">
        <f>SUMIFS('[1]Master Data'!$F$5:$F$304,'[1]Master Data'!$D$5:$D$304,N4)</f>
        <v>252469</v>
      </c>
      <c r="P4" s="23">
        <f>SUMIFS('[1]Master Data'!$G$5:$G$304,'[1]Master Data'!$D$5:$D$304,N4)</f>
        <v>8760</v>
      </c>
    </row>
    <row r="5" spans="1:16" s="1" customFormat="1" x14ac:dyDescent="0.35">
      <c r="C5" s="45" t="s">
        <v>9</v>
      </c>
      <c r="D5" s="46">
        <f>SUMIFS(Data[Amount],Data[Geography],C5)</f>
        <v>189434</v>
      </c>
      <c r="E5" s="46">
        <f t="shared" ref="E5:E10" si="0">D5</f>
        <v>189434</v>
      </c>
      <c r="F5" s="49">
        <f>SUMIFS(Data[Units],Data[Geography],C5)</f>
        <v>10158</v>
      </c>
      <c r="N5" s="1" t="s">
        <v>14</v>
      </c>
      <c r="O5" s="22">
        <f>SUMIFS('[1]Master Data'!$F$5:$F$304,'[1]Master Data'!$D$5:$D$304,N5)</f>
        <v>237944</v>
      </c>
      <c r="P5" s="23">
        <f>SUMIFS('[1]Master Data'!$G$5:$G$304,'[1]Master Data'!$D$5:$D$304,N5)</f>
        <v>7302</v>
      </c>
    </row>
    <row r="6" spans="1:16" s="1" customFormat="1" x14ac:dyDescent="0.35">
      <c r="C6" s="45" t="s">
        <v>14</v>
      </c>
      <c r="D6" s="46">
        <f>SUMIFS(Data[Amount],Data[Geography],C6)</f>
        <v>237944</v>
      </c>
      <c r="E6" s="46">
        <f t="shared" si="0"/>
        <v>237944</v>
      </c>
      <c r="F6" s="49">
        <f>SUMIFS(Data[Units],Data[Geography],C6)</f>
        <v>7302</v>
      </c>
      <c r="N6" s="1" t="s">
        <v>6</v>
      </c>
      <c r="O6" s="22">
        <f>SUMIFS('[1]Master Data'!$F$5:$F$304,'[1]Master Data'!$D$5:$D$304,N6)</f>
        <v>218813</v>
      </c>
      <c r="P6" s="23">
        <f>SUMIFS('[1]Master Data'!$G$5:$G$304,'[1]Master Data'!$D$5:$D$304,N6)</f>
        <v>7431</v>
      </c>
    </row>
    <row r="7" spans="1:16" s="1" customFormat="1" x14ac:dyDescent="0.35">
      <c r="C7" s="45" t="s">
        <v>17</v>
      </c>
      <c r="D7" s="46">
        <f>SUMIFS(Data[Amount],Data[Geography],C7)</f>
        <v>173530</v>
      </c>
      <c r="E7" s="46">
        <f t="shared" si="0"/>
        <v>173530</v>
      </c>
      <c r="F7" s="49">
        <f>SUMIFS(Data[Units],Data[Geography],C7)</f>
        <v>5745</v>
      </c>
      <c r="N7" s="1" t="s">
        <v>9</v>
      </c>
      <c r="O7" s="22">
        <f>SUMIFS('[1]Master Data'!$F$5:$F$304,'[1]Master Data'!$D$5:$D$304,N7)</f>
        <v>189434</v>
      </c>
      <c r="P7" s="23">
        <f>SUMIFS('[1]Master Data'!$G$5:$G$304,'[1]Master Data'!$D$5:$D$304,N7)</f>
        <v>10158</v>
      </c>
    </row>
    <row r="8" spans="1:16" s="1" customFormat="1" x14ac:dyDescent="0.35">
      <c r="C8" s="45" t="s">
        <v>20</v>
      </c>
      <c r="D8" s="46">
        <f>SUMIFS(Data[Amount],Data[Geography],C8)</f>
        <v>168679</v>
      </c>
      <c r="E8" s="46">
        <f t="shared" si="0"/>
        <v>168679</v>
      </c>
      <c r="F8" s="49">
        <f>SUMIFS(Data[Units],Data[Geography],C8)</f>
        <v>6264</v>
      </c>
      <c r="N8" s="1" t="s">
        <v>17</v>
      </c>
      <c r="O8" s="22">
        <f>SUMIFS('[1]Master Data'!$F$5:$F$304,'[1]Master Data'!$D$5:$D$304,N8)</f>
        <v>173530</v>
      </c>
      <c r="P8" s="23">
        <f>SUMIFS('[1]Master Data'!$G$5:$G$304,'[1]Master Data'!$D$5:$D$304,N8)</f>
        <v>5745</v>
      </c>
    </row>
    <row r="9" spans="1:16" s="1" customFormat="1" x14ac:dyDescent="0.35">
      <c r="C9" s="45" t="s">
        <v>30</v>
      </c>
      <c r="D9" s="46">
        <f>SUMIFS(Data[Amount],Data[Geography],C9)</f>
        <v>252469</v>
      </c>
      <c r="E9" s="46">
        <f t="shared" si="0"/>
        <v>252469</v>
      </c>
      <c r="F9" s="49">
        <f>SUMIFS(Data[Units],Data[Geography],C9)</f>
        <v>8760</v>
      </c>
      <c r="N9" s="1" t="s">
        <v>20</v>
      </c>
      <c r="O9" s="22">
        <f>SUMIFS('[1]Master Data'!$F$5:$F$304,'[1]Master Data'!$D$5:$D$304,N9)</f>
        <v>168679</v>
      </c>
      <c r="P9" s="23">
        <f>SUMIFS('[1]Master Data'!$G$5:$G$304,'[1]Master Data'!$D$5:$D$304,N9)</f>
        <v>6264</v>
      </c>
    </row>
    <row r="10" spans="1:16" s="1" customFormat="1" x14ac:dyDescent="0.35">
      <c r="C10" s="50" t="s">
        <v>86</v>
      </c>
      <c r="D10" s="51">
        <f>SUM(D4:D9)</f>
        <v>1240869</v>
      </c>
      <c r="E10" s="47"/>
      <c r="F10" s="52">
        <f>SUM(F4:F9)</f>
        <v>45660</v>
      </c>
      <c r="O10" s="3"/>
      <c r="P10" s="3"/>
    </row>
    <row r="11" spans="1:16" s="1" customFormat="1" x14ac:dyDescent="0.35">
      <c r="C11"/>
      <c r="F11" s="3"/>
    </row>
    <row r="12" spans="1:16" s="1" customFormat="1" x14ac:dyDescent="0.35">
      <c r="C12"/>
      <c r="F12" s="3"/>
    </row>
    <row r="13" spans="1:16" s="1" customFormat="1" x14ac:dyDescent="0.35">
      <c r="C13"/>
      <c r="F13" s="3"/>
    </row>
    <row r="14" spans="1:16" s="1" customFormat="1" x14ac:dyDescent="0.35">
      <c r="C14"/>
      <c r="F14" s="3"/>
    </row>
    <row r="15" spans="1:16" s="1" customFormat="1" x14ac:dyDescent="0.35">
      <c r="C15"/>
      <c r="F15" s="3"/>
    </row>
    <row r="16" spans="1:16" s="1" customFormat="1" x14ac:dyDescent="0.35">
      <c r="C16"/>
      <c r="F16" s="3"/>
    </row>
    <row r="17" spans="3:6" s="1" customFormat="1" x14ac:dyDescent="0.35">
      <c r="C17"/>
      <c r="F17" s="3"/>
    </row>
    <row r="18" spans="3:6" s="1" customFormat="1" x14ac:dyDescent="0.35">
      <c r="C18"/>
      <c r="F18" s="3"/>
    </row>
    <row r="19" spans="3:6" s="1" customFormat="1" x14ac:dyDescent="0.35">
      <c r="C19"/>
      <c r="F19" s="3"/>
    </row>
    <row r="20" spans="3:6" s="1" customFormat="1" x14ac:dyDescent="0.35">
      <c r="C20"/>
      <c r="F20" s="3"/>
    </row>
    <row r="21" spans="3:6" s="1" customFormat="1" x14ac:dyDescent="0.35">
      <c r="C21"/>
      <c r="F21" s="3"/>
    </row>
    <row r="22" spans="3:6" s="1" customFormat="1" x14ac:dyDescent="0.35">
      <c r="C22"/>
      <c r="F22" s="3"/>
    </row>
    <row r="23" spans="3:6" s="1" customFormat="1" x14ac:dyDescent="0.35">
      <c r="C23"/>
      <c r="F23" s="3"/>
    </row>
    <row r="24" spans="3:6" s="1" customFormat="1" x14ac:dyDescent="0.35">
      <c r="C24"/>
      <c r="F24" s="3"/>
    </row>
    <row r="25" spans="3:6" s="1" customFormat="1" x14ac:dyDescent="0.35">
      <c r="C25"/>
      <c r="F25" s="3"/>
    </row>
    <row r="26" spans="3:6" s="1" customFormat="1" x14ac:dyDescent="0.35">
      <c r="C26"/>
      <c r="F26" s="3"/>
    </row>
    <row r="27" spans="3:6" s="1" customFormat="1" x14ac:dyDescent="0.35">
      <c r="C27"/>
      <c r="F27" s="3"/>
    </row>
    <row r="28" spans="3:6" s="1" customFormat="1" x14ac:dyDescent="0.35">
      <c r="C28"/>
      <c r="F28" s="3"/>
    </row>
    <row r="29" spans="3:6" s="1" customFormat="1" x14ac:dyDescent="0.35">
      <c r="C29"/>
      <c r="F29" s="3"/>
    </row>
    <row r="30" spans="3:6" s="1" customFormat="1" x14ac:dyDescent="0.35">
      <c r="C30"/>
      <c r="F30" s="3"/>
    </row>
    <row r="31" spans="3:6" s="1" customFormat="1" x14ac:dyDescent="0.35">
      <c r="C31"/>
      <c r="F31" s="3"/>
    </row>
    <row r="32" spans="3:6" s="1" customFormat="1" x14ac:dyDescent="0.35">
      <c r="C32"/>
      <c r="F32" s="3"/>
    </row>
    <row r="33" spans="3:6" s="1" customFormat="1" x14ac:dyDescent="0.35">
      <c r="C33"/>
      <c r="F33" s="3"/>
    </row>
    <row r="34" spans="3:6" s="1" customFormat="1" x14ac:dyDescent="0.35">
      <c r="C34"/>
      <c r="F34" s="3"/>
    </row>
    <row r="35" spans="3:6" s="1" customFormat="1" x14ac:dyDescent="0.35">
      <c r="C35"/>
      <c r="F35" s="3"/>
    </row>
    <row r="36" spans="3:6" s="1" customFormat="1" x14ac:dyDescent="0.35">
      <c r="C36"/>
      <c r="F36" s="3"/>
    </row>
    <row r="37" spans="3:6" s="1" customFormat="1" x14ac:dyDescent="0.35">
      <c r="C37"/>
      <c r="F37" s="3"/>
    </row>
    <row r="38" spans="3:6" s="1" customFormat="1" x14ac:dyDescent="0.35">
      <c r="C38"/>
      <c r="F38" s="3"/>
    </row>
    <row r="39" spans="3:6" s="1" customFormat="1" x14ac:dyDescent="0.35">
      <c r="C39"/>
      <c r="F39" s="3"/>
    </row>
    <row r="40" spans="3:6" s="1" customFormat="1" x14ac:dyDescent="0.35">
      <c r="C40"/>
      <c r="F40" s="3"/>
    </row>
    <row r="41" spans="3:6" s="1" customFormat="1" x14ac:dyDescent="0.35">
      <c r="C41"/>
      <c r="F41" s="3"/>
    </row>
    <row r="42" spans="3:6" s="1" customFormat="1" x14ac:dyDescent="0.35">
      <c r="C42"/>
      <c r="F42" s="3"/>
    </row>
    <row r="43" spans="3:6" s="1" customFormat="1" x14ac:dyDescent="0.35">
      <c r="C43"/>
      <c r="F43" s="3"/>
    </row>
    <row r="44" spans="3:6" s="1" customFormat="1" x14ac:dyDescent="0.35">
      <c r="C44"/>
      <c r="F44" s="3"/>
    </row>
    <row r="45" spans="3:6" s="1" customFormat="1" x14ac:dyDescent="0.35">
      <c r="C45"/>
      <c r="F45" s="3"/>
    </row>
    <row r="46" spans="3:6" s="1" customFormat="1" x14ac:dyDescent="0.35">
      <c r="C46"/>
      <c r="F46" s="3"/>
    </row>
    <row r="47" spans="3:6" s="1" customFormat="1" x14ac:dyDescent="0.35">
      <c r="C47"/>
      <c r="F47" s="3"/>
    </row>
    <row r="48" spans="3:6" s="1" customFormat="1" x14ac:dyDescent="0.35">
      <c r="C48"/>
      <c r="F48" s="3"/>
    </row>
    <row r="49" spans="3:6" s="1" customFormat="1" x14ac:dyDescent="0.35">
      <c r="C49"/>
      <c r="F49" s="3"/>
    </row>
    <row r="50" spans="3:6" s="1" customFormat="1" x14ac:dyDescent="0.35">
      <c r="C50"/>
      <c r="F50" s="3"/>
    </row>
    <row r="51" spans="3:6" s="1" customFormat="1" x14ac:dyDescent="0.35">
      <c r="C51"/>
      <c r="F51" s="3"/>
    </row>
    <row r="52" spans="3:6" s="1" customFormat="1" x14ac:dyDescent="0.35">
      <c r="C52"/>
      <c r="F52" s="3"/>
    </row>
    <row r="53" spans="3:6" s="1" customFormat="1" x14ac:dyDescent="0.35">
      <c r="C53"/>
      <c r="F53" s="3"/>
    </row>
    <row r="54" spans="3:6" s="1" customFormat="1" x14ac:dyDescent="0.35">
      <c r="C54"/>
      <c r="F54" s="3"/>
    </row>
    <row r="55" spans="3:6" s="1" customFormat="1" x14ac:dyDescent="0.35">
      <c r="C55"/>
      <c r="F55" s="3"/>
    </row>
    <row r="56" spans="3:6" s="1" customFormat="1" x14ac:dyDescent="0.35">
      <c r="C56"/>
      <c r="F56" s="3"/>
    </row>
    <row r="57" spans="3:6" s="1" customFormat="1" x14ac:dyDescent="0.35">
      <c r="C57"/>
      <c r="F57" s="3"/>
    </row>
    <row r="58" spans="3:6" s="1" customFormat="1" x14ac:dyDescent="0.35">
      <c r="C58"/>
      <c r="F58" s="3"/>
    </row>
    <row r="59" spans="3:6" s="1" customFormat="1" x14ac:dyDescent="0.35">
      <c r="C59"/>
      <c r="F59" s="3"/>
    </row>
    <row r="60" spans="3:6" s="1" customFormat="1" x14ac:dyDescent="0.35">
      <c r="C60"/>
      <c r="F60" s="3"/>
    </row>
    <row r="61" spans="3:6" s="1" customFormat="1" x14ac:dyDescent="0.35">
      <c r="C61"/>
      <c r="F61" s="3"/>
    </row>
    <row r="62" spans="3:6" s="1" customFormat="1" x14ac:dyDescent="0.35">
      <c r="C62"/>
      <c r="F62" s="3"/>
    </row>
    <row r="63" spans="3:6" s="1" customFormat="1" x14ac:dyDescent="0.35">
      <c r="C63"/>
      <c r="F63" s="3"/>
    </row>
    <row r="64" spans="3:6" s="1" customFormat="1" x14ac:dyDescent="0.35">
      <c r="C64"/>
      <c r="F64" s="3"/>
    </row>
    <row r="65" spans="3:6" s="1" customFormat="1" x14ac:dyDescent="0.35">
      <c r="C65"/>
      <c r="F65" s="3"/>
    </row>
    <row r="66" spans="3:6" s="1" customFormat="1" x14ac:dyDescent="0.35">
      <c r="C66"/>
      <c r="F66" s="3"/>
    </row>
    <row r="67" spans="3:6" s="1" customFormat="1" x14ac:dyDescent="0.35">
      <c r="C67"/>
      <c r="F67" s="3"/>
    </row>
    <row r="68" spans="3:6" s="1" customFormat="1" x14ac:dyDescent="0.35">
      <c r="C68"/>
      <c r="F68" s="3"/>
    </row>
    <row r="69" spans="3:6" s="1" customFormat="1" x14ac:dyDescent="0.35">
      <c r="C69"/>
      <c r="F69" s="3"/>
    </row>
    <row r="70" spans="3:6" s="1" customFormat="1" x14ac:dyDescent="0.35">
      <c r="C70"/>
      <c r="F70" s="3"/>
    </row>
    <row r="71" spans="3:6" s="1" customFormat="1" x14ac:dyDescent="0.35">
      <c r="C71"/>
      <c r="F71" s="3"/>
    </row>
    <row r="72" spans="3:6" s="1" customFormat="1" x14ac:dyDescent="0.35">
      <c r="C72"/>
      <c r="F72" s="3"/>
    </row>
    <row r="73" spans="3:6" s="1" customFormat="1" x14ac:dyDescent="0.35">
      <c r="C73"/>
      <c r="F73" s="3"/>
    </row>
    <row r="74" spans="3:6" s="1" customFormat="1" x14ac:dyDescent="0.35">
      <c r="C74"/>
      <c r="F74" s="3"/>
    </row>
    <row r="75" spans="3:6" s="1" customFormat="1" x14ac:dyDescent="0.35">
      <c r="C75"/>
      <c r="F75" s="3"/>
    </row>
    <row r="76" spans="3:6" s="1" customFormat="1" x14ac:dyDescent="0.35">
      <c r="C76"/>
      <c r="F76" s="3"/>
    </row>
    <row r="77" spans="3:6" s="1" customFormat="1" x14ac:dyDescent="0.35">
      <c r="C77"/>
      <c r="F77" s="3"/>
    </row>
    <row r="78" spans="3:6" s="1" customFormat="1" x14ac:dyDescent="0.35">
      <c r="C78"/>
      <c r="F78" s="3"/>
    </row>
    <row r="79" spans="3:6" s="1" customFormat="1" x14ac:dyDescent="0.35">
      <c r="C79"/>
      <c r="F79" s="3"/>
    </row>
    <row r="80" spans="3:6" s="1" customFormat="1" x14ac:dyDescent="0.35">
      <c r="C80"/>
      <c r="F80" s="3"/>
    </row>
    <row r="81" spans="3:6" s="1" customFormat="1" x14ac:dyDescent="0.35">
      <c r="C81"/>
      <c r="F81" s="3"/>
    </row>
    <row r="82" spans="3:6" s="1" customFormat="1" x14ac:dyDescent="0.35">
      <c r="C82"/>
      <c r="F82" s="3"/>
    </row>
    <row r="83" spans="3:6" s="1" customFormat="1" x14ac:dyDescent="0.35">
      <c r="C83"/>
      <c r="F83" s="3"/>
    </row>
    <row r="84" spans="3:6" s="1" customFormat="1" x14ac:dyDescent="0.35">
      <c r="C84"/>
      <c r="F84" s="3"/>
    </row>
    <row r="85" spans="3:6" s="1" customFormat="1" x14ac:dyDescent="0.35">
      <c r="C85"/>
      <c r="F85" s="3"/>
    </row>
    <row r="86" spans="3:6" s="1" customFormat="1" x14ac:dyDescent="0.35">
      <c r="C86"/>
      <c r="F86" s="3"/>
    </row>
    <row r="87" spans="3:6" s="1" customFormat="1" x14ac:dyDescent="0.35">
      <c r="C87"/>
      <c r="F87" s="3"/>
    </row>
    <row r="88" spans="3:6" s="1" customFormat="1" x14ac:dyDescent="0.35">
      <c r="C88"/>
      <c r="F88" s="3"/>
    </row>
    <row r="89" spans="3:6" s="1" customFormat="1" x14ac:dyDescent="0.35">
      <c r="C89"/>
      <c r="F89" s="3"/>
    </row>
    <row r="90" spans="3:6" s="1" customFormat="1" x14ac:dyDescent="0.35">
      <c r="C90"/>
      <c r="F90" s="3"/>
    </row>
    <row r="91" spans="3:6" s="1" customFormat="1" x14ac:dyDescent="0.35">
      <c r="C91"/>
      <c r="F91" s="3"/>
    </row>
    <row r="92" spans="3:6" s="1" customFormat="1" x14ac:dyDescent="0.35">
      <c r="C92"/>
      <c r="F92" s="3"/>
    </row>
    <row r="93" spans="3:6" s="1" customFormat="1" x14ac:dyDescent="0.35">
      <c r="C93"/>
      <c r="F93" s="3"/>
    </row>
    <row r="94" spans="3:6" s="1" customFormat="1" x14ac:dyDescent="0.35">
      <c r="C94"/>
      <c r="F94" s="3"/>
    </row>
    <row r="95" spans="3:6" s="1" customFormat="1" x14ac:dyDescent="0.35">
      <c r="C95"/>
      <c r="F95" s="3"/>
    </row>
    <row r="96" spans="3:6" s="1" customFormat="1" x14ac:dyDescent="0.35">
      <c r="C96"/>
      <c r="F96" s="3"/>
    </row>
    <row r="97" spans="3:6" s="1" customFormat="1" x14ac:dyDescent="0.35">
      <c r="C97"/>
      <c r="F97" s="3"/>
    </row>
    <row r="98" spans="3:6" s="1" customFormat="1" x14ac:dyDescent="0.35">
      <c r="C98"/>
      <c r="F98" s="3"/>
    </row>
    <row r="99" spans="3:6" s="1" customFormat="1" x14ac:dyDescent="0.35">
      <c r="C99"/>
      <c r="F99" s="3"/>
    </row>
    <row r="100" spans="3:6" s="1" customFormat="1" x14ac:dyDescent="0.35">
      <c r="C100"/>
      <c r="F100" s="3"/>
    </row>
    <row r="101" spans="3:6" s="1" customFormat="1" x14ac:dyDescent="0.35">
      <c r="C101"/>
      <c r="F101" s="3"/>
    </row>
    <row r="102" spans="3:6" s="1" customFormat="1" x14ac:dyDescent="0.35">
      <c r="C102"/>
      <c r="F102" s="3"/>
    </row>
    <row r="103" spans="3:6" s="1" customFormat="1" x14ac:dyDescent="0.35">
      <c r="C103"/>
      <c r="F103" s="3"/>
    </row>
    <row r="104" spans="3:6" s="1" customFormat="1" x14ac:dyDescent="0.35">
      <c r="C104"/>
      <c r="F104" s="3"/>
    </row>
    <row r="105" spans="3:6" s="1" customFormat="1" x14ac:dyDescent="0.35">
      <c r="C105"/>
      <c r="F105" s="3"/>
    </row>
    <row r="106" spans="3:6" s="1" customFormat="1" x14ac:dyDescent="0.35">
      <c r="C106"/>
      <c r="F106" s="3"/>
    </row>
    <row r="107" spans="3:6" s="1" customFormat="1" x14ac:dyDescent="0.35">
      <c r="C107"/>
      <c r="F107" s="3"/>
    </row>
    <row r="108" spans="3:6" s="1" customFormat="1" x14ac:dyDescent="0.35">
      <c r="C108"/>
      <c r="F108" s="3"/>
    </row>
    <row r="109" spans="3:6" s="1" customFormat="1" x14ac:dyDescent="0.35">
      <c r="C109"/>
      <c r="F109" s="3"/>
    </row>
    <row r="110" spans="3:6" s="1" customFormat="1" x14ac:dyDescent="0.35">
      <c r="C110"/>
      <c r="F110" s="3"/>
    </row>
    <row r="111" spans="3:6" s="1" customFormat="1" x14ac:dyDescent="0.35">
      <c r="C111"/>
      <c r="F111" s="3"/>
    </row>
    <row r="112" spans="3:6" s="1" customFormat="1" x14ac:dyDescent="0.35">
      <c r="C112"/>
      <c r="F112" s="3"/>
    </row>
    <row r="113" spans="3:6" s="1" customFormat="1" x14ac:dyDescent="0.35">
      <c r="C113"/>
      <c r="F113" s="3"/>
    </row>
    <row r="114" spans="3:6" s="1" customFormat="1" x14ac:dyDescent="0.35">
      <c r="C114"/>
      <c r="F114" s="3"/>
    </row>
    <row r="115" spans="3:6" s="1" customFormat="1" x14ac:dyDescent="0.35">
      <c r="C115"/>
      <c r="F115" s="3"/>
    </row>
    <row r="116" spans="3:6" s="1" customFormat="1" x14ac:dyDescent="0.35">
      <c r="C116"/>
      <c r="F116" s="3"/>
    </row>
    <row r="117" spans="3:6" s="1" customFormat="1" x14ac:dyDescent="0.35">
      <c r="C117"/>
      <c r="F117" s="3"/>
    </row>
    <row r="118" spans="3:6" s="1" customFormat="1" x14ac:dyDescent="0.35">
      <c r="C118"/>
      <c r="F118" s="3"/>
    </row>
    <row r="119" spans="3:6" s="1" customFormat="1" x14ac:dyDescent="0.35">
      <c r="C119"/>
      <c r="F119" s="3"/>
    </row>
    <row r="120" spans="3:6" s="1" customFormat="1" x14ac:dyDescent="0.35">
      <c r="C120"/>
      <c r="F120" s="3"/>
    </row>
    <row r="121" spans="3:6" s="1" customFormat="1" x14ac:dyDescent="0.35">
      <c r="C121"/>
      <c r="F121" s="3"/>
    </row>
    <row r="122" spans="3:6" s="1" customFormat="1" x14ac:dyDescent="0.35">
      <c r="C122"/>
      <c r="F122" s="3"/>
    </row>
    <row r="123" spans="3:6" s="1" customFormat="1" x14ac:dyDescent="0.35">
      <c r="C123"/>
      <c r="F123" s="3"/>
    </row>
    <row r="124" spans="3:6" s="1" customFormat="1" x14ac:dyDescent="0.35">
      <c r="C124"/>
      <c r="F124" s="3"/>
    </row>
    <row r="125" spans="3:6" s="1" customFormat="1" x14ac:dyDescent="0.35">
      <c r="C125"/>
      <c r="F125" s="3"/>
    </row>
    <row r="126" spans="3:6" s="1" customFormat="1" x14ac:dyDescent="0.35">
      <c r="C126"/>
      <c r="F126" s="3"/>
    </row>
    <row r="127" spans="3:6" s="1" customFormat="1" x14ac:dyDescent="0.35">
      <c r="C127"/>
      <c r="F127" s="3"/>
    </row>
    <row r="128" spans="3:6" s="1" customFormat="1" x14ac:dyDescent="0.35">
      <c r="C128"/>
      <c r="F128" s="3"/>
    </row>
    <row r="129" spans="3:6" s="1" customFormat="1" x14ac:dyDescent="0.35">
      <c r="C129"/>
      <c r="F129" s="3"/>
    </row>
    <row r="130" spans="3:6" s="1" customFormat="1" x14ac:dyDescent="0.35">
      <c r="C130"/>
      <c r="F130" s="3"/>
    </row>
    <row r="131" spans="3:6" s="1" customFormat="1" x14ac:dyDescent="0.35">
      <c r="C131"/>
      <c r="F131" s="3"/>
    </row>
    <row r="132" spans="3:6" s="1" customFormat="1" x14ac:dyDescent="0.35">
      <c r="C132"/>
      <c r="F132" s="3"/>
    </row>
    <row r="133" spans="3:6" s="1" customFormat="1" x14ac:dyDescent="0.35">
      <c r="C133"/>
      <c r="F133" s="3"/>
    </row>
    <row r="134" spans="3:6" s="1" customFormat="1" x14ac:dyDescent="0.35">
      <c r="C134"/>
      <c r="F134" s="3"/>
    </row>
    <row r="135" spans="3:6" s="1" customFormat="1" x14ac:dyDescent="0.35">
      <c r="C135"/>
      <c r="F135" s="3"/>
    </row>
    <row r="136" spans="3:6" s="1" customFormat="1" x14ac:dyDescent="0.35">
      <c r="C136"/>
      <c r="F136" s="3"/>
    </row>
    <row r="137" spans="3:6" s="1" customFormat="1" x14ac:dyDescent="0.35">
      <c r="C137"/>
      <c r="F137" s="3"/>
    </row>
    <row r="138" spans="3:6" s="1" customFormat="1" x14ac:dyDescent="0.35">
      <c r="C138"/>
      <c r="F138" s="3"/>
    </row>
    <row r="139" spans="3:6" s="1" customFormat="1" x14ac:dyDescent="0.35">
      <c r="C139"/>
      <c r="F139" s="3"/>
    </row>
    <row r="140" spans="3:6" s="1" customFormat="1" x14ac:dyDescent="0.35">
      <c r="C140"/>
      <c r="F140" s="3"/>
    </row>
    <row r="141" spans="3:6" s="1" customFormat="1" x14ac:dyDescent="0.35">
      <c r="C141"/>
      <c r="F141" s="3"/>
    </row>
    <row r="142" spans="3:6" s="1" customFormat="1" x14ac:dyDescent="0.35">
      <c r="C142"/>
      <c r="F142" s="3"/>
    </row>
    <row r="143" spans="3:6" s="1" customFormat="1" x14ac:dyDescent="0.35">
      <c r="C143"/>
      <c r="F143" s="3"/>
    </row>
    <row r="144" spans="3:6" s="1" customFormat="1" x14ac:dyDescent="0.35">
      <c r="C144"/>
      <c r="F144" s="3"/>
    </row>
    <row r="145" spans="3:6" s="1" customFormat="1" x14ac:dyDescent="0.35">
      <c r="C145"/>
      <c r="F145" s="3"/>
    </row>
    <row r="146" spans="3:6" s="1" customFormat="1" x14ac:dyDescent="0.35">
      <c r="C146"/>
      <c r="F146" s="3"/>
    </row>
    <row r="147" spans="3:6" s="1" customFormat="1" x14ac:dyDescent="0.35">
      <c r="C147"/>
      <c r="F147" s="3"/>
    </row>
    <row r="148" spans="3:6" s="1" customFormat="1" x14ac:dyDescent="0.35">
      <c r="C148"/>
      <c r="F148" s="3"/>
    </row>
    <row r="149" spans="3:6" s="1" customFormat="1" x14ac:dyDescent="0.35">
      <c r="C149"/>
      <c r="F149" s="3"/>
    </row>
    <row r="150" spans="3:6" s="1" customFormat="1" x14ac:dyDescent="0.35">
      <c r="C150"/>
      <c r="F150" s="3"/>
    </row>
    <row r="151" spans="3:6" s="1" customFormat="1" x14ac:dyDescent="0.35">
      <c r="C151"/>
      <c r="F151" s="3"/>
    </row>
    <row r="152" spans="3:6" s="1" customFormat="1" x14ac:dyDescent="0.35">
      <c r="C152"/>
      <c r="F152" s="3"/>
    </row>
    <row r="153" spans="3:6" s="1" customFormat="1" x14ac:dyDescent="0.35">
      <c r="C153"/>
      <c r="F153" s="3"/>
    </row>
    <row r="154" spans="3:6" s="1" customFormat="1" x14ac:dyDescent="0.35">
      <c r="C154"/>
      <c r="F154" s="3"/>
    </row>
    <row r="155" spans="3:6" s="1" customFormat="1" x14ac:dyDescent="0.35">
      <c r="C155"/>
      <c r="F155" s="3"/>
    </row>
    <row r="156" spans="3:6" s="1" customFormat="1" x14ac:dyDescent="0.35">
      <c r="C156"/>
      <c r="F156" s="3"/>
    </row>
    <row r="157" spans="3:6" s="1" customFormat="1" x14ac:dyDescent="0.35">
      <c r="C157"/>
      <c r="F157" s="3"/>
    </row>
    <row r="158" spans="3:6" s="1" customFormat="1" x14ac:dyDescent="0.35">
      <c r="C158"/>
      <c r="F158" s="3"/>
    </row>
    <row r="159" spans="3:6" s="1" customFormat="1" x14ac:dyDescent="0.35">
      <c r="C159"/>
      <c r="F159" s="3"/>
    </row>
    <row r="160" spans="3:6" s="1" customFormat="1" x14ac:dyDescent="0.35">
      <c r="C160"/>
      <c r="F160" s="3"/>
    </row>
    <row r="161" spans="3:6" s="1" customFormat="1" x14ac:dyDescent="0.35">
      <c r="C161"/>
      <c r="F161" s="3"/>
    </row>
    <row r="162" spans="3:6" s="1" customFormat="1" x14ac:dyDescent="0.35">
      <c r="C162"/>
      <c r="F162" s="3"/>
    </row>
    <row r="163" spans="3:6" s="1" customFormat="1" x14ac:dyDescent="0.35">
      <c r="C163"/>
      <c r="F163" s="3"/>
    </row>
    <row r="164" spans="3:6" s="1" customFormat="1" x14ac:dyDescent="0.35">
      <c r="C164"/>
      <c r="F164" s="3"/>
    </row>
    <row r="165" spans="3:6" s="1" customFormat="1" x14ac:dyDescent="0.35">
      <c r="C165"/>
      <c r="F165" s="3"/>
    </row>
    <row r="166" spans="3:6" s="1" customFormat="1" x14ac:dyDescent="0.35">
      <c r="C166"/>
      <c r="F166" s="3"/>
    </row>
    <row r="167" spans="3:6" s="1" customFormat="1" x14ac:dyDescent="0.35">
      <c r="C167"/>
      <c r="F167" s="3"/>
    </row>
    <row r="168" spans="3:6" s="1" customFormat="1" x14ac:dyDescent="0.35">
      <c r="C168"/>
      <c r="F168" s="3"/>
    </row>
    <row r="169" spans="3:6" s="1" customFormat="1" x14ac:dyDescent="0.35">
      <c r="C169"/>
      <c r="F169" s="3"/>
    </row>
    <row r="170" spans="3:6" s="1" customFormat="1" x14ac:dyDescent="0.35">
      <c r="C170"/>
      <c r="F170" s="3"/>
    </row>
    <row r="171" spans="3:6" s="1" customFormat="1" x14ac:dyDescent="0.35">
      <c r="C171"/>
      <c r="F171" s="3"/>
    </row>
    <row r="172" spans="3:6" s="1" customFormat="1" x14ac:dyDescent="0.35">
      <c r="C172"/>
      <c r="F172" s="3"/>
    </row>
    <row r="173" spans="3:6" s="1" customFormat="1" x14ac:dyDescent="0.35">
      <c r="C173"/>
      <c r="F173" s="3"/>
    </row>
    <row r="174" spans="3:6" s="1" customFormat="1" x14ac:dyDescent="0.35">
      <c r="C174"/>
      <c r="F174" s="3"/>
    </row>
    <row r="175" spans="3:6" s="1" customFormat="1" x14ac:dyDescent="0.35">
      <c r="C175"/>
      <c r="F175" s="3"/>
    </row>
    <row r="176" spans="3:6" s="1" customFormat="1" x14ac:dyDescent="0.35">
      <c r="C176"/>
      <c r="F176" s="3"/>
    </row>
    <row r="177" spans="3:6" s="1" customFormat="1" x14ac:dyDescent="0.35">
      <c r="C177"/>
      <c r="F177" s="3"/>
    </row>
    <row r="178" spans="3:6" s="1" customFormat="1" x14ac:dyDescent="0.35">
      <c r="C178"/>
      <c r="F178" s="3"/>
    </row>
    <row r="179" spans="3:6" s="1" customFormat="1" x14ac:dyDescent="0.35">
      <c r="C179"/>
      <c r="F179" s="3"/>
    </row>
    <row r="180" spans="3:6" s="1" customFormat="1" x14ac:dyDescent="0.35">
      <c r="C180"/>
      <c r="F180" s="3"/>
    </row>
    <row r="181" spans="3:6" s="1" customFormat="1" x14ac:dyDescent="0.35">
      <c r="C181"/>
      <c r="F181" s="3"/>
    </row>
    <row r="182" spans="3:6" s="1" customFormat="1" x14ac:dyDescent="0.35">
      <c r="C182"/>
      <c r="F182" s="3"/>
    </row>
    <row r="183" spans="3:6" s="1" customFormat="1" x14ac:dyDescent="0.35">
      <c r="C183"/>
      <c r="F183" s="3"/>
    </row>
    <row r="184" spans="3:6" s="1" customFormat="1" x14ac:dyDescent="0.35">
      <c r="C184"/>
      <c r="F184" s="3"/>
    </row>
    <row r="185" spans="3:6" s="1" customFormat="1" x14ac:dyDescent="0.35">
      <c r="C185"/>
      <c r="F185" s="3"/>
    </row>
    <row r="186" spans="3:6" s="1" customFormat="1" x14ac:dyDescent="0.35">
      <c r="C186"/>
      <c r="F186" s="3"/>
    </row>
    <row r="187" spans="3:6" s="1" customFormat="1" x14ac:dyDescent="0.35">
      <c r="C187"/>
      <c r="F187" s="3"/>
    </row>
    <row r="188" spans="3:6" s="1" customFormat="1" x14ac:dyDescent="0.35">
      <c r="C188"/>
      <c r="F188" s="3"/>
    </row>
    <row r="189" spans="3:6" s="1" customFormat="1" x14ac:dyDescent="0.35">
      <c r="C189"/>
      <c r="F189" s="3"/>
    </row>
    <row r="190" spans="3:6" s="1" customFormat="1" x14ac:dyDescent="0.35">
      <c r="C190"/>
      <c r="F190" s="3"/>
    </row>
    <row r="191" spans="3:6" s="1" customFormat="1" x14ac:dyDescent="0.35">
      <c r="C191"/>
      <c r="F191" s="3"/>
    </row>
    <row r="192" spans="3:6" s="1" customFormat="1" x14ac:dyDescent="0.35">
      <c r="C192"/>
      <c r="F192" s="3"/>
    </row>
    <row r="193" spans="3:6" s="1" customFormat="1" x14ac:dyDescent="0.35">
      <c r="C193"/>
      <c r="F193" s="3"/>
    </row>
    <row r="194" spans="3:6" s="1" customFormat="1" x14ac:dyDescent="0.35">
      <c r="C194"/>
      <c r="F194" s="3"/>
    </row>
    <row r="195" spans="3:6" s="1" customFormat="1" x14ac:dyDescent="0.35">
      <c r="C195"/>
      <c r="F195" s="3"/>
    </row>
    <row r="196" spans="3:6" s="1" customFormat="1" x14ac:dyDescent="0.35">
      <c r="C196"/>
      <c r="F196" s="3"/>
    </row>
    <row r="197" spans="3:6" s="1" customFormat="1" x14ac:dyDescent="0.35">
      <c r="C197"/>
      <c r="F197" s="3"/>
    </row>
    <row r="198" spans="3:6" s="1" customFormat="1" x14ac:dyDescent="0.35">
      <c r="C198"/>
      <c r="F198" s="3"/>
    </row>
    <row r="199" spans="3:6" s="1" customFormat="1" x14ac:dyDescent="0.35">
      <c r="C199"/>
      <c r="F199" s="3"/>
    </row>
    <row r="200" spans="3:6" s="1" customFormat="1" x14ac:dyDescent="0.35">
      <c r="C200"/>
      <c r="F200" s="3"/>
    </row>
    <row r="201" spans="3:6" s="1" customFormat="1" x14ac:dyDescent="0.35">
      <c r="C201"/>
      <c r="F201" s="3"/>
    </row>
    <row r="202" spans="3:6" s="1" customFormat="1" x14ac:dyDescent="0.35">
      <c r="C202"/>
      <c r="F202" s="3"/>
    </row>
    <row r="203" spans="3:6" s="1" customFormat="1" x14ac:dyDescent="0.35">
      <c r="C203"/>
      <c r="F203" s="3"/>
    </row>
    <row r="204" spans="3:6" s="1" customFormat="1" x14ac:dyDescent="0.35">
      <c r="C204"/>
      <c r="F204" s="3"/>
    </row>
    <row r="205" spans="3:6" s="1" customFormat="1" x14ac:dyDescent="0.35">
      <c r="C205"/>
      <c r="F205" s="3"/>
    </row>
    <row r="206" spans="3:6" s="1" customFormat="1" x14ac:dyDescent="0.35">
      <c r="C206"/>
      <c r="F206" s="3"/>
    </row>
    <row r="207" spans="3:6" s="1" customFormat="1" x14ac:dyDescent="0.35">
      <c r="C207"/>
      <c r="F207" s="3"/>
    </row>
    <row r="208" spans="3:6" s="1" customFormat="1" x14ac:dyDescent="0.35">
      <c r="C208"/>
      <c r="F208" s="3"/>
    </row>
    <row r="209" spans="3:6" s="1" customFormat="1" x14ac:dyDescent="0.35">
      <c r="C209"/>
      <c r="F209" s="3"/>
    </row>
    <row r="210" spans="3:6" s="1" customFormat="1" x14ac:dyDescent="0.35">
      <c r="C210"/>
      <c r="F210" s="3"/>
    </row>
    <row r="211" spans="3:6" s="1" customFormat="1" x14ac:dyDescent="0.35">
      <c r="C211"/>
      <c r="F211" s="3"/>
    </row>
    <row r="212" spans="3:6" s="1" customFormat="1" x14ac:dyDescent="0.35">
      <c r="C212"/>
      <c r="F212" s="3"/>
    </row>
    <row r="213" spans="3:6" s="1" customFormat="1" x14ac:dyDescent="0.35">
      <c r="C213"/>
      <c r="F213" s="3"/>
    </row>
    <row r="214" spans="3:6" s="1" customFormat="1" x14ac:dyDescent="0.35">
      <c r="C214"/>
      <c r="F214" s="3"/>
    </row>
    <row r="215" spans="3:6" s="1" customFormat="1" x14ac:dyDescent="0.35">
      <c r="C215"/>
      <c r="F215" s="3"/>
    </row>
    <row r="216" spans="3:6" s="1" customFormat="1" x14ac:dyDescent="0.35">
      <c r="C216"/>
      <c r="F216" s="3"/>
    </row>
    <row r="217" spans="3:6" s="1" customFormat="1" x14ac:dyDescent="0.35">
      <c r="C217"/>
      <c r="F217" s="3"/>
    </row>
    <row r="218" spans="3:6" s="1" customFormat="1" x14ac:dyDescent="0.35">
      <c r="C218"/>
      <c r="F218" s="3"/>
    </row>
    <row r="219" spans="3:6" s="1" customFormat="1" x14ac:dyDescent="0.35">
      <c r="C219"/>
      <c r="F219" s="3"/>
    </row>
    <row r="220" spans="3:6" s="1" customFormat="1" x14ac:dyDescent="0.35">
      <c r="C220"/>
      <c r="F220" s="3"/>
    </row>
    <row r="221" spans="3:6" s="1" customFormat="1" x14ac:dyDescent="0.35">
      <c r="C221"/>
      <c r="F221" s="3"/>
    </row>
    <row r="222" spans="3:6" s="1" customFormat="1" x14ac:dyDescent="0.35">
      <c r="C222"/>
      <c r="F222" s="3"/>
    </row>
    <row r="223" spans="3:6" s="1" customFormat="1" x14ac:dyDescent="0.35">
      <c r="C223"/>
      <c r="F223" s="3"/>
    </row>
    <row r="224" spans="3:6" s="1" customFormat="1" x14ac:dyDescent="0.35">
      <c r="C224"/>
      <c r="F224" s="3"/>
    </row>
    <row r="225" spans="3:6" s="1" customFormat="1" x14ac:dyDescent="0.35">
      <c r="C225"/>
      <c r="F225" s="3"/>
    </row>
    <row r="226" spans="3:6" s="1" customFormat="1" x14ac:dyDescent="0.35">
      <c r="C226"/>
      <c r="F226" s="3"/>
    </row>
    <row r="227" spans="3:6" s="1" customFormat="1" x14ac:dyDescent="0.35">
      <c r="C227"/>
      <c r="F227" s="3"/>
    </row>
    <row r="228" spans="3:6" s="1" customFormat="1" x14ac:dyDescent="0.35">
      <c r="C228"/>
      <c r="F228" s="3"/>
    </row>
    <row r="229" spans="3:6" s="1" customFormat="1" x14ac:dyDescent="0.35">
      <c r="C229"/>
      <c r="F229" s="3"/>
    </row>
    <row r="230" spans="3:6" s="1" customFormat="1" x14ac:dyDescent="0.35">
      <c r="C230"/>
      <c r="F230" s="3"/>
    </row>
    <row r="231" spans="3:6" s="1" customFormat="1" x14ac:dyDescent="0.35">
      <c r="C231"/>
      <c r="F231" s="3"/>
    </row>
    <row r="232" spans="3:6" s="1" customFormat="1" x14ac:dyDescent="0.35">
      <c r="C232"/>
      <c r="F232" s="3"/>
    </row>
    <row r="233" spans="3:6" s="1" customFormat="1" x14ac:dyDescent="0.35">
      <c r="C233"/>
      <c r="F233" s="3"/>
    </row>
    <row r="234" spans="3:6" s="1" customFormat="1" x14ac:dyDescent="0.35">
      <c r="C234"/>
      <c r="F234" s="3"/>
    </row>
    <row r="235" spans="3:6" s="1" customFormat="1" x14ac:dyDescent="0.35">
      <c r="C235"/>
      <c r="F235" s="3"/>
    </row>
    <row r="236" spans="3:6" s="1" customFormat="1" x14ac:dyDescent="0.35">
      <c r="C236"/>
      <c r="F236" s="3"/>
    </row>
    <row r="237" spans="3:6" s="1" customFormat="1" x14ac:dyDescent="0.35">
      <c r="C237"/>
      <c r="F237" s="3"/>
    </row>
    <row r="238" spans="3:6" s="1" customFormat="1" x14ac:dyDescent="0.35">
      <c r="C238"/>
      <c r="F238" s="3"/>
    </row>
    <row r="239" spans="3:6" s="1" customFormat="1" x14ac:dyDescent="0.35">
      <c r="C239"/>
      <c r="F239" s="3"/>
    </row>
    <row r="240" spans="3:6" s="1" customFormat="1" x14ac:dyDescent="0.35">
      <c r="C240"/>
      <c r="F240" s="3"/>
    </row>
    <row r="241" spans="3:6" s="1" customFormat="1" x14ac:dyDescent="0.35">
      <c r="C241"/>
      <c r="F241" s="3"/>
    </row>
    <row r="242" spans="3:6" s="1" customFormat="1" x14ac:dyDescent="0.35">
      <c r="C242"/>
      <c r="F242" s="3"/>
    </row>
    <row r="243" spans="3:6" s="1" customFormat="1" x14ac:dyDescent="0.35">
      <c r="C243"/>
      <c r="F243" s="3"/>
    </row>
    <row r="244" spans="3:6" s="1" customFormat="1" x14ac:dyDescent="0.35">
      <c r="C244"/>
      <c r="F244" s="3"/>
    </row>
    <row r="245" spans="3:6" s="1" customFormat="1" x14ac:dyDescent="0.35">
      <c r="C245"/>
      <c r="F245" s="3"/>
    </row>
    <row r="246" spans="3:6" s="1" customFormat="1" x14ac:dyDescent="0.35">
      <c r="C246"/>
      <c r="F246" s="3"/>
    </row>
    <row r="247" spans="3:6" s="1" customFormat="1" x14ac:dyDescent="0.35">
      <c r="C247"/>
      <c r="F247" s="3"/>
    </row>
    <row r="248" spans="3:6" s="1" customFormat="1" x14ac:dyDescent="0.35">
      <c r="C248"/>
      <c r="F248" s="3"/>
    </row>
    <row r="249" spans="3:6" s="1" customFormat="1" x14ac:dyDescent="0.35">
      <c r="C249"/>
      <c r="F249" s="3"/>
    </row>
    <row r="250" spans="3:6" s="1" customFormat="1" x14ac:dyDescent="0.35">
      <c r="C250"/>
      <c r="F250" s="3"/>
    </row>
    <row r="251" spans="3:6" s="1" customFormat="1" x14ac:dyDescent="0.35">
      <c r="C251"/>
      <c r="F251" s="3"/>
    </row>
    <row r="252" spans="3:6" s="1" customFormat="1" x14ac:dyDescent="0.35">
      <c r="C252"/>
      <c r="F252" s="3"/>
    </row>
    <row r="253" spans="3:6" s="1" customFormat="1" x14ac:dyDescent="0.35">
      <c r="C253"/>
      <c r="F253" s="3"/>
    </row>
    <row r="254" spans="3:6" s="1" customFormat="1" x14ac:dyDescent="0.35">
      <c r="C254"/>
      <c r="F254" s="3"/>
    </row>
    <row r="255" spans="3:6" s="1" customFormat="1" x14ac:dyDescent="0.35">
      <c r="C255"/>
      <c r="F255" s="3"/>
    </row>
    <row r="256" spans="3:6" s="1" customFormat="1" x14ac:dyDescent="0.35">
      <c r="C256"/>
      <c r="F256" s="3"/>
    </row>
    <row r="257" spans="3:6" s="1" customFormat="1" x14ac:dyDescent="0.35">
      <c r="C257"/>
      <c r="F257" s="3"/>
    </row>
    <row r="258" spans="3:6" s="1" customFormat="1" x14ac:dyDescent="0.35">
      <c r="C258"/>
      <c r="F258" s="3"/>
    </row>
    <row r="259" spans="3:6" s="1" customFormat="1" x14ac:dyDescent="0.35">
      <c r="C259"/>
      <c r="F259" s="3"/>
    </row>
    <row r="260" spans="3:6" s="1" customFormat="1" x14ac:dyDescent="0.35">
      <c r="C260"/>
      <c r="F260" s="3"/>
    </row>
    <row r="261" spans="3:6" s="1" customFormat="1" x14ac:dyDescent="0.35">
      <c r="C261"/>
      <c r="F261" s="3"/>
    </row>
    <row r="262" spans="3:6" s="1" customFormat="1" x14ac:dyDescent="0.35">
      <c r="C262"/>
      <c r="F262" s="3"/>
    </row>
    <row r="263" spans="3:6" s="1" customFormat="1" x14ac:dyDescent="0.35">
      <c r="C263"/>
      <c r="F263" s="3"/>
    </row>
    <row r="264" spans="3:6" s="1" customFormat="1" x14ac:dyDescent="0.35">
      <c r="C264"/>
      <c r="F264" s="3"/>
    </row>
    <row r="265" spans="3:6" s="1" customFormat="1" x14ac:dyDescent="0.35">
      <c r="C265"/>
      <c r="F265" s="3"/>
    </row>
    <row r="266" spans="3:6" s="1" customFormat="1" x14ac:dyDescent="0.35">
      <c r="C266"/>
      <c r="F266" s="3"/>
    </row>
    <row r="267" spans="3:6" s="1" customFormat="1" x14ac:dyDescent="0.35">
      <c r="C267"/>
      <c r="F267" s="3"/>
    </row>
    <row r="268" spans="3:6" s="1" customFormat="1" x14ac:dyDescent="0.35">
      <c r="C268"/>
      <c r="F268" s="3"/>
    </row>
    <row r="269" spans="3:6" s="1" customFormat="1" x14ac:dyDescent="0.35">
      <c r="C269"/>
      <c r="F269" s="3"/>
    </row>
    <row r="270" spans="3:6" s="1" customFormat="1" x14ac:dyDescent="0.35">
      <c r="C270"/>
      <c r="F270" s="3"/>
    </row>
    <row r="271" spans="3:6" s="1" customFormat="1" x14ac:dyDescent="0.35">
      <c r="C271"/>
      <c r="F271" s="3"/>
    </row>
    <row r="272" spans="3:6" s="1" customFormat="1" x14ac:dyDescent="0.35">
      <c r="C272"/>
      <c r="F272" s="3"/>
    </row>
    <row r="273" spans="3:6" s="1" customFormat="1" x14ac:dyDescent="0.35">
      <c r="C273"/>
      <c r="F273" s="3"/>
    </row>
    <row r="274" spans="3:6" s="1" customFormat="1" x14ac:dyDescent="0.35">
      <c r="C274"/>
      <c r="F274" s="3"/>
    </row>
    <row r="275" spans="3:6" s="1" customFormat="1" x14ac:dyDescent="0.35">
      <c r="C275"/>
      <c r="F275" s="3"/>
    </row>
    <row r="276" spans="3:6" s="1" customFormat="1" x14ac:dyDescent="0.35">
      <c r="C276"/>
      <c r="F276" s="3"/>
    </row>
    <row r="277" spans="3:6" s="1" customFormat="1" x14ac:dyDescent="0.35">
      <c r="C277"/>
      <c r="F277" s="3"/>
    </row>
    <row r="278" spans="3:6" s="1" customFormat="1" x14ac:dyDescent="0.35">
      <c r="C278"/>
      <c r="F278" s="3"/>
    </row>
    <row r="279" spans="3:6" s="1" customFormat="1" x14ac:dyDescent="0.35">
      <c r="C279"/>
      <c r="F279" s="3"/>
    </row>
    <row r="280" spans="3:6" s="1" customFormat="1" x14ac:dyDescent="0.35">
      <c r="C280"/>
      <c r="F280" s="3"/>
    </row>
    <row r="281" spans="3:6" s="1" customFormat="1" x14ac:dyDescent="0.35">
      <c r="C281"/>
      <c r="F281" s="3"/>
    </row>
    <row r="282" spans="3:6" s="1" customFormat="1" x14ac:dyDescent="0.35">
      <c r="C282"/>
      <c r="F282" s="3"/>
    </row>
    <row r="283" spans="3:6" s="1" customFormat="1" x14ac:dyDescent="0.35">
      <c r="C283"/>
      <c r="F283" s="3"/>
    </row>
    <row r="284" spans="3:6" s="1" customFormat="1" x14ac:dyDescent="0.35">
      <c r="C284"/>
      <c r="F284" s="3"/>
    </row>
    <row r="285" spans="3:6" s="1" customFormat="1" x14ac:dyDescent="0.35">
      <c r="C285"/>
      <c r="F285" s="3"/>
    </row>
    <row r="286" spans="3:6" s="1" customFormat="1" x14ac:dyDescent="0.35">
      <c r="C286"/>
      <c r="F286" s="3"/>
    </row>
    <row r="287" spans="3:6" s="1" customFormat="1" x14ac:dyDescent="0.35">
      <c r="C287"/>
      <c r="F287" s="3"/>
    </row>
    <row r="288" spans="3:6" s="1" customFormat="1" x14ac:dyDescent="0.35">
      <c r="C288"/>
      <c r="F288" s="3"/>
    </row>
    <row r="289" spans="3:6" s="1" customFormat="1" x14ac:dyDescent="0.35">
      <c r="C289"/>
      <c r="F289" s="3"/>
    </row>
    <row r="290" spans="3:6" s="1" customFormat="1" x14ac:dyDescent="0.35">
      <c r="C290"/>
      <c r="F290" s="3"/>
    </row>
    <row r="291" spans="3:6" s="1" customFormat="1" x14ac:dyDescent="0.35">
      <c r="C291"/>
      <c r="F291" s="3"/>
    </row>
    <row r="292" spans="3:6" s="1" customFormat="1" x14ac:dyDescent="0.35">
      <c r="C292"/>
      <c r="F292" s="3"/>
    </row>
    <row r="293" spans="3:6" s="1" customFormat="1" x14ac:dyDescent="0.35">
      <c r="C293"/>
      <c r="F293" s="3"/>
    </row>
    <row r="294" spans="3:6" s="1" customFormat="1" x14ac:dyDescent="0.35">
      <c r="C294"/>
      <c r="F294" s="3"/>
    </row>
    <row r="295" spans="3:6" s="1" customFormat="1" x14ac:dyDescent="0.35">
      <c r="C295"/>
      <c r="F295" s="3"/>
    </row>
    <row r="296" spans="3:6" s="1" customFormat="1" x14ac:dyDescent="0.35">
      <c r="C296"/>
      <c r="F296" s="3"/>
    </row>
    <row r="297" spans="3:6" s="1" customFormat="1" x14ac:dyDescent="0.35">
      <c r="C297"/>
      <c r="F297" s="3"/>
    </row>
  </sheetData>
  <conditionalFormatting sqref="E4:E9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{7AF1C6FC-DCEA-4984-8C07-7B6B2032D9CA}</x14:id>
        </ext>
      </extLst>
    </cfRule>
  </conditionalFormatting>
  <pageMargins left="0.7" right="0.7" top="0.75" bottom="0.75" header="0.3" footer="0.3"/>
  <pageSetup orientation="portrait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F1C6FC-DCEA-4984-8C07-7B6B2032D9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12BA-2E0A-4610-B012-58E310A472CD}">
  <dimension ref="A1:N1"/>
  <sheetViews>
    <sheetView workbookViewId="0">
      <selection activeCell="H12" sqref="H12"/>
    </sheetView>
  </sheetViews>
  <sheetFormatPr defaultRowHeight="14.5" x14ac:dyDescent="0.35"/>
  <cols>
    <col min="1" max="1" width="4.26953125" customWidth="1"/>
    <col min="2" max="2" width="4.08984375" customWidth="1"/>
  </cols>
  <sheetData>
    <row r="1" spans="1:14" s="1" customFormat="1" ht="36" customHeight="1" x14ac:dyDescent="0.65">
      <c r="A1" s="20"/>
      <c r="B1" s="21"/>
      <c r="C1" s="9" t="s">
        <v>76</v>
      </c>
      <c r="D1" s="10"/>
      <c r="E1" s="10"/>
      <c r="F1" s="11"/>
      <c r="G1" s="11"/>
      <c r="H1" s="11"/>
      <c r="I1" s="11"/>
      <c r="J1" s="11"/>
      <c r="K1" s="11"/>
      <c r="L1" s="11"/>
      <c r="M1" s="10"/>
      <c r="N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06BA2-3C08-4871-BD6C-CAEBA135FAD0}">
  <dimension ref="A1:N30"/>
  <sheetViews>
    <sheetView workbookViewId="0">
      <selection activeCell="G10" sqref="G10"/>
    </sheetView>
  </sheetViews>
  <sheetFormatPr defaultRowHeight="14.5" x14ac:dyDescent="0.35"/>
  <cols>
    <col min="1" max="1" width="2.453125" customWidth="1"/>
    <col min="2" max="2" width="2.90625" customWidth="1"/>
    <col min="4" max="4" width="14" bestFit="1" customWidth="1"/>
    <col min="5" max="5" width="13.81640625" style="44" bestFit="1" customWidth="1"/>
    <col min="6" max="6" width="10.1796875" bestFit="1" customWidth="1"/>
    <col min="7" max="7" width="11.453125" bestFit="1" customWidth="1"/>
  </cols>
  <sheetData>
    <row r="1" spans="1:14" s="1" customFormat="1" ht="36" customHeight="1" x14ac:dyDescent="0.65">
      <c r="A1" s="20"/>
      <c r="B1" s="21"/>
      <c r="C1" s="9" t="s">
        <v>77</v>
      </c>
      <c r="D1" s="24"/>
      <c r="E1" s="25"/>
      <c r="F1" s="11"/>
      <c r="G1" s="11"/>
      <c r="H1" s="11"/>
      <c r="I1" s="11"/>
      <c r="J1" s="11"/>
      <c r="K1" s="11"/>
      <c r="L1" s="11"/>
      <c r="M1" s="10"/>
      <c r="N1" s="10"/>
    </row>
    <row r="7" spans="1:14" x14ac:dyDescent="0.35">
      <c r="E7"/>
    </row>
    <row r="8" spans="1:14" x14ac:dyDescent="0.35">
      <c r="E8"/>
    </row>
    <row r="9" spans="1:14" x14ac:dyDescent="0.35">
      <c r="E9"/>
    </row>
    <row r="10" spans="1:14" x14ac:dyDescent="0.35">
      <c r="E10"/>
    </row>
    <row r="11" spans="1:14" x14ac:dyDescent="0.35">
      <c r="E11"/>
    </row>
    <row r="12" spans="1:14" x14ac:dyDescent="0.35">
      <c r="E12"/>
    </row>
    <row r="13" spans="1:14" x14ac:dyDescent="0.35">
      <c r="E13"/>
    </row>
    <row r="14" spans="1:14" x14ac:dyDescent="0.35">
      <c r="E14"/>
    </row>
    <row r="15" spans="1:14" x14ac:dyDescent="0.35">
      <c r="E15"/>
    </row>
    <row r="16" spans="1:14" x14ac:dyDescent="0.35">
      <c r="E16"/>
    </row>
    <row r="17" spans="5:5" x14ac:dyDescent="0.35">
      <c r="E17"/>
    </row>
    <row r="18" spans="5:5" x14ac:dyDescent="0.35">
      <c r="E18"/>
    </row>
    <row r="19" spans="5:5" x14ac:dyDescent="0.35">
      <c r="E19"/>
    </row>
    <row r="20" spans="5:5" x14ac:dyDescent="0.35">
      <c r="E20"/>
    </row>
    <row r="21" spans="5:5" x14ac:dyDescent="0.35">
      <c r="E21"/>
    </row>
    <row r="22" spans="5:5" x14ac:dyDescent="0.35">
      <c r="E22"/>
    </row>
    <row r="23" spans="5:5" x14ac:dyDescent="0.35">
      <c r="E23"/>
    </row>
    <row r="24" spans="5:5" x14ac:dyDescent="0.35">
      <c r="E24"/>
    </row>
    <row r="25" spans="5:5" x14ac:dyDescent="0.35">
      <c r="E25"/>
    </row>
    <row r="26" spans="5:5" x14ac:dyDescent="0.35">
      <c r="E26"/>
    </row>
    <row r="27" spans="5:5" x14ac:dyDescent="0.35">
      <c r="E27"/>
    </row>
    <row r="28" spans="5:5" x14ac:dyDescent="0.35">
      <c r="E28"/>
    </row>
    <row r="29" spans="5:5" x14ac:dyDescent="0.35">
      <c r="E29"/>
    </row>
    <row r="30" spans="5:5" x14ac:dyDescent="0.35">
      <c r="E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273-854B-41CF-A92D-5D8913372BEF}">
  <dimension ref="A1:O5"/>
  <sheetViews>
    <sheetView workbookViewId="0">
      <selection activeCell="N7" sqref="N7"/>
    </sheetView>
  </sheetViews>
  <sheetFormatPr defaultRowHeight="14.5" x14ac:dyDescent="0.35"/>
  <sheetData>
    <row r="1" spans="1:15" s="1" customFormat="1" ht="36" customHeight="1" x14ac:dyDescent="0.65">
      <c r="A1" s="20"/>
      <c r="B1" s="21"/>
      <c r="C1" s="9" t="s">
        <v>78</v>
      </c>
      <c r="D1" s="24"/>
      <c r="E1" s="25"/>
      <c r="F1" s="11"/>
      <c r="G1" s="11"/>
      <c r="H1" s="11"/>
      <c r="I1" s="11"/>
      <c r="J1" s="11"/>
      <c r="K1" s="11"/>
      <c r="L1" s="11"/>
      <c r="M1" s="10"/>
      <c r="N1" s="10"/>
    </row>
    <row r="3" spans="1:15" x14ac:dyDescent="0.35">
      <c r="O3" t="s">
        <v>87</v>
      </c>
    </row>
    <row r="4" spans="1:15" x14ac:dyDescent="0.35">
      <c r="O4" t="s">
        <v>88</v>
      </c>
    </row>
    <row r="5" spans="1:15" x14ac:dyDescent="0.35">
      <c r="O5" t="s">
        <v>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0B98-A4F6-4053-9074-84C716E27A78}">
  <dimension ref="A1:N1"/>
  <sheetViews>
    <sheetView workbookViewId="0">
      <selection activeCell="I4" sqref="I4"/>
    </sheetView>
  </sheetViews>
  <sheetFormatPr defaultRowHeight="14.5" x14ac:dyDescent="0.35"/>
  <sheetData>
    <row r="1" spans="1:14" s="1" customFormat="1" ht="36" customHeight="1" x14ac:dyDescent="0.65">
      <c r="A1" s="20"/>
      <c r="B1" s="21"/>
      <c r="C1" s="9" t="s">
        <v>79</v>
      </c>
      <c r="D1" s="24"/>
      <c r="E1" s="25"/>
      <c r="F1" s="11"/>
      <c r="G1" s="11"/>
      <c r="H1" s="11"/>
      <c r="I1" s="11"/>
      <c r="J1" s="11"/>
      <c r="K1" s="11"/>
      <c r="L1" s="11"/>
      <c r="M1" s="10"/>
      <c r="N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97DC-8E46-4EFC-9731-2674E5461582}">
  <dimension ref="A1:N1"/>
  <sheetViews>
    <sheetView workbookViewId="0">
      <selection activeCell="I11" sqref="I11"/>
    </sheetView>
  </sheetViews>
  <sheetFormatPr defaultRowHeight="14.5" x14ac:dyDescent="0.35"/>
  <cols>
    <col min="1" max="1" width="3.36328125" customWidth="1"/>
    <col min="2" max="2" width="3.7265625" customWidth="1"/>
  </cols>
  <sheetData>
    <row r="1" spans="1:14" s="1" customFormat="1" ht="36" customHeight="1" x14ac:dyDescent="0.65">
      <c r="A1" s="20"/>
      <c r="B1" s="21"/>
      <c r="C1" s="9" t="s">
        <v>80</v>
      </c>
      <c r="D1" s="24"/>
      <c r="E1" s="25"/>
      <c r="F1" s="11"/>
      <c r="G1" s="11"/>
      <c r="H1" s="11"/>
      <c r="I1" s="11"/>
      <c r="J1" s="11"/>
      <c r="K1" s="11"/>
      <c r="L1" s="11"/>
      <c r="M1" s="10"/>
      <c r="N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Stephen</dc:creator>
  <cp:lastModifiedBy>Timothy Stephen</cp:lastModifiedBy>
  <dcterms:created xsi:type="dcterms:W3CDTF">2022-03-01T03:55:03Z</dcterms:created>
  <dcterms:modified xsi:type="dcterms:W3CDTF">2022-09-06T22:39:19Z</dcterms:modified>
</cp:coreProperties>
</file>