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tvi\OneDrive\Desktop\DA\Excel Workbooks\"/>
    </mc:Choice>
  </mc:AlternateContent>
  <xr:revisionPtr revIDLastSave="0" documentId="13_ncr:1_{0D011823-D071-40E6-A58A-41347F60BF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for km driven" sheetId="2" r:id="rId1"/>
    <sheet name="Cars Details" sheetId="1" r:id="rId2"/>
  </sheet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F15" i="1"/>
  <c r="G15" i="1" s="1"/>
  <c r="I15" i="1" s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2" i="1"/>
  <c r="G2" i="1" s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16" i="1"/>
  <c r="C17" i="1"/>
  <c r="C19" i="1"/>
  <c r="C20" i="1"/>
  <c r="C24" i="1"/>
  <c r="C25" i="1"/>
  <c r="C27" i="1"/>
  <c r="C28" i="1"/>
  <c r="C32" i="1"/>
  <c r="C33" i="1"/>
  <c r="C35" i="1"/>
  <c r="C36" i="1"/>
  <c r="C40" i="1"/>
  <c r="C7" i="1"/>
  <c r="C8" i="1"/>
  <c r="C10" i="1"/>
  <c r="B3" i="1"/>
  <c r="N3" i="1" s="1"/>
  <c r="B4" i="1"/>
  <c r="N4" i="1" s="1"/>
  <c r="B5" i="1"/>
  <c r="N5" i="1" s="1"/>
  <c r="B6" i="1"/>
  <c r="N6" i="1" s="1"/>
  <c r="B7" i="1"/>
  <c r="N7" i="1" s="1"/>
  <c r="B8" i="1"/>
  <c r="N8" i="1" s="1"/>
  <c r="B9" i="1"/>
  <c r="C9" i="1" s="1"/>
  <c r="B10" i="1"/>
  <c r="N10" i="1" s="1"/>
  <c r="B11" i="1"/>
  <c r="N11" i="1" s="1"/>
  <c r="B12" i="1"/>
  <c r="N12" i="1" s="1"/>
  <c r="B13" i="1"/>
  <c r="N13" i="1" s="1"/>
  <c r="B14" i="1"/>
  <c r="N14" i="1" s="1"/>
  <c r="B15" i="1"/>
  <c r="C15" i="1" s="1"/>
  <c r="B16" i="1"/>
  <c r="N16" i="1" s="1"/>
  <c r="B17" i="1"/>
  <c r="N17" i="1" s="1"/>
  <c r="B18" i="1"/>
  <c r="C18" i="1" s="1"/>
  <c r="B19" i="1"/>
  <c r="N19" i="1" s="1"/>
  <c r="B20" i="1"/>
  <c r="N20" i="1" s="1"/>
  <c r="B21" i="1"/>
  <c r="N21" i="1" s="1"/>
  <c r="B22" i="1"/>
  <c r="N22" i="1" s="1"/>
  <c r="B23" i="1"/>
  <c r="N23" i="1" s="1"/>
  <c r="B24" i="1"/>
  <c r="N24" i="1" s="1"/>
  <c r="B25" i="1"/>
  <c r="N25" i="1" s="1"/>
  <c r="B26" i="1"/>
  <c r="C26" i="1" s="1"/>
  <c r="B27" i="1"/>
  <c r="N27" i="1" s="1"/>
  <c r="B28" i="1"/>
  <c r="N28" i="1" s="1"/>
  <c r="B29" i="1"/>
  <c r="N29" i="1" s="1"/>
  <c r="B30" i="1"/>
  <c r="N30" i="1" s="1"/>
  <c r="B31" i="1"/>
  <c r="N31" i="1" s="1"/>
  <c r="B32" i="1"/>
  <c r="N32" i="1" s="1"/>
  <c r="B33" i="1"/>
  <c r="N33" i="1" s="1"/>
  <c r="B34" i="1"/>
  <c r="C34" i="1" s="1"/>
  <c r="B35" i="1"/>
  <c r="N35" i="1" s="1"/>
  <c r="B36" i="1"/>
  <c r="N36" i="1" s="1"/>
  <c r="B37" i="1"/>
  <c r="N37" i="1" s="1"/>
  <c r="B38" i="1"/>
  <c r="C38" i="1" s="1"/>
  <c r="B39" i="1"/>
  <c r="N39" i="1" s="1"/>
  <c r="B40" i="1"/>
  <c r="N40" i="1" s="1"/>
  <c r="B41" i="1"/>
  <c r="C41" i="1" s="1"/>
  <c r="B42" i="1"/>
  <c r="C42" i="1" s="1"/>
  <c r="B43" i="1"/>
  <c r="N43" i="1" s="1"/>
  <c r="B44" i="1"/>
  <c r="N44" i="1" s="1"/>
  <c r="B45" i="1"/>
  <c r="N45" i="1" s="1"/>
  <c r="B46" i="1"/>
  <c r="N46" i="1" s="1"/>
  <c r="B47" i="1"/>
  <c r="N47" i="1" s="1"/>
  <c r="B48" i="1"/>
  <c r="N48" i="1" s="1"/>
  <c r="B49" i="1"/>
  <c r="N49" i="1" s="1"/>
  <c r="B50" i="1"/>
  <c r="C50" i="1" s="1"/>
  <c r="B51" i="1"/>
  <c r="N51" i="1" s="1"/>
  <c r="B52" i="1"/>
  <c r="N52" i="1" s="1"/>
  <c r="B53" i="1"/>
  <c r="C53" i="1" s="1"/>
  <c r="B2" i="1"/>
  <c r="C2" i="1" s="1"/>
  <c r="N50" i="1" l="1"/>
  <c r="N42" i="1"/>
  <c r="N34" i="1"/>
  <c r="N26" i="1"/>
  <c r="N18" i="1"/>
  <c r="C45" i="1"/>
  <c r="C14" i="1"/>
  <c r="C6" i="1"/>
  <c r="C49" i="1"/>
  <c r="C31" i="1"/>
  <c r="C23" i="1"/>
  <c r="C13" i="1"/>
  <c r="C5" i="1"/>
  <c r="C48" i="1"/>
  <c r="C39" i="1"/>
  <c r="C30" i="1"/>
  <c r="C22" i="1"/>
  <c r="N41" i="1"/>
  <c r="N9" i="1"/>
  <c r="C12" i="1"/>
  <c r="C4" i="1"/>
  <c r="C47" i="1"/>
  <c r="C37" i="1"/>
  <c r="C29" i="1"/>
  <c r="C21" i="1"/>
  <c r="C11" i="1"/>
  <c r="C3" i="1"/>
  <c r="C46" i="1"/>
  <c r="N15" i="1"/>
  <c r="N2" i="1"/>
  <c r="N38" i="1"/>
  <c r="C52" i="1"/>
  <c r="C44" i="1"/>
  <c r="N53" i="1"/>
  <c r="C51" i="1"/>
  <c r="C43" i="1"/>
</calcChain>
</file>

<file path=xl/sharedStrings.xml><?xml version="1.0" encoding="utf-8"?>
<sst xmlns="http://schemas.openxmlformats.org/spreadsheetml/2006/main" count="226" uniqueCount="127">
  <si>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</si>
  <si>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</si>
  <si>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</si>
  <si>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</si>
  <si>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</si>
  <si>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</si>
  <si>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</si>
  <si>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</si>
  <si>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</si>
  <si>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</si>
  <si>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</si>
  <si>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</si>
  <si>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</si>
  <si>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</si>
  <si>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</si>
  <si>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</si>
  <si>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</si>
  <si>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</si>
  <si>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</si>
  <si>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</si>
  <si>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</si>
  <si>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</si>
  <si>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</si>
  <si>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</si>
  <si>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</si>
  <si>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</si>
  <si>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</si>
  <si>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</si>
  <si>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</si>
  <si>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</si>
  <si>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</si>
  <si>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</si>
  <si>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</si>
  <si>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</si>
  <si>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</si>
  <si>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</si>
  <si>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</si>
  <si>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</si>
  <si>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</si>
  <si>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</si>
  <si>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</si>
  <si>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</si>
  <si>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</si>
  <si>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</si>
  <si>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</si>
  <si>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</si>
  <si>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</si>
  <si>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</si>
  <si>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</si>
  <si>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</si>
  <si>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</si>
  <si>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</si>
  <si>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</si>
  <si>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</si>
  <si>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</si>
  <si>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</si>
  <si>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</si>
  <si>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</si>
  <si>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</si>
  <si>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</si>
  <si>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</si>
  <si>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</si>
  <si>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</si>
  <si>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</si>
  <si>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</si>
  <si>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</si>
  <si>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</si>
  <si>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</si>
  <si>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</si>
  <si>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</si>
  <si>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</si>
  <si>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</si>
  <si>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</si>
  <si>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</si>
  <si>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</si>
  <si>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</si>
  <si>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</si>
  <si>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</si>
  <si>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</si>
  <si>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</si>
  <si>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</si>
  <si>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</si>
  <si>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</si>
  <si>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</si>
  <si>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</si>
  <si>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</si>
  <si>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</si>
  <si>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CR</t>
  </si>
  <si>
    <t>HY</t>
  </si>
  <si>
    <t>General Motors</t>
  </si>
  <si>
    <t>Toyota</t>
  </si>
  <si>
    <t>Chrysler</t>
  </si>
  <si>
    <t>Hyundai</t>
  </si>
  <si>
    <t>Ford</t>
  </si>
  <si>
    <t>Honda</t>
  </si>
  <si>
    <t>ELA</t>
  </si>
  <si>
    <t>CAR</t>
  </si>
  <si>
    <t>PTC</t>
  </si>
  <si>
    <t>ODY</t>
  </si>
  <si>
    <t>HO10ODY040</t>
  </si>
  <si>
    <t>CIV</t>
  </si>
  <si>
    <t>CAM</t>
  </si>
  <si>
    <t>COR</t>
  </si>
  <si>
    <t>MTG</t>
  </si>
  <si>
    <t>FCS</t>
  </si>
  <si>
    <t>SLV</t>
  </si>
  <si>
    <t>Silverado</t>
  </si>
  <si>
    <t>Focus</t>
  </si>
  <si>
    <t>Mustang</t>
  </si>
  <si>
    <t>Corolla</t>
  </si>
  <si>
    <t>Camaro</t>
  </si>
  <si>
    <t>Civic</t>
  </si>
  <si>
    <t>Odyssey</t>
  </si>
  <si>
    <t>PT Cruiser</t>
  </si>
  <si>
    <t>Camary</t>
  </si>
  <si>
    <t>Elantra</t>
  </si>
  <si>
    <t>GM09CMR014</t>
  </si>
  <si>
    <t>HO05ODY037</t>
  </si>
  <si>
    <t>FD06FCS006</t>
  </si>
  <si>
    <t>Under Insurance</t>
  </si>
  <si>
    <t>Row Labels</t>
  </si>
  <si>
    <t>Grand Total</t>
  </si>
  <si>
    <t>Sum of Miles</t>
  </si>
  <si>
    <t>CMR</t>
  </si>
  <si>
    <t>Caravan</t>
  </si>
  <si>
    <t>Maker Array</t>
  </si>
  <si>
    <t>Model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</si>
</sst>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0" borderId="0" xfId="0" applyFont="1" applyBorder="1"/>
    <xf numFmtId="0" fontId="17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[Car-Project.xlsx]Pivot for km driven!PivotTable2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Miles driven by each person</a:t>
            </a:r>
          </a:p>
        </c:rich>
      </c:tx>
      <c:layout>
        <c:manualLayout>
          <c:xMode val="edge"/>
          <c:yMode val="edge"/>
          <c:x val="0.44478908188585609"/>
          <c:y val="9.6268560835489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for km driven'!$B$1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for km driven'!$A$2:$A$19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for km driven'!$B$2:$B$19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8-4F07-A412-BA1B3C08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9404176"/>
        <c:axId val="1279402096"/>
      </c:barChart>
      <c:catAx>
        <c:axId val="12794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02096"/>
        <c:crosses val="autoZero"/>
        <c:auto val="1"/>
        <c:lblAlgn val="ctr"/>
        <c:lblOffset val="100"/>
        <c:noMultiLvlLbl val="0"/>
      </c:catAx>
      <c:valAx>
        <c:axId val="12794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Age-mile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 Details'!$H$1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strRef>
              <c:f>'Cars Details'!$G$2:$G$66</c:f>
              <c:strCache>
                <c:ptCount val="65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24</c:v>
                </c:pt>
                <c:pt idx="18">
                  <c:v>22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13</c:v>
                </c:pt>
                <c:pt idx="24">
                  <c:v>20</c:v>
                </c:pt>
                <c:pt idx="25">
                  <c:v>19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23</c:v>
                </c:pt>
                <c:pt idx="30">
                  <c:v>21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12</c:v>
                </c:pt>
                <c:pt idx="40">
                  <c:v>8</c:v>
                </c:pt>
                <c:pt idx="41">
                  <c:v>18</c:v>
                </c:pt>
                <c:pt idx="42">
                  <c:v>15</c:v>
                </c:pt>
                <c:pt idx="43">
                  <c:v>11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18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4">
                  <c:v>Camary</c:v>
                </c:pt>
                <c:pt idx="55">
                  <c:v>Caravan</c:v>
                </c:pt>
                <c:pt idx="56">
                  <c:v>Civic</c:v>
                </c:pt>
                <c:pt idx="57">
                  <c:v>Camaro</c:v>
                </c:pt>
                <c:pt idx="58">
                  <c:v>Corolla</c:v>
                </c:pt>
                <c:pt idx="59">
                  <c:v>Elantra</c:v>
                </c:pt>
                <c:pt idx="60">
                  <c:v>Focus</c:v>
                </c:pt>
                <c:pt idx="61">
                  <c:v>Mustang</c:v>
                </c:pt>
                <c:pt idx="62">
                  <c:v>Odyssey</c:v>
                </c:pt>
                <c:pt idx="63">
                  <c:v>PT Cruiser</c:v>
                </c:pt>
                <c:pt idx="64">
                  <c:v>Silverado</c:v>
                </c:pt>
              </c:strCache>
            </c:strRef>
          </c:xVal>
          <c:yVal>
            <c:numRef>
              <c:f>'Cars Details'!$H$2:$H$66</c:f>
              <c:numCache>
                <c:formatCode>General</c:formatCode>
                <c:ptCount val="65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0-46F4-A3AB-2F28F1F74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67328"/>
        <c:axId val="1345865664"/>
      </c:scatterChart>
      <c:valAx>
        <c:axId val="13458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 Age</a:t>
                </a:r>
              </a:p>
            </c:rich>
          </c:tx>
          <c:layout>
            <c:manualLayout>
              <c:xMode val="edge"/>
              <c:yMode val="edge"/>
              <c:x val="0.46186503744958701"/>
              <c:y val="0.92131780296990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65664"/>
        <c:crosses val="autoZero"/>
        <c:crossBetween val="midCat"/>
      </c:valAx>
      <c:valAx>
        <c:axId val="13458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6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45720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AD898-42B5-4E39-83D8-C662C9392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472440</xdr:colOff>
      <xdr:row>3</xdr:row>
      <xdr:rowOff>19050</xdr:rowOff>
    </xdr:from>
    <xdr:to>
      <xdr:col>22</xdr:col>
      <xdr:colOff>594360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B2AFC-0956-4B6A-9348-DD5331E71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vik Shukla" refreshedDate="44910.664853587965" createdVersion="7" refreshedVersion="7" minRefreshableVersion="3" recordCount="52" xr:uid="{00000000-000A-0000-FFFF-FFFF07000000}">
  <cacheSource type="worksheet">
    <worksheetSource ref="A1:N53" sheet="Cars Details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0">
      <sharedItems containsSemiMixedTypes="0" containsString="0" containsNumber="1" minValue="3708.1" maxValue="114660.6"/>
    </cacheField>
    <cacheField name="Miles / Year" numFmtId="2">
      <sharedItems containsSemiMixedTypes="0" containsString="0" containsNumber="1" minValue="463.51249999999999" maxValue="5721.5749999999998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Under Insurance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520.4250000000002"/>
    <s v="Black"/>
    <x v="0"/>
    <n v="50000"/>
    <s v="Yes"/>
    <s v="FDMTG06BLA001"/>
  </r>
  <r>
    <s v="FD06MTG002"/>
    <s v="FD"/>
    <s v="Ford"/>
    <s v="MTG"/>
    <s v="Mustang"/>
    <s v="06"/>
    <n v="16"/>
    <n v="44974.8"/>
    <n v="2810.9250000000002"/>
    <s v="White"/>
    <x v="1"/>
    <n v="50000"/>
    <s v="Yes"/>
    <s v="FDMTG06WHI002"/>
  </r>
  <r>
    <s v="FD08MTG003"/>
    <s v="FD"/>
    <s v="Ford"/>
    <s v="MTG"/>
    <s v="Mustang"/>
    <s v="08"/>
    <n v="14"/>
    <n v="44946.5"/>
    <n v="3210.4642857142858"/>
    <s v="Green"/>
    <x v="2"/>
    <n v="50000"/>
    <s v="Yes"/>
    <s v="FDMTG08GRE003"/>
  </r>
  <r>
    <s v="FD08MTG004"/>
    <s v="FD"/>
    <s v="Ford"/>
    <s v="MTG"/>
    <s v="Mustang"/>
    <s v="08"/>
    <n v="14"/>
    <n v="37558.800000000003"/>
    <n v="2682.7714285714287"/>
    <s v="Black"/>
    <x v="3"/>
    <n v="50000"/>
    <s v="Yes"/>
    <s v="FDMTG08BLA004"/>
  </r>
  <r>
    <s v="FD08MTG005"/>
    <s v="FD"/>
    <s v="Ford"/>
    <s v="MTG"/>
    <s v="Mustang"/>
    <s v="08"/>
    <n v="14"/>
    <n v="36438.5"/>
    <n v="2602.75"/>
    <s v="White"/>
    <x v="0"/>
    <n v="50000"/>
    <s v="Yes"/>
    <s v="FDMTG08WHI005"/>
  </r>
  <r>
    <s v="FD06FCS006"/>
    <s v="FD"/>
    <s v="Ford"/>
    <s v="FCS"/>
    <s v="Focus"/>
    <s v="06"/>
    <n v="16"/>
    <n v="46311.4"/>
    <n v="2894.4625000000001"/>
    <s v="Green"/>
    <x v="4"/>
    <n v="75000"/>
    <s v="Yes"/>
    <s v="FDFCS06GRE006"/>
  </r>
  <r>
    <s v="FD06FCS007"/>
    <s v="FD"/>
    <s v="Ford"/>
    <s v="FCS"/>
    <s v="Focus"/>
    <s v="06"/>
    <n v="16"/>
    <n v="52229.5"/>
    <n v="3264.34375"/>
    <s v="Green"/>
    <x v="2"/>
    <n v="75000"/>
    <s v="Yes"/>
    <s v="FDFCS06GRE007"/>
  </r>
  <r>
    <s v="FD09FCS008"/>
    <s v="FD"/>
    <s v="Ford"/>
    <s v="FCS"/>
    <s v="Focus"/>
    <s v="09"/>
    <n v="13"/>
    <n v="35137"/>
    <n v="2702.8461538461538"/>
    <s v="Black"/>
    <x v="5"/>
    <n v="75000"/>
    <s v="Yes"/>
    <s v="FDFCS09BLA008"/>
  </r>
  <r>
    <s v="FD13FCS009"/>
    <s v="FD"/>
    <s v="Ford"/>
    <s v="FCS"/>
    <s v="Focus"/>
    <s v="13"/>
    <n v="9"/>
    <n v="27637.1"/>
    <n v="3070.7888888888888"/>
    <s v="Black"/>
    <x v="0"/>
    <n v="75000"/>
    <s v="Yes"/>
    <s v="FDFCS13BLA009"/>
  </r>
  <r>
    <s v="FD13FCS010"/>
    <s v="FD"/>
    <s v="Ford"/>
    <s v="FCS"/>
    <s v="Focus"/>
    <s v="13"/>
    <n v="9"/>
    <n v="27534.799999999999"/>
    <n v="3059.422222222222"/>
    <s v="White"/>
    <x v="6"/>
    <n v="75000"/>
    <s v="Yes"/>
    <s v="FDFCS13WHI010"/>
  </r>
  <r>
    <s v="FD12FCS011"/>
    <s v="FD"/>
    <s v="Ford"/>
    <s v="FCS"/>
    <s v="Focus"/>
    <s v="12"/>
    <n v="10"/>
    <n v="19341.7"/>
    <n v="1934.17"/>
    <s v="White"/>
    <x v="7"/>
    <n v="75000"/>
    <s v="Yes"/>
    <s v="FDFCS12WHI011"/>
  </r>
  <r>
    <s v="FD13FCS012"/>
    <s v="FD"/>
    <s v="Ford"/>
    <s v="FCS"/>
    <s v="Focus"/>
    <s v="13"/>
    <n v="9"/>
    <n v="22521.599999999999"/>
    <n v="2502.3999999999996"/>
    <s v="Black"/>
    <x v="8"/>
    <n v="75000"/>
    <s v="Yes"/>
    <s v="FDFCS13BLA012"/>
  </r>
  <r>
    <s v="FD13FCS013"/>
    <s v="FD"/>
    <s v="Ford"/>
    <s v="FCS"/>
    <s v="Focus"/>
    <s v="13"/>
    <n v="9"/>
    <n v="13682.9"/>
    <n v="1520.3222222222221"/>
    <s v="Black"/>
    <x v="9"/>
    <n v="75000"/>
    <s v="Yes"/>
    <s v="FDFCS13BLA013"/>
  </r>
  <r>
    <s v="GM09CMR014"/>
    <s v="GM"/>
    <s v="General Motors"/>
    <s v="CMR"/>
    <s v="Civic"/>
    <s v="09"/>
    <n v="13"/>
    <n v="28464.799999999999"/>
    <n v="2189.6"/>
    <s v="White"/>
    <x v="10"/>
    <n v="100000"/>
    <s v="Yes"/>
    <s v="GMCMR09WHI014"/>
  </r>
  <r>
    <s v="GM12CMR015"/>
    <s v="GM"/>
    <s v="General Motors"/>
    <s v="CMR"/>
    <s v="Civic"/>
    <s v="12"/>
    <n v="10"/>
    <n v="19421.099999999999"/>
    <n v="1942.11"/>
    <s v="Black"/>
    <x v="11"/>
    <n v="100000"/>
    <s v="Yes"/>
    <s v="GMCMR12BLA015"/>
  </r>
  <r>
    <s v="GM14CMR016"/>
    <s v="GM"/>
    <s v="General Motors"/>
    <s v="CMR"/>
    <s v="Civic"/>
    <s v="14"/>
    <n v="8"/>
    <n v="14289.6"/>
    <n v="1786.2"/>
    <s v="White"/>
    <x v="12"/>
    <n v="100000"/>
    <s v="Yes"/>
    <s v="GMCMR14WHI016"/>
  </r>
  <r>
    <s v="GM10SLV017"/>
    <s v="GM"/>
    <s v="General Motors"/>
    <s v="SLV"/>
    <s v="Silverado"/>
    <s v="10"/>
    <n v="12"/>
    <n v="31144.400000000001"/>
    <n v="2595.3666666666668"/>
    <s v="Black"/>
    <x v="13"/>
    <n v="100000"/>
    <s v="Yes"/>
    <s v="GMSLV10BLA017"/>
  </r>
  <r>
    <s v="GM98SLV018"/>
    <s v="GM"/>
    <s v="General Motors"/>
    <s v="SLV"/>
    <s v="Silverado"/>
    <s v="98"/>
    <n v="24"/>
    <n v="83162.7"/>
    <n v="3465.1124999999997"/>
    <s v="Black"/>
    <x v="10"/>
    <n v="100000"/>
    <s v="Yes"/>
    <s v="GMSLV98BLA018"/>
  </r>
  <r>
    <s v="GM00SLV019"/>
    <s v="GM"/>
    <s v="General Motors"/>
    <s v="SLV"/>
    <s v="Silverado"/>
    <s v="00"/>
    <n v="22"/>
    <n v="80685.8"/>
    <n v="3667.5363636363636"/>
    <s v="Blue"/>
    <x v="8"/>
    <n v="100000"/>
    <s v="Yes"/>
    <s v="GMSLV00BLU019"/>
  </r>
  <r>
    <s v="TY96CAM020"/>
    <s v="TY"/>
    <s v="Toyota"/>
    <s v="CAM"/>
    <s v="Camaro"/>
    <s v="96"/>
    <n v="26"/>
    <n v="114660.6"/>
    <n v="4410.0230769230775"/>
    <s v="Green"/>
    <x v="14"/>
    <n v="100000"/>
    <s v="No"/>
    <s v="TYCAM96GRE020"/>
  </r>
  <r>
    <s v="TY98CAM021"/>
    <s v="TY"/>
    <s v="Toyota"/>
    <s v="CAM"/>
    <s v="Camaro"/>
    <s v="98"/>
    <n v="24"/>
    <n v="93382.6"/>
    <n v="3890.9416666666671"/>
    <s v="Black"/>
    <x v="15"/>
    <n v="100000"/>
    <s v="Yes"/>
    <s v="TYCAM98BLA021"/>
  </r>
  <r>
    <s v="TY00CAM022"/>
    <s v="TY"/>
    <s v="Toyota"/>
    <s v="CAM"/>
    <s v="Camaro"/>
    <s v="00"/>
    <n v="22"/>
    <n v="85928"/>
    <n v="3905.818181818182"/>
    <s v="Green"/>
    <x v="4"/>
    <n v="100000"/>
    <s v="Yes"/>
    <s v="TYCAM00GRE022"/>
  </r>
  <r>
    <s v="TY02CAM023"/>
    <s v="TY"/>
    <s v="Toyota"/>
    <s v="CAM"/>
    <s v="Camaro"/>
    <s v="02"/>
    <n v="20"/>
    <n v="67829.100000000006"/>
    <n v="3391.4550000000004"/>
    <s v="Black"/>
    <x v="0"/>
    <n v="100000"/>
    <s v="Yes"/>
    <s v="TYCAM02BLA023"/>
  </r>
  <r>
    <s v="TY09CAM024"/>
    <s v="TY"/>
    <s v="Toyota"/>
    <s v="CAM"/>
    <s v="Camaro"/>
    <s v="09"/>
    <n v="13"/>
    <n v="48114.2"/>
    <n v="3701.0923076923073"/>
    <s v="White"/>
    <x v="5"/>
    <n v="100000"/>
    <s v="Yes"/>
    <s v="TYCAM09WHI024"/>
  </r>
  <r>
    <s v="TY02COR025"/>
    <s v="TY"/>
    <s v="Toyota"/>
    <s v="COR"/>
    <s v="Corolla"/>
    <s v="02"/>
    <n v="20"/>
    <n v="64467.4"/>
    <n v="3223.37"/>
    <s v="Red"/>
    <x v="16"/>
    <n v="100000"/>
    <s v="Yes"/>
    <s v="TYCOR02RED025"/>
  </r>
  <r>
    <s v="TY03COR026"/>
    <s v="TY"/>
    <s v="Toyota"/>
    <s v="COR"/>
    <s v="Corolla"/>
    <s v="03"/>
    <n v="19"/>
    <n v="73444.399999999994"/>
    <n v="3865.4947368421049"/>
    <s v="Black"/>
    <x v="16"/>
    <n v="100000"/>
    <s v="Yes"/>
    <s v="TYCOR03BLA026"/>
  </r>
  <r>
    <s v="TY14COR027"/>
    <s v="TY"/>
    <s v="Toyota"/>
    <s v="COR"/>
    <s v="Corolla"/>
    <s v="14"/>
    <n v="8"/>
    <n v="17556.3"/>
    <n v="2194.5374999999999"/>
    <s v="Blue"/>
    <x v="6"/>
    <n v="100000"/>
    <s v="Yes"/>
    <s v="TYCOR14BLU027"/>
  </r>
  <r>
    <s v="TY12COR028"/>
    <s v="TY"/>
    <s v="Toyota"/>
    <s v="COR"/>
    <s v="Corolla"/>
    <s v="12"/>
    <n v="10"/>
    <n v="29601.9"/>
    <n v="2960.19"/>
    <s v="Black"/>
    <x v="10"/>
    <n v="100000"/>
    <s v="Yes"/>
    <s v="TYCOR12BLA028"/>
  </r>
  <r>
    <s v="TY12CAM029"/>
    <s v="TY"/>
    <s v="Toyota"/>
    <s v="CAM"/>
    <s v="Camaro"/>
    <s v="12"/>
    <n v="10"/>
    <n v="22128.2"/>
    <n v="2212.8200000000002"/>
    <s v="Blue"/>
    <x v="14"/>
    <n v="100000"/>
    <s v="Yes"/>
    <s v="TYCAM12BLU029"/>
  </r>
  <r>
    <s v="HO99CIV030"/>
    <s v="HO"/>
    <s v="Honda"/>
    <s v="CIV"/>
    <s v="Civic"/>
    <s v="99"/>
    <n v="23"/>
    <n v="82374"/>
    <n v="3581.478260869565"/>
    <s v="White"/>
    <x v="9"/>
    <n v="75000"/>
    <s v="No"/>
    <s v="HOCIV99WHI030"/>
  </r>
  <r>
    <s v="HO01CIV031"/>
    <s v="HO"/>
    <s v="Honda"/>
    <s v="CIV"/>
    <s v="Civic"/>
    <s v="01"/>
    <n v="21"/>
    <n v="69891.899999999994"/>
    <n v="3328.1857142857139"/>
    <s v="Blue"/>
    <x v="3"/>
    <n v="75000"/>
    <s v="Yes"/>
    <s v="HOCIV01BLU031"/>
  </r>
  <r>
    <s v="HO10CIV032"/>
    <s v="HO"/>
    <s v="Honda"/>
    <s v="CIV"/>
    <s v="Civic"/>
    <s v="10"/>
    <n v="12"/>
    <n v="22573"/>
    <n v="1881.0833333333333"/>
    <s v="Blue"/>
    <x v="12"/>
    <n v="75000"/>
    <s v="Yes"/>
    <s v="HOCIV10BLU032"/>
  </r>
  <r>
    <s v="HO10CIV033"/>
    <s v="HO"/>
    <s v="Honda"/>
    <s v="CIV"/>
    <s v="Civic"/>
    <s v="10"/>
    <n v="12"/>
    <n v="33477.199999999997"/>
    <n v="2789.7666666666664"/>
    <s v="Black"/>
    <x v="15"/>
    <n v="75000"/>
    <s v="Yes"/>
    <s v="HOCIV10BLA033"/>
  </r>
  <r>
    <s v="HO11CIV034"/>
    <s v="HO"/>
    <s v="Honda"/>
    <s v="CIV"/>
    <s v="Civic"/>
    <s v="11"/>
    <n v="11"/>
    <n v="30555.3"/>
    <n v="2777.7545454545452"/>
    <s v="Black"/>
    <x v="2"/>
    <n v="75000"/>
    <s v="Yes"/>
    <s v="HOCIV11BLA034"/>
  </r>
  <r>
    <s v="HO12CIV035"/>
    <s v="HO"/>
    <s v="Honda"/>
    <s v="CIV"/>
    <s v="Civic"/>
    <s v="12"/>
    <n v="10"/>
    <n v="24513.200000000001"/>
    <n v="2451.3200000000002"/>
    <s v="Black"/>
    <x v="13"/>
    <n v="75000"/>
    <s v="Yes"/>
    <s v="HOCIV12BLA035"/>
  </r>
  <r>
    <s v="HO13CIV036"/>
    <s v="HO"/>
    <s v="Honda"/>
    <s v="CIV"/>
    <s v="Civic"/>
    <s v="13"/>
    <n v="9"/>
    <n v="13867.6"/>
    <n v="1540.8444444444444"/>
    <s v="Black"/>
    <x v="14"/>
    <n v="75000"/>
    <s v="Yes"/>
    <s v="HOCIV13BLA036"/>
  </r>
  <r>
    <s v="HO05ODY037"/>
    <s v="HO"/>
    <s v="Honda"/>
    <s v="ODY"/>
    <s v="Odyssey"/>
    <s v="05"/>
    <n v="17"/>
    <n v="60389.5"/>
    <n v="3552.3235294117649"/>
    <s v="White"/>
    <x v="5"/>
    <n v="100000"/>
    <s v="Yes"/>
    <s v="HOODY05WHI037"/>
  </r>
  <r>
    <s v="HO07ODY038"/>
    <s v="HO"/>
    <s v="Honda"/>
    <s v="ODY"/>
    <s v="Odyssey"/>
    <s v="07"/>
    <n v="15"/>
    <n v="50854.1"/>
    <n v="3390.2733333333331"/>
    <s v="Black"/>
    <x v="15"/>
    <n v="100000"/>
    <s v="Yes"/>
    <s v="HOODY07BLA038"/>
  </r>
  <r>
    <s v="HO08ODY039"/>
    <s v="HO"/>
    <s v="Honda"/>
    <s v="ODY"/>
    <s v="Odyssey"/>
    <s v="08"/>
    <n v="14"/>
    <n v="42504.6"/>
    <n v="3036.042857142857"/>
    <s v="White"/>
    <x v="9"/>
    <n v="100000"/>
    <s v="Yes"/>
    <s v="HOODY08WHI039"/>
  </r>
  <r>
    <s v="HO10ODY040"/>
    <s v="HO"/>
    <s v="Honda"/>
    <s v="ODY"/>
    <s v="Odyssey"/>
    <s v="10"/>
    <n v="12"/>
    <n v="68658.899999999994"/>
    <n v="5721.5749999999998"/>
    <s v="Black"/>
    <x v="0"/>
    <n v="100000"/>
    <s v="Yes"/>
    <s v="HOODY10BLA040"/>
  </r>
  <r>
    <s v="HO14ODY041"/>
    <s v="HO"/>
    <s v="Honda"/>
    <s v="ODY"/>
    <s v="Odyssey"/>
    <s v="14"/>
    <n v="8"/>
    <n v="3708.1"/>
    <n v="463.51249999999999"/>
    <s v="Black"/>
    <x v="1"/>
    <n v="100000"/>
    <s v="Yes"/>
    <s v="HOODY14BLA041"/>
  </r>
  <r>
    <s v="CR04PTC042"/>
    <s v="CR"/>
    <s v="Chrysler"/>
    <s v="PTC"/>
    <s v="PT Cruiser"/>
    <s v="04"/>
    <n v="18"/>
    <n v="64542"/>
    <n v="3585.6666666666665"/>
    <s v="Blue"/>
    <x v="0"/>
    <n v="75000"/>
    <s v="Yes"/>
    <s v="CRPTC04BLU042"/>
  </r>
  <r>
    <s v="CR07PTC043"/>
    <s v="CR"/>
    <s v="Chrysler"/>
    <s v="PTC"/>
    <s v="PT Cruiser"/>
    <s v="07"/>
    <n v="15"/>
    <n v="42074.2"/>
    <n v="2804.9466666666663"/>
    <s v="Green"/>
    <x v="16"/>
    <n v="75000"/>
    <s v="Yes"/>
    <s v="CRPTC07GRE043"/>
  </r>
  <r>
    <s v="CR11PTC044"/>
    <s v="CR"/>
    <s v="Chrysler"/>
    <s v="PTC"/>
    <s v="PT Cruiser"/>
    <s v="11"/>
    <n v="11"/>
    <n v="27394.2"/>
    <n v="2490.3818181818183"/>
    <s v="Black"/>
    <x v="8"/>
    <n v="75000"/>
    <s v="Yes"/>
    <s v="CRPTC11BLA044"/>
  </r>
  <r>
    <s v="CR99CAR045"/>
    <s v="CR"/>
    <s v="Chrysler"/>
    <s v="CAR"/>
    <s v="Camary"/>
    <s v="99"/>
    <n v="23"/>
    <n v="79420.600000000006"/>
    <n v="3453.0695652173918"/>
    <s v="Green"/>
    <x v="13"/>
    <n v="75000"/>
    <s v="No"/>
    <s v="CRCAR99GRE045"/>
  </r>
  <r>
    <s v="CR00CAR046"/>
    <s v="CR"/>
    <s v="Chrysler"/>
    <s v="CAR"/>
    <s v="Camary"/>
    <s v="00"/>
    <n v="22"/>
    <n v="77243.100000000006"/>
    <n v="3511.05"/>
    <s v="Black"/>
    <x v="3"/>
    <n v="75000"/>
    <s v="No"/>
    <s v="CRCAR00BLA046"/>
  </r>
  <r>
    <s v="CR04CAR047"/>
    <s v="CR"/>
    <s v="Chrysler"/>
    <s v="CAR"/>
    <s v="Camary"/>
    <s v="04"/>
    <n v="18"/>
    <n v="72527.199999999997"/>
    <n v="4029.2888888888888"/>
    <s v="White"/>
    <x v="11"/>
    <n v="75000"/>
    <s v="Yes"/>
    <s v="CRCAR04WHI047"/>
  </r>
  <r>
    <s v="CR04CAR048"/>
    <s v="CR"/>
    <s v="Chrysler"/>
    <s v="CAR"/>
    <s v="Camary"/>
    <s v="04"/>
    <n v="18"/>
    <n v="52699.4"/>
    <n v="2927.7444444444445"/>
    <s v="Red"/>
    <x v="11"/>
    <n v="75000"/>
    <s v="Yes"/>
    <s v="CRCAR04RED048"/>
  </r>
  <r>
    <s v="HY11ELA049"/>
    <s v="HY"/>
    <s v="Hyundai"/>
    <s v="ELA"/>
    <s v="Elantra"/>
    <s v="11"/>
    <n v="11"/>
    <n v="29102.3"/>
    <n v="2645.6636363636362"/>
    <s v="Black"/>
    <x v="12"/>
    <n v="100000"/>
    <s v="Yes"/>
    <s v="HYELA11BLA049"/>
  </r>
  <r>
    <s v="HY12ELA050"/>
    <s v="HY"/>
    <s v="Hyundai"/>
    <s v="ELA"/>
    <s v="Elantra"/>
    <s v="12"/>
    <n v="10"/>
    <n v="22282"/>
    <n v="2228.1999999999998"/>
    <s v="Blue"/>
    <x v="1"/>
    <n v="100000"/>
    <s v="Yes"/>
    <s v="HYELA12BLU050"/>
  </r>
  <r>
    <s v="HY13ELA051"/>
    <s v="HY"/>
    <s v="Hyundai"/>
    <s v="ELA"/>
    <s v="Elantra"/>
    <s v="13"/>
    <n v="9"/>
    <n v="20223.900000000001"/>
    <n v="2247.1000000000004"/>
    <s v="Black"/>
    <x v="6"/>
    <n v="100000"/>
    <s v="Yes"/>
    <s v="HYELA13BLA051"/>
  </r>
  <r>
    <s v="HY13ELA052"/>
    <s v="HY"/>
    <s v="Hyundai"/>
    <s v="ELA"/>
    <s v="Elantra"/>
    <s v="13"/>
    <n v="9"/>
    <n v="22188.5"/>
    <n v="2465.3888888888887"/>
    <s v="Blue"/>
    <x v="4"/>
    <n v="100000"/>
    <s v="Yes"/>
    <s v="HYELA13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/>
  </sheetViews>
  <sheetFormatPr defaultRowHeight="14.4" x14ac:dyDescent="0.3"/>
  <cols>
    <col min="1" max="1" width="12.5546875" bestFit="1" customWidth="1"/>
    <col min="2" max="2" width="11.88671875" bestFit="1" customWidth="1"/>
  </cols>
  <sheetData>
    <row r="1" spans="1:2" x14ac:dyDescent="0.3">
      <c r="A1" s="3" t="s">
        <v>120</v>
      </c>
      <c r="B1" t="s">
        <v>122</v>
      </c>
    </row>
    <row r="2" spans="1:2" x14ac:dyDescent="0.3">
      <c r="A2" s="4" t="s">
        <v>40</v>
      </c>
      <c r="B2" s="5">
        <v>144647.69999999998</v>
      </c>
    </row>
    <row r="3" spans="1:2" x14ac:dyDescent="0.3">
      <c r="A3" s="4" t="s">
        <v>49</v>
      </c>
      <c r="B3" s="5">
        <v>150656.40000000002</v>
      </c>
    </row>
    <row r="4" spans="1:2" x14ac:dyDescent="0.3">
      <c r="A4" s="4" t="s">
        <v>25</v>
      </c>
      <c r="B4" s="5">
        <v>154427.9</v>
      </c>
    </row>
    <row r="5" spans="1:2" x14ac:dyDescent="0.3">
      <c r="A5" s="4" t="s">
        <v>57</v>
      </c>
      <c r="B5" s="5">
        <v>179986</v>
      </c>
    </row>
    <row r="6" spans="1:2" x14ac:dyDescent="0.3">
      <c r="A6" s="4" t="s">
        <v>28</v>
      </c>
      <c r="B6" s="5">
        <v>143640.70000000001</v>
      </c>
    </row>
    <row r="7" spans="1:2" x14ac:dyDescent="0.3">
      <c r="A7" s="4" t="s">
        <v>44</v>
      </c>
      <c r="B7" s="5">
        <v>135078.20000000001</v>
      </c>
    </row>
    <row r="8" spans="1:2" x14ac:dyDescent="0.3">
      <c r="A8" s="4" t="s">
        <v>23</v>
      </c>
      <c r="B8" s="5">
        <v>184693.8</v>
      </c>
    </row>
    <row r="9" spans="1:2" x14ac:dyDescent="0.3">
      <c r="A9" s="4" t="s">
        <v>21</v>
      </c>
      <c r="B9" s="5">
        <v>127731.3</v>
      </c>
    </row>
    <row r="10" spans="1:2" x14ac:dyDescent="0.3">
      <c r="A10" s="4" t="s">
        <v>18</v>
      </c>
      <c r="B10" s="5">
        <v>70964.899999999994</v>
      </c>
    </row>
    <row r="11" spans="1:2" x14ac:dyDescent="0.3">
      <c r="A11" s="4" t="s">
        <v>31</v>
      </c>
      <c r="B11" s="5">
        <v>65315</v>
      </c>
    </row>
    <row r="12" spans="1:2" x14ac:dyDescent="0.3">
      <c r="A12" s="4" t="s">
        <v>37</v>
      </c>
      <c r="B12" s="5">
        <v>138561.5</v>
      </c>
    </row>
    <row r="13" spans="1:2" x14ac:dyDescent="0.3">
      <c r="A13" s="4" t="s">
        <v>38</v>
      </c>
      <c r="B13" s="5">
        <v>141229.4</v>
      </c>
    </row>
    <row r="14" spans="1:2" x14ac:dyDescent="0.3">
      <c r="A14" s="4" t="s">
        <v>15</v>
      </c>
      <c r="B14" s="5">
        <v>305432.40000000002</v>
      </c>
    </row>
    <row r="15" spans="1:2" x14ac:dyDescent="0.3">
      <c r="A15" s="4" t="s">
        <v>51</v>
      </c>
      <c r="B15" s="5">
        <v>177713.9</v>
      </c>
    </row>
    <row r="16" spans="1:2" x14ac:dyDescent="0.3">
      <c r="A16" s="4" t="s">
        <v>42</v>
      </c>
      <c r="B16" s="5">
        <v>65964.899999999994</v>
      </c>
    </row>
    <row r="17" spans="1:2" x14ac:dyDescent="0.3">
      <c r="A17" s="4" t="s">
        <v>35</v>
      </c>
      <c r="B17" s="5">
        <v>130601.59999999999</v>
      </c>
    </row>
    <row r="18" spans="1:2" x14ac:dyDescent="0.3">
      <c r="A18" s="4" t="s">
        <v>33</v>
      </c>
      <c r="B18" s="5">
        <v>19341.7</v>
      </c>
    </row>
    <row r="19" spans="1:2" x14ac:dyDescent="0.3">
      <c r="A19" s="4" t="s">
        <v>121</v>
      </c>
      <c r="B19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6"/>
  <sheetViews>
    <sheetView tabSelected="1" workbookViewId="0">
      <selection activeCell="N8" sqref="N8"/>
    </sheetView>
  </sheetViews>
  <sheetFormatPr defaultRowHeight="14.4" x14ac:dyDescent="0.3"/>
  <cols>
    <col min="1" max="1" width="13" customWidth="1"/>
    <col min="3" max="3" width="18.44140625" customWidth="1"/>
    <col min="4" max="4" width="13.77734375" customWidth="1"/>
    <col min="5" max="5" width="18.88671875" customWidth="1"/>
    <col min="6" max="6" width="17.6640625" customWidth="1"/>
    <col min="9" max="9" width="12.109375" customWidth="1"/>
    <col min="13" max="13" width="10.33203125" customWidth="1"/>
    <col min="14" max="14" width="16.5546875" customWidth="1"/>
  </cols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119</v>
      </c>
      <c r="N1" s="1" t="s">
        <v>12</v>
      </c>
    </row>
    <row r="2" spans="1:14" x14ac:dyDescent="0.3">
      <c r="A2" t="s">
        <v>13</v>
      </c>
      <c r="B2" t="str">
        <f>LEFT(A2,2)</f>
        <v>FD</v>
      </c>
      <c r="C2" t="str">
        <f>VLOOKUP(B2,$C$56:$D$61,2)</f>
        <v>Ford</v>
      </c>
      <c r="D2" t="str">
        <f>MID(A2,5,3)</f>
        <v>MTG</v>
      </c>
      <c r="E2" t="str">
        <f>VLOOKUP(D2,$F$56:$G$66,2)</f>
        <v>Mustang</v>
      </c>
      <c r="F2" t="str">
        <f>MID(A2,3,2)</f>
        <v>06</v>
      </c>
      <c r="G2">
        <f>IF(22-F2&gt;0,22-F2,100-F2+22)</f>
        <v>16</v>
      </c>
      <c r="H2">
        <v>40326.800000000003</v>
      </c>
      <c r="I2" s="2">
        <f>H2/G2</f>
        <v>2520.4250000000002</v>
      </c>
      <c r="J2" t="s">
        <v>14</v>
      </c>
      <c r="K2" t="s">
        <v>15</v>
      </c>
      <c r="L2">
        <v>50000</v>
      </c>
      <c r="M2" t="str">
        <f>IF(L2&gt;H2,"Yes","No")</f>
        <v>Yes</v>
      </c>
      <c r="N2" t="str">
        <f>CONCATENATE(B2,D2,F2,UPPER(LEFT(J2,3)),RIGHT(A2,3))</f>
        <v>FDMTG06BLA001</v>
      </c>
    </row>
    <row r="3" spans="1:14" x14ac:dyDescent="0.3">
      <c r="A3" t="s">
        <v>16</v>
      </c>
      <c r="B3" t="str">
        <f t="shared" ref="B3:B53" si="0">LEFT(A3,2)</f>
        <v>FD</v>
      </c>
      <c r="C3" t="str">
        <f t="shared" ref="C3:C53" si="1">VLOOKUP(B3,$C$56:$D$61,2)</f>
        <v>Ford</v>
      </c>
      <c r="D3" t="str">
        <f t="shared" ref="D3:D53" si="2">MID(A3,5,3)</f>
        <v>MTG</v>
      </c>
      <c r="E3" t="str">
        <f t="shared" ref="E3:E53" si="3">VLOOKUP(D3,$F$56:$G$66,2)</f>
        <v>Mustang</v>
      </c>
      <c r="F3" t="str">
        <f t="shared" ref="F3:F53" si="4">MID(A3,3,2)</f>
        <v>06</v>
      </c>
      <c r="G3">
        <f t="shared" ref="G3:G53" si="5">IF(22-F3&gt;0,22-F3,100-F3+22)</f>
        <v>16</v>
      </c>
      <c r="H3">
        <v>44974.8</v>
      </c>
      <c r="I3" s="2">
        <f t="shared" ref="I3:I53" si="6">H3/G3</f>
        <v>2810.9250000000002</v>
      </c>
      <c r="J3" t="s">
        <v>17</v>
      </c>
      <c r="K3" t="s">
        <v>18</v>
      </c>
      <c r="L3">
        <v>50000</v>
      </c>
      <c r="M3" t="str">
        <f t="shared" ref="M3:M53" si="7">IF(L3&gt;H3,"Yes","No")</f>
        <v>Yes</v>
      </c>
      <c r="N3" t="str">
        <f t="shared" ref="N3:N53" si="8">CONCATENATE(B3,D3,F3,UPPER(LEFT(J3,3)),RIGHT(A3,3))</f>
        <v>FDMTG06WHI002</v>
      </c>
    </row>
    <row r="4" spans="1:14" x14ac:dyDescent="0.3">
      <c r="A4" t="s">
        <v>19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14</v>
      </c>
      <c r="H4">
        <v>44946.5</v>
      </c>
      <c r="I4" s="2">
        <f t="shared" si="6"/>
        <v>3210.4642857142858</v>
      </c>
      <c r="J4" t="s">
        <v>20</v>
      </c>
      <c r="K4" t="s">
        <v>21</v>
      </c>
      <c r="L4">
        <v>50000</v>
      </c>
      <c r="M4" t="str">
        <f t="shared" si="7"/>
        <v>Yes</v>
      </c>
      <c r="N4" t="str">
        <f t="shared" si="8"/>
        <v>FDMTG08GRE003</v>
      </c>
    </row>
    <row r="5" spans="1:14" x14ac:dyDescent="0.3">
      <c r="A5" t="s">
        <v>22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14</v>
      </c>
      <c r="H5">
        <v>37558.800000000003</v>
      </c>
      <c r="I5" s="2">
        <f t="shared" si="6"/>
        <v>2682.7714285714287</v>
      </c>
      <c r="J5" t="s">
        <v>14</v>
      </c>
      <c r="K5" t="s">
        <v>23</v>
      </c>
      <c r="L5">
        <v>50000</v>
      </c>
      <c r="M5" t="str">
        <f t="shared" si="7"/>
        <v>Yes</v>
      </c>
      <c r="N5" t="str">
        <f t="shared" si="8"/>
        <v>FDMTG08BLA004</v>
      </c>
    </row>
    <row r="6" spans="1:14" x14ac:dyDescent="0.3">
      <c r="A6" t="s">
        <v>24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14</v>
      </c>
      <c r="H6">
        <v>36438.5</v>
      </c>
      <c r="I6" s="2">
        <f t="shared" si="6"/>
        <v>2602.75</v>
      </c>
      <c r="J6" t="s">
        <v>17</v>
      </c>
      <c r="K6" t="s">
        <v>15</v>
      </c>
      <c r="L6">
        <v>50000</v>
      </c>
      <c r="M6" t="str">
        <f t="shared" si="7"/>
        <v>Yes</v>
      </c>
      <c r="N6" t="str">
        <f t="shared" si="8"/>
        <v>FDMTG08WHI005</v>
      </c>
    </row>
    <row r="7" spans="1:14" x14ac:dyDescent="0.3">
      <c r="A7" t="s">
        <v>118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16</v>
      </c>
      <c r="H7">
        <v>46311.4</v>
      </c>
      <c r="I7" s="2">
        <f t="shared" si="6"/>
        <v>2894.4625000000001</v>
      </c>
      <c r="J7" t="s">
        <v>20</v>
      </c>
      <c r="K7" t="s">
        <v>25</v>
      </c>
      <c r="L7">
        <v>75000</v>
      </c>
      <c r="M7" t="str">
        <f t="shared" si="7"/>
        <v>Yes</v>
      </c>
      <c r="N7" t="str">
        <f t="shared" si="8"/>
        <v>FDFCS06GRE006</v>
      </c>
    </row>
    <row r="8" spans="1:14" x14ac:dyDescent="0.3">
      <c r="A8" t="s">
        <v>26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16</v>
      </c>
      <c r="H8">
        <v>52229.5</v>
      </c>
      <c r="I8" s="2">
        <f t="shared" si="6"/>
        <v>3264.34375</v>
      </c>
      <c r="J8" t="s">
        <v>20</v>
      </c>
      <c r="K8" t="s">
        <v>21</v>
      </c>
      <c r="L8">
        <v>75000</v>
      </c>
      <c r="M8" t="str">
        <f t="shared" si="7"/>
        <v>Yes</v>
      </c>
      <c r="N8" t="str">
        <f t="shared" si="8"/>
        <v>FDFCS06GRE007</v>
      </c>
    </row>
    <row r="9" spans="1:14" x14ac:dyDescent="0.3">
      <c r="A9" t="s">
        <v>27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13</v>
      </c>
      <c r="H9">
        <v>35137</v>
      </c>
      <c r="I9" s="2">
        <f t="shared" si="6"/>
        <v>2702.8461538461538</v>
      </c>
      <c r="J9" t="s">
        <v>14</v>
      </c>
      <c r="K9" t="s">
        <v>28</v>
      </c>
      <c r="L9">
        <v>75000</v>
      </c>
      <c r="M9" t="str">
        <f t="shared" si="7"/>
        <v>Yes</v>
      </c>
      <c r="N9" t="str">
        <f t="shared" si="8"/>
        <v>FDFCS09BLA008</v>
      </c>
    </row>
    <row r="10" spans="1:14" x14ac:dyDescent="0.3">
      <c r="A10" t="s">
        <v>29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9</v>
      </c>
      <c r="H10">
        <v>27637.1</v>
      </c>
      <c r="I10" s="2">
        <f t="shared" si="6"/>
        <v>3070.7888888888888</v>
      </c>
      <c r="J10" t="s">
        <v>14</v>
      </c>
      <c r="K10" t="s">
        <v>15</v>
      </c>
      <c r="L10">
        <v>75000</v>
      </c>
      <c r="M10" t="str">
        <f t="shared" si="7"/>
        <v>Yes</v>
      </c>
      <c r="N10" t="str">
        <f t="shared" si="8"/>
        <v>FDFCS13BLA009</v>
      </c>
    </row>
    <row r="11" spans="1:14" x14ac:dyDescent="0.3">
      <c r="A11" t="s">
        <v>30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9</v>
      </c>
      <c r="H11">
        <v>27534.799999999999</v>
      </c>
      <c r="I11" s="2">
        <f t="shared" si="6"/>
        <v>3059.422222222222</v>
      </c>
      <c r="J11" t="s">
        <v>17</v>
      </c>
      <c r="K11" t="s">
        <v>31</v>
      </c>
      <c r="L11">
        <v>75000</v>
      </c>
      <c r="M11" t="str">
        <f t="shared" si="7"/>
        <v>Yes</v>
      </c>
      <c r="N11" t="str">
        <f t="shared" si="8"/>
        <v>FDFCS13WHI010</v>
      </c>
    </row>
    <row r="12" spans="1:14" x14ac:dyDescent="0.3">
      <c r="A12" t="s">
        <v>32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10</v>
      </c>
      <c r="H12">
        <v>19341.7</v>
      </c>
      <c r="I12" s="2">
        <f t="shared" si="6"/>
        <v>1934.17</v>
      </c>
      <c r="J12" t="s">
        <v>17</v>
      </c>
      <c r="K12" t="s">
        <v>33</v>
      </c>
      <c r="L12">
        <v>75000</v>
      </c>
      <c r="M12" t="str">
        <f t="shared" si="7"/>
        <v>Yes</v>
      </c>
      <c r="N12" t="str">
        <f t="shared" si="8"/>
        <v>FDFCS12WHI011</v>
      </c>
    </row>
    <row r="13" spans="1:14" x14ac:dyDescent="0.3">
      <c r="A13" t="s">
        <v>34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9</v>
      </c>
      <c r="H13">
        <v>22521.599999999999</v>
      </c>
      <c r="I13" s="2">
        <f t="shared" si="6"/>
        <v>2502.3999999999996</v>
      </c>
      <c r="J13" t="s">
        <v>14</v>
      </c>
      <c r="K13" t="s">
        <v>35</v>
      </c>
      <c r="L13">
        <v>75000</v>
      </c>
      <c r="M13" t="str">
        <f t="shared" si="7"/>
        <v>Yes</v>
      </c>
      <c r="N13" t="str">
        <f t="shared" si="8"/>
        <v>FDFCS13BLA012</v>
      </c>
    </row>
    <row r="14" spans="1:14" x14ac:dyDescent="0.3">
      <c r="A14" t="s">
        <v>36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9</v>
      </c>
      <c r="H14">
        <v>13682.9</v>
      </c>
      <c r="I14" s="2">
        <f t="shared" si="6"/>
        <v>1520.3222222222221</v>
      </c>
      <c r="J14" t="s">
        <v>14</v>
      </c>
      <c r="K14" t="s">
        <v>37</v>
      </c>
      <c r="L14">
        <v>75000</v>
      </c>
      <c r="M14" t="str">
        <f t="shared" si="7"/>
        <v>Yes</v>
      </c>
      <c r="N14" t="str">
        <f t="shared" si="8"/>
        <v>FDFCS13BLA013</v>
      </c>
    </row>
    <row r="15" spans="1:14" x14ac:dyDescent="0.3">
      <c r="A15" t="s">
        <v>116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Camaro</v>
      </c>
      <c r="F15" t="str">
        <f t="shared" si="4"/>
        <v>09</v>
      </c>
      <c r="G15">
        <f t="shared" si="5"/>
        <v>13</v>
      </c>
      <c r="H15">
        <v>28464.799999999999</v>
      </c>
      <c r="I15" s="2">
        <f t="shared" si="6"/>
        <v>2189.6</v>
      </c>
      <c r="J15" t="s">
        <v>17</v>
      </c>
      <c r="K15" t="s">
        <v>38</v>
      </c>
      <c r="L15">
        <v>100000</v>
      </c>
      <c r="M15" t="str">
        <f t="shared" si="7"/>
        <v>Yes</v>
      </c>
      <c r="N15" t="str">
        <f t="shared" si="8"/>
        <v>GMCMR09WHI014</v>
      </c>
    </row>
    <row r="16" spans="1:14" x14ac:dyDescent="0.3">
      <c r="A16" t="s">
        <v>39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Camaro</v>
      </c>
      <c r="F16" t="str">
        <f t="shared" si="4"/>
        <v>12</v>
      </c>
      <c r="G16">
        <f t="shared" si="5"/>
        <v>10</v>
      </c>
      <c r="H16">
        <v>19421.099999999999</v>
      </c>
      <c r="I16" s="2">
        <f t="shared" si="6"/>
        <v>1942.11</v>
      </c>
      <c r="J16" t="s">
        <v>14</v>
      </c>
      <c r="K16" t="s">
        <v>40</v>
      </c>
      <c r="L16">
        <v>100000</v>
      </c>
      <c r="M16" t="str">
        <f t="shared" si="7"/>
        <v>Yes</v>
      </c>
      <c r="N16" t="str">
        <f t="shared" si="8"/>
        <v>GMCMR12BLA015</v>
      </c>
    </row>
    <row r="17" spans="1:14" x14ac:dyDescent="0.3">
      <c r="A17" t="s">
        <v>41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Camaro</v>
      </c>
      <c r="F17" t="str">
        <f t="shared" si="4"/>
        <v>14</v>
      </c>
      <c r="G17">
        <f t="shared" si="5"/>
        <v>8</v>
      </c>
      <c r="H17">
        <v>14289.6</v>
      </c>
      <c r="I17" s="2">
        <f t="shared" si="6"/>
        <v>1786.2</v>
      </c>
      <c r="J17" t="s">
        <v>17</v>
      </c>
      <c r="K17" t="s">
        <v>42</v>
      </c>
      <c r="L17">
        <v>100000</v>
      </c>
      <c r="M17" t="str">
        <f t="shared" si="7"/>
        <v>Yes</v>
      </c>
      <c r="N17" t="str">
        <f t="shared" si="8"/>
        <v>GMCMR14WHI016</v>
      </c>
    </row>
    <row r="18" spans="1:14" x14ac:dyDescent="0.3">
      <c r="A18" t="s">
        <v>43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12</v>
      </c>
      <c r="H18">
        <v>31144.400000000001</v>
      </c>
      <c r="I18" s="2">
        <f t="shared" si="6"/>
        <v>2595.3666666666668</v>
      </c>
      <c r="J18" t="s">
        <v>14</v>
      </c>
      <c r="K18" t="s">
        <v>44</v>
      </c>
      <c r="L18">
        <v>100000</v>
      </c>
      <c r="M18" t="str">
        <f t="shared" si="7"/>
        <v>Yes</v>
      </c>
      <c r="N18" t="str">
        <f t="shared" si="8"/>
        <v>GMSLV10BLA017</v>
      </c>
    </row>
    <row r="19" spans="1:14" x14ac:dyDescent="0.3">
      <c r="A19" t="s">
        <v>45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24</v>
      </c>
      <c r="H19">
        <v>83162.7</v>
      </c>
      <c r="I19" s="2">
        <f t="shared" si="6"/>
        <v>3465.1124999999997</v>
      </c>
      <c r="J19" t="s">
        <v>14</v>
      </c>
      <c r="K19" t="s">
        <v>38</v>
      </c>
      <c r="L19">
        <v>100000</v>
      </c>
      <c r="M19" t="str">
        <f t="shared" si="7"/>
        <v>Yes</v>
      </c>
      <c r="N19" t="str">
        <f t="shared" si="8"/>
        <v>GMSLV98BLA018</v>
      </c>
    </row>
    <row r="20" spans="1:14" x14ac:dyDescent="0.3">
      <c r="A20" t="s">
        <v>46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22</v>
      </c>
      <c r="H20">
        <v>80685.8</v>
      </c>
      <c r="I20" s="2">
        <f t="shared" si="6"/>
        <v>3667.5363636363636</v>
      </c>
      <c r="J20" t="s">
        <v>47</v>
      </c>
      <c r="K20" t="s">
        <v>35</v>
      </c>
      <c r="L20">
        <v>100000</v>
      </c>
      <c r="M20" t="str">
        <f t="shared" si="7"/>
        <v>Yes</v>
      </c>
      <c r="N20" t="str">
        <f t="shared" si="8"/>
        <v>GMSLV00BLU019</v>
      </c>
    </row>
    <row r="21" spans="1:14" x14ac:dyDescent="0.3">
      <c r="A21" t="s">
        <v>48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Camary</v>
      </c>
      <c r="F21" t="str">
        <f t="shared" si="4"/>
        <v>96</v>
      </c>
      <c r="G21">
        <f t="shared" si="5"/>
        <v>26</v>
      </c>
      <c r="H21">
        <v>114660.6</v>
      </c>
      <c r="I21" s="2">
        <f t="shared" si="6"/>
        <v>4410.0230769230775</v>
      </c>
      <c r="J21" t="s">
        <v>20</v>
      </c>
      <c r="K21" t="s">
        <v>49</v>
      </c>
      <c r="L21">
        <v>100000</v>
      </c>
      <c r="M21" t="str">
        <f t="shared" si="7"/>
        <v>No</v>
      </c>
      <c r="N21" t="str">
        <f t="shared" si="8"/>
        <v>TYCAM96GRE020</v>
      </c>
    </row>
    <row r="22" spans="1:14" x14ac:dyDescent="0.3">
      <c r="A22" t="s">
        <v>50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Camary</v>
      </c>
      <c r="F22" t="str">
        <f t="shared" si="4"/>
        <v>98</v>
      </c>
      <c r="G22">
        <f t="shared" si="5"/>
        <v>24</v>
      </c>
      <c r="H22">
        <v>93382.6</v>
      </c>
      <c r="I22" s="2">
        <f t="shared" si="6"/>
        <v>3890.9416666666671</v>
      </c>
      <c r="J22" t="s">
        <v>14</v>
      </c>
      <c r="K22" t="s">
        <v>51</v>
      </c>
      <c r="L22">
        <v>100000</v>
      </c>
      <c r="M22" t="str">
        <f t="shared" si="7"/>
        <v>Yes</v>
      </c>
      <c r="N22" t="str">
        <f t="shared" si="8"/>
        <v>TYCAM98BLA021</v>
      </c>
    </row>
    <row r="23" spans="1:14" x14ac:dyDescent="0.3">
      <c r="A23" t="s">
        <v>52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Camary</v>
      </c>
      <c r="F23" t="str">
        <f t="shared" si="4"/>
        <v>00</v>
      </c>
      <c r="G23">
        <f t="shared" si="5"/>
        <v>22</v>
      </c>
      <c r="H23">
        <v>85928</v>
      </c>
      <c r="I23" s="2">
        <f t="shared" si="6"/>
        <v>3905.818181818182</v>
      </c>
      <c r="J23" t="s">
        <v>20</v>
      </c>
      <c r="K23" t="s">
        <v>25</v>
      </c>
      <c r="L23">
        <v>100000</v>
      </c>
      <c r="M23" t="str">
        <f t="shared" si="7"/>
        <v>Yes</v>
      </c>
      <c r="N23" t="str">
        <f t="shared" si="8"/>
        <v>TYCAM00GRE022</v>
      </c>
    </row>
    <row r="24" spans="1:14" x14ac:dyDescent="0.3">
      <c r="A24" t="s">
        <v>53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Camary</v>
      </c>
      <c r="F24" t="str">
        <f t="shared" si="4"/>
        <v>02</v>
      </c>
      <c r="G24">
        <f t="shared" si="5"/>
        <v>20</v>
      </c>
      <c r="H24">
        <v>67829.100000000006</v>
      </c>
      <c r="I24" s="2">
        <f t="shared" si="6"/>
        <v>3391.4550000000004</v>
      </c>
      <c r="J24" t="s">
        <v>14</v>
      </c>
      <c r="K24" t="s">
        <v>15</v>
      </c>
      <c r="L24">
        <v>100000</v>
      </c>
      <c r="M24" t="str">
        <f t="shared" si="7"/>
        <v>Yes</v>
      </c>
      <c r="N24" t="str">
        <f t="shared" si="8"/>
        <v>TYCAM02BLA023</v>
      </c>
    </row>
    <row r="25" spans="1:14" x14ac:dyDescent="0.3">
      <c r="A25" t="s">
        <v>54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Camary</v>
      </c>
      <c r="F25" t="str">
        <f t="shared" si="4"/>
        <v>09</v>
      </c>
      <c r="G25">
        <f t="shared" si="5"/>
        <v>13</v>
      </c>
      <c r="H25">
        <v>48114.2</v>
      </c>
      <c r="I25" s="2">
        <f t="shared" si="6"/>
        <v>3701.0923076923073</v>
      </c>
      <c r="J25" t="s">
        <v>17</v>
      </c>
      <c r="K25" t="s">
        <v>28</v>
      </c>
      <c r="L25">
        <v>100000</v>
      </c>
      <c r="M25" t="str">
        <f t="shared" si="7"/>
        <v>Yes</v>
      </c>
      <c r="N25" t="str">
        <f t="shared" si="8"/>
        <v>TYCAM09WHI024</v>
      </c>
    </row>
    <row r="26" spans="1:14" x14ac:dyDescent="0.3">
      <c r="A26" t="s">
        <v>55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Corolla</v>
      </c>
      <c r="F26" t="str">
        <f t="shared" si="4"/>
        <v>02</v>
      </c>
      <c r="G26">
        <f t="shared" si="5"/>
        <v>20</v>
      </c>
      <c r="H26">
        <v>64467.4</v>
      </c>
      <c r="I26" s="2">
        <f t="shared" si="6"/>
        <v>3223.37</v>
      </c>
      <c r="J26" t="s">
        <v>56</v>
      </c>
      <c r="K26" t="s">
        <v>57</v>
      </c>
      <c r="L26">
        <v>100000</v>
      </c>
      <c r="M26" t="str">
        <f t="shared" si="7"/>
        <v>Yes</v>
      </c>
      <c r="N26" t="str">
        <f t="shared" si="8"/>
        <v>TYCOR02RED025</v>
      </c>
    </row>
    <row r="27" spans="1:14" x14ac:dyDescent="0.3">
      <c r="A27" t="s">
        <v>58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Corolla</v>
      </c>
      <c r="F27" t="str">
        <f t="shared" si="4"/>
        <v>03</v>
      </c>
      <c r="G27">
        <f t="shared" si="5"/>
        <v>19</v>
      </c>
      <c r="H27">
        <v>73444.399999999994</v>
      </c>
      <c r="I27" s="2">
        <f t="shared" si="6"/>
        <v>3865.4947368421049</v>
      </c>
      <c r="J27" t="s">
        <v>14</v>
      </c>
      <c r="K27" t="s">
        <v>57</v>
      </c>
      <c r="L27">
        <v>100000</v>
      </c>
      <c r="M27" t="str">
        <f t="shared" si="7"/>
        <v>Yes</v>
      </c>
      <c r="N27" t="str">
        <f t="shared" si="8"/>
        <v>TYCOR03BLA026</v>
      </c>
    </row>
    <row r="28" spans="1:14" x14ac:dyDescent="0.3">
      <c r="A28" t="s">
        <v>59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Corolla</v>
      </c>
      <c r="F28" t="str">
        <f t="shared" si="4"/>
        <v>14</v>
      </c>
      <c r="G28">
        <f t="shared" si="5"/>
        <v>8</v>
      </c>
      <c r="H28">
        <v>17556.3</v>
      </c>
      <c r="I28" s="2">
        <f t="shared" si="6"/>
        <v>2194.5374999999999</v>
      </c>
      <c r="J28" t="s">
        <v>47</v>
      </c>
      <c r="K28" t="s">
        <v>31</v>
      </c>
      <c r="L28">
        <v>100000</v>
      </c>
      <c r="M28" t="str">
        <f t="shared" si="7"/>
        <v>Yes</v>
      </c>
      <c r="N28" t="str">
        <f t="shared" si="8"/>
        <v>TYCOR14BLU027</v>
      </c>
    </row>
    <row r="29" spans="1:14" x14ac:dyDescent="0.3">
      <c r="A29" t="s">
        <v>60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12</v>
      </c>
      <c r="G29">
        <f t="shared" si="5"/>
        <v>10</v>
      </c>
      <c r="H29">
        <v>29601.9</v>
      </c>
      <c r="I29" s="2">
        <f t="shared" si="6"/>
        <v>2960.19</v>
      </c>
      <c r="J29" t="s">
        <v>14</v>
      </c>
      <c r="K29" t="s">
        <v>38</v>
      </c>
      <c r="L29">
        <v>100000</v>
      </c>
      <c r="M29" t="str">
        <f t="shared" si="7"/>
        <v>Yes</v>
      </c>
      <c r="N29" t="str">
        <f t="shared" si="8"/>
        <v>TYCOR12BLA028</v>
      </c>
    </row>
    <row r="30" spans="1:14" x14ac:dyDescent="0.3">
      <c r="A30" t="s">
        <v>61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Camary</v>
      </c>
      <c r="F30" t="str">
        <f t="shared" si="4"/>
        <v>12</v>
      </c>
      <c r="G30">
        <f t="shared" si="5"/>
        <v>10</v>
      </c>
      <c r="H30">
        <v>22128.2</v>
      </c>
      <c r="I30" s="2">
        <f t="shared" si="6"/>
        <v>2212.8200000000002</v>
      </c>
      <c r="J30" t="s">
        <v>47</v>
      </c>
      <c r="K30" t="s">
        <v>49</v>
      </c>
      <c r="L30">
        <v>100000</v>
      </c>
      <c r="M30" t="str">
        <f t="shared" si="7"/>
        <v>Yes</v>
      </c>
      <c r="N30" t="str">
        <f t="shared" si="8"/>
        <v>TYCAM12BLU029</v>
      </c>
    </row>
    <row r="31" spans="1:14" x14ac:dyDescent="0.3">
      <c r="A31" t="s">
        <v>62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23</v>
      </c>
      <c r="H31">
        <v>82374</v>
      </c>
      <c r="I31" s="2">
        <f t="shared" si="6"/>
        <v>3581.478260869565</v>
      </c>
      <c r="J31" t="s">
        <v>17</v>
      </c>
      <c r="K31" t="s">
        <v>37</v>
      </c>
      <c r="L31">
        <v>75000</v>
      </c>
      <c r="M31" t="str">
        <f t="shared" si="7"/>
        <v>No</v>
      </c>
      <c r="N31" t="str">
        <f t="shared" si="8"/>
        <v>HOCIV99WHI030</v>
      </c>
    </row>
    <row r="32" spans="1:14" x14ac:dyDescent="0.3">
      <c r="A32" t="s">
        <v>63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21</v>
      </c>
      <c r="H32">
        <v>69891.899999999994</v>
      </c>
      <c r="I32" s="2">
        <f t="shared" si="6"/>
        <v>3328.1857142857139</v>
      </c>
      <c r="J32" t="s">
        <v>47</v>
      </c>
      <c r="K32" t="s">
        <v>23</v>
      </c>
      <c r="L32">
        <v>75000</v>
      </c>
      <c r="M32" t="str">
        <f t="shared" si="7"/>
        <v>Yes</v>
      </c>
      <c r="N32" t="str">
        <f t="shared" si="8"/>
        <v>HOCIV01BLU031</v>
      </c>
    </row>
    <row r="33" spans="1:14" x14ac:dyDescent="0.3">
      <c r="A33" t="s">
        <v>64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12</v>
      </c>
      <c r="H33">
        <v>22573</v>
      </c>
      <c r="I33" s="2">
        <f t="shared" si="6"/>
        <v>1881.0833333333333</v>
      </c>
      <c r="J33" t="s">
        <v>47</v>
      </c>
      <c r="K33" t="s">
        <v>42</v>
      </c>
      <c r="L33">
        <v>75000</v>
      </c>
      <c r="M33" t="str">
        <f t="shared" si="7"/>
        <v>Yes</v>
      </c>
      <c r="N33" t="str">
        <f t="shared" si="8"/>
        <v>HOCIV10BLU032</v>
      </c>
    </row>
    <row r="34" spans="1:14" x14ac:dyDescent="0.3">
      <c r="A34" t="s">
        <v>65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12</v>
      </c>
      <c r="H34">
        <v>33477.199999999997</v>
      </c>
      <c r="I34" s="2">
        <f t="shared" si="6"/>
        <v>2789.7666666666664</v>
      </c>
      <c r="J34" t="s">
        <v>14</v>
      </c>
      <c r="K34" t="s">
        <v>51</v>
      </c>
      <c r="L34">
        <v>75000</v>
      </c>
      <c r="M34" t="str">
        <f t="shared" si="7"/>
        <v>Yes</v>
      </c>
      <c r="N34" t="str">
        <f t="shared" si="8"/>
        <v>HOCIV10BLA033</v>
      </c>
    </row>
    <row r="35" spans="1:14" x14ac:dyDescent="0.3">
      <c r="A35" t="s">
        <v>66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11</v>
      </c>
      <c r="H35">
        <v>30555.3</v>
      </c>
      <c r="I35" s="2">
        <f t="shared" si="6"/>
        <v>2777.7545454545452</v>
      </c>
      <c r="J35" t="s">
        <v>14</v>
      </c>
      <c r="K35" t="s">
        <v>21</v>
      </c>
      <c r="L35">
        <v>75000</v>
      </c>
      <c r="M35" t="str">
        <f t="shared" si="7"/>
        <v>Yes</v>
      </c>
      <c r="N35" t="str">
        <f t="shared" si="8"/>
        <v>HOCIV11BLA034</v>
      </c>
    </row>
    <row r="36" spans="1:14" x14ac:dyDescent="0.3">
      <c r="A36" t="s">
        <v>67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10</v>
      </c>
      <c r="H36">
        <v>24513.200000000001</v>
      </c>
      <c r="I36" s="2">
        <f t="shared" si="6"/>
        <v>2451.3200000000002</v>
      </c>
      <c r="J36" t="s">
        <v>14</v>
      </c>
      <c r="K36" t="s">
        <v>44</v>
      </c>
      <c r="L36">
        <v>75000</v>
      </c>
      <c r="M36" t="str">
        <f t="shared" si="7"/>
        <v>Yes</v>
      </c>
      <c r="N36" t="str">
        <f t="shared" si="8"/>
        <v>HOCIV12BLA035</v>
      </c>
    </row>
    <row r="37" spans="1:14" x14ac:dyDescent="0.3">
      <c r="A37" t="s">
        <v>68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9</v>
      </c>
      <c r="H37">
        <v>13867.6</v>
      </c>
      <c r="I37" s="2">
        <f t="shared" si="6"/>
        <v>1540.8444444444444</v>
      </c>
      <c r="J37" t="s">
        <v>14</v>
      </c>
      <c r="K37" t="s">
        <v>49</v>
      </c>
      <c r="L37">
        <v>75000</v>
      </c>
      <c r="M37" t="str">
        <f t="shared" si="7"/>
        <v>Yes</v>
      </c>
      <c r="N37" t="str">
        <f t="shared" si="8"/>
        <v>HOCIV13BLA036</v>
      </c>
    </row>
    <row r="38" spans="1:14" x14ac:dyDescent="0.3">
      <c r="A38" t="s">
        <v>117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17</v>
      </c>
      <c r="H38">
        <v>60389.5</v>
      </c>
      <c r="I38" s="2">
        <f t="shared" si="6"/>
        <v>3552.3235294117649</v>
      </c>
      <c r="J38" t="s">
        <v>17</v>
      </c>
      <c r="K38" t="s">
        <v>28</v>
      </c>
      <c r="L38">
        <v>100000</v>
      </c>
      <c r="M38" t="str">
        <f t="shared" si="7"/>
        <v>Yes</v>
      </c>
      <c r="N38" t="str">
        <f t="shared" si="8"/>
        <v>HOODY05WHI037</v>
      </c>
    </row>
    <row r="39" spans="1:14" x14ac:dyDescent="0.3">
      <c r="A39" t="s">
        <v>69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15</v>
      </c>
      <c r="H39">
        <v>50854.1</v>
      </c>
      <c r="I39" s="2">
        <f t="shared" si="6"/>
        <v>3390.2733333333331</v>
      </c>
      <c r="J39" t="s">
        <v>14</v>
      </c>
      <c r="K39" t="s">
        <v>51</v>
      </c>
      <c r="L39">
        <v>100000</v>
      </c>
      <c r="M39" t="str">
        <f t="shared" si="7"/>
        <v>Yes</v>
      </c>
      <c r="N39" t="str">
        <f t="shared" si="8"/>
        <v>HOODY07BLA038</v>
      </c>
    </row>
    <row r="40" spans="1:14" x14ac:dyDescent="0.3">
      <c r="A40" t="s">
        <v>70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14</v>
      </c>
      <c r="H40">
        <v>42504.6</v>
      </c>
      <c r="I40" s="2">
        <f t="shared" si="6"/>
        <v>3036.042857142857</v>
      </c>
      <c r="J40" t="s">
        <v>17</v>
      </c>
      <c r="K40" t="s">
        <v>37</v>
      </c>
      <c r="L40">
        <v>100000</v>
      </c>
      <c r="M40" t="str">
        <f t="shared" si="7"/>
        <v>Yes</v>
      </c>
      <c r="N40" t="str">
        <f t="shared" si="8"/>
        <v>HOODY08WHI039</v>
      </c>
    </row>
    <row r="41" spans="1:14" x14ac:dyDescent="0.3">
      <c r="A41" t="s">
        <v>99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10</v>
      </c>
      <c r="G41">
        <f t="shared" si="5"/>
        <v>12</v>
      </c>
      <c r="H41">
        <v>68658.899999999994</v>
      </c>
      <c r="I41" s="2">
        <f t="shared" si="6"/>
        <v>5721.5749999999998</v>
      </c>
      <c r="J41" t="s">
        <v>14</v>
      </c>
      <c r="K41" t="s">
        <v>15</v>
      </c>
      <c r="L41">
        <v>100000</v>
      </c>
      <c r="M41" t="str">
        <f t="shared" si="7"/>
        <v>Yes</v>
      </c>
      <c r="N41" t="str">
        <f t="shared" si="8"/>
        <v>HOODY10BLA040</v>
      </c>
    </row>
    <row r="42" spans="1:14" x14ac:dyDescent="0.3">
      <c r="A42" t="s">
        <v>71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8</v>
      </c>
      <c r="H42">
        <v>3708.1</v>
      </c>
      <c r="I42" s="2">
        <f t="shared" si="6"/>
        <v>463.51249999999999</v>
      </c>
      <c r="J42" t="s">
        <v>14</v>
      </c>
      <c r="K42" t="s">
        <v>18</v>
      </c>
      <c r="L42">
        <v>100000</v>
      </c>
      <c r="M42" t="str">
        <f t="shared" si="7"/>
        <v>Yes</v>
      </c>
      <c r="N42" t="str">
        <f t="shared" si="8"/>
        <v>HOODY14BLA041</v>
      </c>
    </row>
    <row r="43" spans="1:14" x14ac:dyDescent="0.3">
      <c r="A43" t="s">
        <v>72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18</v>
      </c>
      <c r="H43">
        <v>64542</v>
      </c>
      <c r="I43" s="2">
        <f t="shared" si="6"/>
        <v>3585.6666666666665</v>
      </c>
      <c r="J43" t="s">
        <v>47</v>
      </c>
      <c r="K43" t="s">
        <v>15</v>
      </c>
      <c r="L43">
        <v>75000</v>
      </c>
      <c r="M43" t="str">
        <f t="shared" si="7"/>
        <v>Yes</v>
      </c>
      <c r="N43" t="str">
        <f t="shared" si="8"/>
        <v>CRPTC04BLU042</v>
      </c>
    </row>
    <row r="44" spans="1:14" x14ac:dyDescent="0.3">
      <c r="A44" t="s">
        <v>73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15</v>
      </c>
      <c r="H44">
        <v>42074.2</v>
      </c>
      <c r="I44" s="2">
        <f t="shared" si="6"/>
        <v>2804.9466666666663</v>
      </c>
      <c r="J44" t="s">
        <v>20</v>
      </c>
      <c r="K44" t="s">
        <v>57</v>
      </c>
      <c r="L44">
        <v>75000</v>
      </c>
      <c r="M44" t="str">
        <f t="shared" si="7"/>
        <v>Yes</v>
      </c>
      <c r="N44" t="str">
        <f t="shared" si="8"/>
        <v>CRPTC07GRE043</v>
      </c>
    </row>
    <row r="45" spans="1:14" x14ac:dyDescent="0.3">
      <c r="A45" t="s">
        <v>74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11</v>
      </c>
      <c r="H45">
        <v>27394.2</v>
      </c>
      <c r="I45" s="2">
        <f t="shared" si="6"/>
        <v>2490.3818181818183</v>
      </c>
      <c r="J45" t="s">
        <v>14</v>
      </c>
      <c r="K45" t="s">
        <v>35</v>
      </c>
      <c r="L45">
        <v>75000</v>
      </c>
      <c r="M45" t="str">
        <f t="shared" si="7"/>
        <v>Yes</v>
      </c>
      <c r="N45" t="str">
        <f t="shared" si="8"/>
        <v>CRPTC11BLA044</v>
      </c>
    </row>
    <row r="46" spans="1:14" x14ac:dyDescent="0.3">
      <c r="A46" t="s">
        <v>75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23</v>
      </c>
      <c r="H46">
        <v>79420.600000000006</v>
      </c>
      <c r="I46" s="2">
        <f t="shared" si="6"/>
        <v>3453.0695652173918</v>
      </c>
      <c r="J46" t="s">
        <v>20</v>
      </c>
      <c r="K46" t="s">
        <v>44</v>
      </c>
      <c r="L46">
        <v>75000</v>
      </c>
      <c r="M46" t="str">
        <f t="shared" si="7"/>
        <v>No</v>
      </c>
      <c r="N46" t="str">
        <f t="shared" si="8"/>
        <v>CRCAR99GRE045</v>
      </c>
    </row>
    <row r="47" spans="1:14" x14ac:dyDescent="0.3">
      <c r="A47" t="s">
        <v>76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22</v>
      </c>
      <c r="H47">
        <v>77243.100000000006</v>
      </c>
      <c r="I47" s="2">
        <f t="shared" si="6"/>
        <v>3511.05</v>
      </c>
      <c r="J47" t="s">
        <v>14</v>
      </c>
      <c r="K47" t="s">
        <v>23</v>
      </c>
      <c r="L47">
        <v>75000</v>
      </c>
      <c r="M47" t="str">
        <f t="shared" si="7"/>
        <v>No</v>
      </c>
      <c r="N47" t="str">
        <f t="shared" si="8"/>
        <v>CRCAR00BLA046</v>
      </c>
    </row>
    <row r="48" spans="1:14" x14ac:dyDescent="0.3">
      <c r="A48" t="s">
        <v>77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18</v>
      </c>
      <c r="H48">
        <v>72527.199999999997</v>
      </c>
      <c r="I48" s="2">
        <f t="shared" si="6"/>
        <v>4029.2888888888888</v>
      </c>
      <c r="J48" t="s">
        <v>17</v>
      </c>
      <c r="K48" t="s">
        <v>40</v>
      </c>
      <c r="L48">
        <v>75000</v>
      </c>
      <c r="M48" t="str">
        <f t="shared" si="7"/>
        <v>Yes</v>
      </c>
      <c r="N48" t="str">
        <f t="shared" si="8"/>
        <v>CRCAR04WHI047</v>
      </c>
    </row>
    <row r="49" spans="1:14" x14ac:dyDescent="0.3">
      <c r="A49" t="s">
        <v>78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18</v>
      </c>
      <c r="H49">
        <v>52699.4</v>
      </c>
      <c r="I49" s="2">
        <f t="shared" si="6"/>
        <v>2927.7444444444445</v>
      </c>
      <c r="J49" t="s">
        <v>56</v>
      </c>
      <c r="K49" t="s">
        <v>40</v>
      </c>
      <c r="L49">
        <v>75000</v>
      </c>
      <c r="M49" t="str">
        <f t="shared" si="7"/>
        <v>Yes</v>
      </c>
      <c r="N49" t="str">
        <f t="shared" si="8"/>
        <v>CRCAR04RED048</v>
      </c>
    </row>
    <row r="50" spans="1:14" x14ac:dyDescent="0.3">
      <c r="A50" t="s">
        <v>79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11</v>
      </c>
      <c r="H50">
        <v>29102.3</v>
      </c>
      <c r="I50" s="2">
        <f t="shared" si="6"/>
        <v>2645.6636363636362</v>
      </c>
      <c r="J50" t="s">
        <v>14</v>
      </c>
      <c r="K50" t="s">
        <v>42</v>
      </c>
      <c r="L50">
        <v>100000</v>
      </c>
      <c r="M50" t="str">
        <f t="shared" si="7"/>
        <v>Yes</v>
      </c>
      <c r="N50" t="str">
        <f t="shared" si="8"/>
        <v>HYELA11BLA049</v>
      </c>
    </row>
    <row r="51" spans="1:14" x14ac:dyDescent="0.3">
      <c r="A51" t="s">
        <v>80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10</v>
      </c>
      <c r="H51">
        <v>22282</v>
      </c>
      <c r="I51" s="2">
        <f t="shared" si="6"/>
        <v>2228.1999999999998</v>
      </c>
      <c r="J51" t="s">
        <v>47</v>
      </c>
      <c r="K51" t="s">
        <v>18</v>
      </c>
      <c r="L51">
        <v>100000</v>
      </c>
      <c r="M51" t="str">
        <f t="shared" si="7"/>
        <v>Yes</v>
      </c>
      <c r="N51" t="str">
        <f t="shared" si="8"/>
        <v>HYELA12BLU050</v>
      </c>
    </row>
    <row r="52" spans="1:14" x14ac:dyDescent="0.3">
      <c r="A52" t="s">
        <v>81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9</v>
      </c>
      <c r="H52">
        <v>20223.900000000001</v>
      </c>
      <c r="I52" s="2">
        <f t="shared" si="6"/>
        <v>2247.1000000000004</v>
      </c>
      <c r="J52" t="s">
        <v>14</v>
      </c>
      <c r="K52" t="s">
        <v>31</v>
      </c>
      <c r="L52">
        <v>100000</v>
      </c>
      <c r="M52" t="str">
        <f t="shared" si="7"/>
        <v>Yes</v>
      </c>
      <c r="N52" t="str">
        <f t="shared" si="8"/>
        <v>HYELA13BLA051</v>
      </c>
    </row>
    <row r="53" spans="1:14" x14ac:dyDescent="0.3">
      <c r="A53" t="s">
        <v>82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9</v>
      </c>
      <c r="H53">
        <v>22188.5</v>
      </c>
      <c r="I53" s="2">
        <f t="shared" si="6"/>
        <v>2465.3888888888887</v>
      </c>
      <c r="J53" t="s">
        <v>47</v>
      </c>
      <c r="K53" t="s">
        <v>25</v>
      </c>
      <c r="L53">
        <v>100000</v>
      </c>
      <c r="M53" t="str">
        <f t="shared" si="7"/>
        <v>Yes</v>
      </c>
      <c r="N53" t="str">
        <f t="shared" si="8"/>
        <v>HYELA13BLU052</v>
      </c>
    </row>
    <row r="55" spans="1:14" x14ac:dyDescent="0.3">
      <c r="B55" s="6"/>
      <c r="C55" s="7" t="s">
        <v>125</v>
      </c>
      <c r="D55" s="7"/>
      <c r="E55" s="6"/>
      <c r="F55" s="7" t="s">
        <v>126</v>
      </c>
      <c r="G55" s="7"/>
      <c r="H55" s="6"/>
    </row>
    <row r="56" spans="1:14" x14ac:dyDescent="0.3">
      <c r="B56" s="6"/>
      <c r="C56" s="6" t="s">
        <v>87</v>
      </c>
      <c r="D56" s="6" t="s">
        <v>91</v>
      </c>
      <c r="E56" s="6"/>
      <c r="F56" s="6" t="s">
        <v>101</v>
      </c>
      <c r="G56" s="6" t="s">
        <v>114</v>
      </c>
      <c r="H56" s="6"/>
    </row>
    <row r="57" spans="1:14" x14ac:dyDescent="0.3">
      <c r="B57" s="6"/>
      <c r="C57" s="6" t="s">
        <v>83</v>
      </c>
      <c r="D57" s="6" t="s">
        <v>93</v>
      </c>
      <c r="E57" s="6"/>
      <c r="F57" s="6" t="s">
        <v>96</v>
      </c>
      <c r="G57" s="6" t="s">
        <v>124</v>
      </c>
      <c r="H57" s="6"/>
    </row>
    <row r="58" spans="1:14" x14ac:dyDescent="0.3">
      <c r="B58" s="6"/>
      <c r="C58" s="6" t="s">
        <v>84</v>
      </c>
      <c r="D58" s="6" t="s">
        <v>89</v>
      </c>
      <c r="E58" s="6"/>
      <c r="F58" s="6" t="s">
        <v>100</v>
      </c>
      <c r="G58" s="6" t="s">
        <v>111</v>
      </c>
      <c r="H58" s="6"/>
    </row>
    <row r="59" spans="1:14" x14ac:dyDescent="0.3">
      <c r="B59" s="6"/>
      <c r="C59" s="6" t="s">
        <v>86</v>
      </c>
      <c r="D59" s="6" t="s">
        <v>94</v>
      </c>
      <c r="E59" s="6"/>
      <c r="F59" s="6" t="s">
        <v>123</v>
      </c>
      <c r="G59" s="6" t="s">
        <v>110</v>
      </c>
      <c r="H59" s="6"/>
    </row>
    <row r="60" spans="1:14" x14ac:dyDescent="0.3">
      <c r="B60" s="6"/>
      <c r="C60" s="6" t="s">
        <v>88</v>
      </c>
      <c r="D60" s="6" t="s">
        <v>92</v>
      </c>
      <c r="E60" s="6"/>
      <c r="F60" s="6" t="s">
        <v>102</v>
      </c>
      <c r="G60" s="6" t="s">
        <v>109</v>
      </c>
      <c r="H60" s="6"/>
    </row>
    <row r="61" spans="1:14" x14ac:dyDescent="0.3">
      <c r="B61" s="6"/>
      <c r="C61" s="6" t="s">
        <v>85</v>
      </c>
      <c r="D61" s="6" t="s">
        <v>90</v>
      </c>
      <c r="E61" s="6"/>
      <c r="F61" s="6" t="s">
        <v>95</v>
      </c>
      <c r="G61" s="6" t="s">
        <v>115</v>
      </c>
      <c r="H61" s="6"/>
    </row>
    <row r="62" spans="1:14" x14ac:dyDescent="0.3">
      <c r="B62" s="6"/>
      <c r="C62" s="6"/>
      <c r="D62" s="6"/>
      <c r="E62" s="6"/>
      <c r="F62" s="6" t="s">
        <v>104</v>
      </c>
      <c r="G62" s="6" t="s">
        <v>107</v>
      </c>
      <c r="H62" s="6"/>
    </row>
    <row r="63" spans="1:14" x14ac:dyDescent="0.3">
      <c r="B63" s="6"/>
      <c r="C63" s="6"/>
      <c r="D63" s="6"/>
      <c r="E63" s="6"/>
      <c r="F63" s="6" t="s">
        <v>103</v>
      </c>
      <c r="G63" s="6" t="s">
        <v>108</v>
      </c>
      <c r="H63" s="6"/>
    </row>
    <row r="64" spans="1:14" x14ac:dyDescent="0.3">
      <c r="B64" s="6"/>
      <c r="C64" s="6"/>
      <c r="D64" s="6"/>
      <c r="E64" s="6"/>
      <c r="F64" s="6" t="s">
        <v>98</v>
      </c>
      <c r="G64" s="6" t="s">
        <v>112</v>
      </c>
      <c r="H64" s="6"/>
    </row>
    <row r="65" spans="2:8" x14ac:dyDescent="0.3">
      <c r="B65" s="6"/>
      <c r="C65" s="6"/>
      <c r="D65" s="6"/>
      <c r="E65" s="6"/>
      <c r="F65" s="6" t="s">
        <v>97</v>
      </c>
      <c r="G65" s="6" t="s">
        <v>113</v>
      </c>
      <c r="H65" s="6"/>
    </row>
    <row r="66" spans="2:8" x14ac:dyDescent="0.3">
      <c r="B66" s="6"/>
      <c r="C66" s="6"/>
      <c r="D66" s="6"/>
      <c r="E66" s="6"/>
      <c r="F66" s="6" t="s">
        <v>105</v>
      </c>
      <c r="G66" s="6" t="s">
        <v>106</v>
      </c>
      <c r="H66" s="6"/>
    </row>
  </sheetData>
  <sortState xmlns:xlrd2="http://schemas.microsoft.com/office/spreadsheetml/2017/richdata2" ref="F56:G66">
    <sortCondition ref="F56:F66"/>
  </sortState>
  <mergeCells count="2">
    <mergeCell ref="C55:D55"/>
    <mergeCell ref="F55:G55"/>
  </mergeCells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676F74DC12BC4E9B1F976E042F0744" ma:contentTypeVersion="5" ma:contentTypeDescription="Create a new document." ma:contentTypeScope="" ma:versionID="43830511e19182d027925559f16db40c">
  <xsd:schema xmlns:xsd="http://www.w3.org/2001/XMLSchema" xmlns:xs="http://www.w3.org/2001/XMLSchema" xmlns:p="http://schemas.microsoft.com/office/2006/metadata/properties" xmlns:ns3="24e0b80d-96e9-4e92-a796-14ccb7d8b5a6" xmlns:ns4="bb7f9f5c-b421-4bea-98cc-5427366b7774" targetNamespace="http://schemas.microsoft.com/office/2006/metadata/properties" ma:root="true" ma:fieldsID="2d30df5132cb480b1c7f8109a0d24483" ns3:_="" ns4:_="">
    <xsd:import namespace="24e0b80d-96e9-4e92-a796-14ccb7d8b5a6"/>
    <xsd:import namespace="bb7f9f5c-b421-4bea-98cc-5427366b777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0b80d-96e9-4e92-a796-14ccb7d8b5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f9f5c-b421-4bea-98cc-5427366b77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BB1051-40F5-4B5F-AF08-4EDCAB485813}">
  <ds:schemaRefs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bb7f9f5c-b421-4bea-98cc-5427366b7774"/>
    <ds:schemaRef ds:uri="http://schemas.microsoft.com/office/2006/documentManagement/types"/>
    <ds:schemaRef ds:uri="24e0b80d-96e9-4e92-a796-14ccb7d8b5a6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06F9E46-1A92-469B-A882-3A71D67A69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708963-2DB2-4B8E-AD28-4DBB268D4E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e0b80d-96e9-4e92-a796-14ccb7d8b5a6"/>
    <ds:schemaRef ds:uri="bb7f9f5c-b421-4bea-98cc-5427366b7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for km driven</vt:lpstr>
      <vt:lpstr>Cars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Shukla</dc:creator>
  <cp:lastModifiedBy>Ritvik Shukla</cp:lastModifiedBy>
  <dcterms:created xsi:type="dcterms:W3CDTF">2022-12-15T10:02:18Z</dcterms:created>
  <dcterms:modified xsi:type="dcterms:W3CDTF">2023-05-09T18:31:06Z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0x010100C6676F74DC12BC4E9B1F976E042F0744</vt:lpwstr>
  </property>
</Properties>
</file>