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GoogleDrive/My Drive/research/justin projects/SDP_useful codes/Copy_of_allometric sdp/code/updated_code_log_sc_mass_Oct2019/CodeForGitHub/"/>
    </mc:Choice>
  </mc:AlternateContent>
  <xr:revisionPtr revIDLastSave="0" documentId="13_ncr:1_{B7DB89BE-9823-9546-9B58-92D4D611C59A}" xr6:coauthVersionLast="47" xr6:coauthVersionMax="47" xr10:uidLastSave="{00000000-0000-0000-0000-000000000000}"/>
  <bookViews>
    <workbookView xWindow="0" yWindow="760" windowWidth="28800" windowHeight="17540" xr2:uid="{00000000-000D-0000-FFFF-FFFF00000000}"/>
  </bookViews>
  <sheets>
    <sheet name="Cheetah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" i="1" l="1"/>
  <c r="G27" i="1"/>
  <c r="G44" i="1"/>
  <c r="G16" i="1"/>
  <c r="G26" i="1"/>
  <c r="G4" i="1"/>
  <c r="G15" i="1"/>
  <c r="G43" i="1"/>
  <c r="G49" i="1"/>
  <c r="G37" i="1"/>
  <c r="G45" i="1"/>
  <c r="G23" i="1"/>
  <c r="G24" i="1"/>
  <c r="G6" i="1"/>
  <c r="G7" i="1"/>
  <c r="G2" i="1"/>
  <c r="G33" i="1"/>
  <c r="G46" i="1"/>
  <c r="G20" i="1"/>
  <c r="G9" i="1"/>
  <c r="G35" i="1"/>
  <c r="G31" i="1"/>
  <c r="G28" i="1"/>
  <c r="G12" i="1"/>
  <c r="G10" i="1"/>
  <c r="G29" i="1"/>
  <c r="G22" i="1"/>
  <c r="G21" i="1"/>
  <c r="G17" i="1"/>
  <c r="G47" i="1"/>
  <c r="G48" i="1"/>
  <c r="G42" i="1"/>
  <c r="G40" i="1"/>
  <c r="G18" i="1"/>
  <c r="G19" i="1"/>
  <c r="G3" i="1"/>
  <c r="G8" i="1"/>
  <c r="G13" i="1"/>
  <c r="G14" i="1"/>
  <c r="G32" i="1"/>
  <c r="G5" i="1"/>
  <c r="G25" i="1"/>
  <c r="G41" i="1"/>
  <c r="G34" i="1"/>
  <c r="G36" i="1"/>
  <c r="G38" i="1"/>
  <c r="G39" i="1"/>
  <c r="G11" i="1"/>
  <c r="E13" i="1"/>
  <c r="E8" i="1"/>
  <c r="E18" i="1"/>
  <c r="E21" i="1"/>
  <c r="E12" i="1" l="1"/>
  <c r="E28" i="1"/>
  <c r="C35" i="1"/>
  <c r="E33" i="1"/>
  <c r="E24" i="1"/>
  <c r="E23" i="1"/>
  <c r="E43" i="1"/>
  <c r="E15" i="1"/>
  <c r="E16" i="1"/>
  <c r="C44" i="1"/>
  <c r="E30" i="1"/>
</calcChain>
</file>

<file path=xl/sharedStrings.xml><?xml version="1.0" encoding="utf-8"?>
<sst xmlns="http://schemas.openxmlformats.org/spreadsheetml/2006/main" count="82" uniqueCount="76">
  <si>
    <t>Species</t>
  </si>
  <si>
    <t>12</t>
  </si>
  <si>
    <t>3</t>
  </si>
  <si>
    <t>52.5</t>
  </si>
  <si>
    <t>Bontebok Damaliscus dorcas dorcas</t>
  </si>
  <si>
    <t>46.5</t>
  </si>
  <si>
    <t>Buffalo Syncerus caffer</t>
  </si>
  <si>
    <t>432</t>
  </si>
  <si>
    <t>Bushbuck Tragelaphus scriptus</t>
  </si>
  <si>
    <t>23</t>
  </si>
  <si>
    <t>Bushpig Potamochoerus larvatus</t>
  </si>
  <si>
    <t>46</t>
  </si>
  <si>
    <t>7</t>
  </si>
  <si>
    <t>30</t>
  </si>
  <si>
    <t>1.5</t>
  </si>
  <si>
    <t>Duiker, blue Cephalophus monticola</t>
  </si>
  <si>
    <t>Duiker, common Sylvicapra grimmia</t>
  </si>
  <si>
    <t>16</t>
  </si>
  <si>
    <t>Eland Tragelaphus oryx</t>
  </si>
  <si>
    <t>345</t>
  </si>
  <si>
    <t>1600</t>
  </si>
  <si>
    <t>10</t>
  </si>
  <si>
    <t>158</t>
  </si>
  <si>
    <t>Giraffe Giraffa camelopardalis</t>
  </si>
  <si>
    <t>550</t>
  </si>
  <si>
    <t>Grant's gazelle Gazella granti</t>
  </si>
  <si>
    <t>38</t>
  </si>
  <si>
    <t>Grysbok, Cape Raphicerus melanotis</t>
  </si>
  <si>
    <t>Grysbok, Sharpe's R. sharpei</t>
  </si>
  <si>
    <t>Hares Lepussp.</t>
  </si>
  <si>
    <t>Hartebeest Alcephalus busephalus</t>
  </si>
  <si>
    <t>95</t>
  </si>
  <si>
    <t>Hippopotamus Hippopotamus amphibius</t>
  </si>
  <si>
    <t>750</t>
  </si>
  <si>
    <t>Klipspringer Oreotragus oreotragus</t>
  </si>
  <si>
    <t>Kudu Tragelaphus strepsicerus</t>
  </si>
  <si>
    <t>135</t>
  </si>
  <si>
    <t>Zebra, Cape mountain Equus zebra</t>
  </si>
  <si>
    <t>Zebra, plains Equus burchelli</t>
  </si>
  <si>
    <t>Wildebeest, blue Connochaetes taurinus"</t>
  </si>
  <si>
    <t>Wildebeest, black Connochaetes gnou</t>
  </si>
  <si>
    <t>Waterbuck Kobus ellipsiprymnus</t>
  </si>
  <si>
    <t>Warthog Phacochoerus africanus"</t>
  </si>
  <si>
    <t>Vervet monkey Cercopithecus aethiops</t>
  </si>
  <si>
    <t>Topi/tsessebe Damaliscus lunatus</t>
  </si>
  <si>
    <t>Thomson's gazelle (excluding Foster &amp; McLaughlin, 1968)</t>
  </si>
  <si>
    <t>Thomson's gazelle Gazella thomsoni</t>
  </si>
  <si>
    <t>Steenbok Raphicerus campestris</t>
  </si>
  <si>
    <t>Springhare Pedetes capensis</t>
  </si>
  <si>
    <t>Springbok (excluding Shamwari 2003; J. O'Brien, unpubl. data)</t>
  </si>
  <si>
    <t>Springbok Antidorcas marsupialis</t>
  </si>
  <si>
    <t>Sable Hippotragus niger</t>
  </si>
  <si>
    <t>Roan Hippotragus equines</t>
  </si>
  <si>
    <t>Rhinoceros, black Diceros bicomis</t>
  </si>
  <si>
    <t>Reedbuck, mountain Redunca fulvorufula</t>
  </si>
  <si>
    <t>Reedbuck, common Redunca aruninum</t>
  </si>
  <si>
    <t>Reedbuck, Bohor Redunca redunca</t>
  </si>
  <si>
    <t>Puku Kobus vardoni</t>
  </si>
  <si>
    <t>Porcupine Hystrix africaeaustralis</t>
  </si>
  <si>
    <t>Oribi Ourebia ourebi</t>
  </si>
  <si>
    <t>Nyala Tragelaphus angasi</t>
  </si>
  <si>
    <t>Lechwe Kobus leche</t>
  </si>
  <si>
    <t>JacobsIndex</t>
  </si>
  <si>
    <t>JI_SE</t>
  </si>
  <si>
    <t>PercentofKills</t>
  </si>
  <si>
    <t>SE</t>
  </si>
  <si>
    <t>BodyMasskg</t>
  </si>
  <si>
    <t>NaN</t>
  </si>
  <si>
    <t>Baboon Papio cynocephalu</t>
  </si>
  <si>
    <t>Blesbok Damaliscus dorcas phillipsi</t>
  </si>
  <si>
    <t>Elephant Loxodonta africana</t>
  </si>
  <si>
    <t>Gemsbok Oryx gazella</t>
  </si>
  <si>
    <t>Grant's gazelle (excluding Kruuk and Tumer, 1967)</t>
  </si>
  <si>
    <t>Impala Aepyceros melampus</t>
  </si>
  <si>
    <t>Rhinoceros, white Ceratotherium simum</t>
  </si>
  <si>
    <t>BodyMassThreeFourthAdultFemaleMass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</si>
</sst>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/>
    <xf numFmtId="0" fontId="0" fillId="0" borderId="0" xfId="0"/>
    <xf numFmtId="0" fontId="1" fillId="0" borderId="0" xfId="0" applyNumberFormat="1" applyFont="1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abSelected="1" workbookViewId="0">
      <selection activeCell="I24" sqref="I24"/>
    </sheetView>
  </sheetViews>
  <sheetFormatPr baseColWidth="10" defaultRowHeight="16" x14ac:dyDescent="0.2"/>
  <cols>
    <col min="1" max="1" width="36.1640625" customWidth="1"/>
    <col min="2" max="2" width="13.1640625" customWidth="1"/>
    <col min="4" max="4" width="15.5" customWidth="1"/>
    <col min="5" max="5" width="7.83203125" customWidth="1"/>
    <col min="6" max="6" width="57.1640625" customWidth="1"/>
    <col min="7" max="7" width="14.33203125" customWidth="1"/>
  </cols>
  <sheetData>
    <row r="1" spans="1:7" s="2" customFormat="1" ht="47" customHeight="1" x14ac:dyDescent="0.2">
      <c r="A1" s="3" t="s">
        <v>0</v>
      </c>
      <c r="B1" s="3" t="s">
        <v>62</v>
      </c>
      <c r="C1" s="3" t="s">
        <v>63</v>
      </c>
      <c r="D1" s="3" t="s">
        <v>64</v>
      </c>
      <c r="E1" s="3" t="s">
        <v>65</v>
      </c>
      <c r="F1" s="3" t="s">
        <v>75</v>
      </c>
      <c r="G1" s="3" t="s">
        <v>66</v>
      </c>
    </row>
    <row r="2" spans="1:7" x14ac:dyDescent="0.2">
      <c r="A2" t="s">
        <v>29</v>
      </c>
      <c r="B2">
        <v>-1</v>
      </c>
      <c r="C2">
        <v>0</v>
      </c>
      <c r="D2">
        <v>0</v>
      </c>
      <c r="E2">
        <v>0</v>
      </c>
      <c r="F2" t="s">
        <v>14</v>
      </c>
      <c r="G2">
        <f t="shared" ref="G2:G49" si="0">(4/3)*F2</f>
        <v>2</v>
      </c>
    </row>
    <row r="3" spans="1:7" x14ac:dyDescent="0.2">
      <c r="A3" s="1" t="s">
        <v>48</v>
      </c>
      <c r="B3" s="1">
        <v>-1</v>
      </c>
      <c r="C3" s="1">
        <v>0</v>
      </c>
      <c r="D3" s="1">
        <v>0</v>
      </c>
      <c r="E3" s="1">
        <v>0</v>
      </c>
      <c r="F3" s="1">
        <v>1.5</v>
      </c>
      <c r="G3">
        <f t="shared" si="0"/>
        <v>2</v>
      </c>
    </row>
    <row r="4" spans="1:7" x14ac:dyDescent="0.2">
      <c r="A4" t="s">
        <v>15</v>
      </c>
      <c r="B4">
        <v>-1</v>
      </c>
      <c r="C4">
        <v>0</v>
      </c>
      <c r="D4">
        <v>0</v>
      </c>
      <c r="E4">
        <v>0</v>
      </c>
      <c r="F4" t="s">
        <v>2</v>
      </c>
      <c r="G4">
        <f t="shared" si="0"/>
        <v>4</v>
      </c>
    </row>
    <row r="5" spans="1:7" x14ac:dyDescent="0.2">
      <c r="A5" s="1" t="s">
        <v>43</v>
      </c>
      <c r="B5" s="1">
        <v>-1</v>
      </c>
      <c r="C5" s="1">
        <v>0</v>
      </c>
      <c r="D5" s="1">
        <v>0</v>
      </c>
      <c r="E5" s="1">
        <v>0</v>
      </c>
      <c r="F5" s="1">
        <v>3.5</v>
      </c>
      <c r="G5">
        <f t="shared" si="0"/>
        <v>4.6666666666666661</v>
      </c>
    </row>
    <row r="6" spans="1:7" x14ac:dyDescent="0.2">
      <c r="A6" t="s">
        <v>27</v>
      </c>
      <c r="B6">
        <v>-1</v>
      </c>
      <c r="C6">
        <v>0</v>
      </c>
      <c r="D6">
        <v>0</v>
      </c>
      <c r="E6">
        <v>0</v>
      </c>
      <c r="F6" t="s">
        <v>12</v>
      </c>
      <c r="G6">
        <f t="shared" si="0"/>
        <v>9.3333333333333321</v>
      </c>
    </row>
    <row r="7" spans="1:7" x14ac:dyDescent="0.2">
      <c r="A7" t="s">
        <v>28</v>
      </c>
      <c r="B7">
        <v>-0.83</v>
      </c>
      <c r="C7">
        <v>0.11</v>
      </c>
      <c r="D7">
        <v>0.1</v>
      </c>
      <c r="E7">
        <v>0.1</v>
      </c>
      <c r="F7" t="s">
        <v>12</v>
      </c>
      <c r="G7">
        <f t="shared" si="0"/>
        <v>9.3333333333333321</v>
      </c>
    </row>
    <row r="8" spans="1:7" x14ac:dyDescent="0.2">
      <c r="A8" s="1" t="s">
        <v>47</v>
      </c>
      <c r="B8" s="1">
        <v>-0.02</v>
      </c>
      <c r="C8" s="1">
        <v>0.25</v>
      </c>
      <c r="D8" s="1">
        <v>2.9</v>
      </c>
      <c r="E8" s="1">
        <f>1.4</f>
        <v>1.4</v>
      </c>
      <c r="F8" s="1">
        <v>8</v>
      </c>
      <c r="G8">
        <f t="shared" si="0"/>
        <v>10.666666666666666</v>
      </c>
    </row>
    <row r="9" spans="1:7" x14ac:dyDescent="0.2">
      <c r="A9" t="s">
        <v>34</v>
      </c>
      <c r="B9">
        <v>-1</v>
      </c>
      <c r="C9">
        <v>0</v>
      </c>
      <c r="D9">
        <v>0</v>
      </c>
      <c r="E9">
        <v>0</v>
      </c>
      <c r="F9" t="s">
        <v>21</v>
      </c>
      <c r="G9">
        <f t="shared" si="0"/>
        <v>13.333333333333332</v>
      </c>
    </row>
    <row r="10" spans="1:7" x14ac:dyDescent="0.2">
      <c r="A10" s="1" t="s">
        <v>58</v>
      </c>
      <c r="B10" s="1">
        <v>-1</v>
      </c>
      <c r="C10" s="1">
        <v>0</v>
      </c>
      <c r="D10" s="1">
        <v>0</v>
      </c>
      <c r="E10" s="1">
        <v>0</v>
      </c>
      <c r="F10" s="1">
        <v>10</v>
      </c>
      <c r="G10">
        <f t="shared" si="0"/>
        <v>13.333333333333332</v>
      </c>
    </row>
    <row r="11" spans="1:7" x14ac:dyDescent="0.2">
      <c r="A11" t="s">
        <v>68</v>
      </c>
      <c r="B11">
        <v>-1</v>
      </c>
      <c r="C11">
        <v>0</v>
      </c>
      <c r="D11">
        <v>0</v>
      </c>
      <c r="E11">
        <v>0</v>
      </c>
      <c r="F11" t="s">
        <v>1</v>
      </c>
      <c r="G11">
        <f t="shared" si="0"/>
        <v>16</v>
      </c>
    </row>
    <row r="12" spans="1:7" x14ac:dyDescent="0.2">
      <c r="A12" s="1" t="s">
        <v>59</v>
      </c>
      <c r="B12" s="1">
        <v>-0.85</v>
      </c>
      <c r="C12" s="1">
        <v>0.15</v>
      </c>
      <c r="D12" s="1">
        <v>0.8</v>
      </c>
      <c r="E12" s="1">
        <f>0.8</f>
        <v>0.8</v>
      </c>
      <c r="F12" s="1">
        <v>14</v>
      </c>
      <c r="G12">
        <f t="shared" si="0"/>
        <v>18.666666666666664</v>
      </c>
    </row>
    <row r="13" spans="1:7" x14ac:dyDescent="0.2">
      <c r="A13" s="1" t="s">
        <v>46</v>
      </c>
      <c r="B13" s="1">
        <v>0.33</v>
      </c>
      <c r="C13" s="1">
        <v>0.19</v>
      </c>
      <c r="D13" s="1">
        <v>46.7</v>
      </c>
      <c r="E13" s="1">
        <f xml:space="preserve"> 9.3</f>
        <v>9.3000000000000007</v>
      </c>
      <c r="F13" s="1">
        <v>15</v>
      </c>
      <c r="G13">
        <f t="shared" si="0"/>
        <v>20</v>
      </c>
    </row>
    <row r="14" spans="1:7" x14ac:dyDescent="0.2">
      <c r="A14" s="1" t="s">
        <v>45</v>
      </c>
      <c r="B14" s="1">
        <v>0.5</v>
      </c>
      <c r="C14" s="1">
        <v>0.1</v>
      </c>
      <c r="D14" s="1">
        <v>52.5</v>
      </c>
      <c r="E14" s="1">
        <v>8.9</v>
      </c>
      <c r="F14" s="1">
        <v>15</v>
      </c>
      <c r="G14">
        <f t="shared" si="0"/>
        <v>20</v>
      </c>
    </row>
    <row r="15" spans="1:7" x14ac:dyDescent="0.2">
      <c r="A15" t="s">
        <v>16</v>
      </c>
      <c r="B15">
        <v>0.18</v>
      </c>
      <c r="C15">
        <v>0.19</v>
      </c>
      <c r="D15">
        <v>10.6</v>
      </c>
      <c r="E15">
        <f>2.3</f>
        <v>2.2999999999999998</v>
      </c>
      <c r="F15" t="s">
        <v>17</v>
      </c>
      <c r="G15">
        <f t="shared" si="0"/>
        <v>21.333333333333332</v>
      </c>
    </row>
    <row r="16" spans="1:7" x14ac:dyDescent="0.2">
      <c r="A16" t="s">
        <v>8</v>
      </c>
      <c r="B16">
        <v>-0.1</v>
      </c>
      <c r="C16">
        <v>0.16</v>
      </c>
      <c r="D16">
        <v>5.8</v>
      </c>
      <c r="E16">
        <f>2.5</f>
        <v>2.5</v>
      </c>
      <c r="F16" t="s">
        <v>9</v>
      </c>
      <c r="G16">
        <f t="shared" si="0"/>
        <v>30.666666666666664</v>
      </c>
    </row>
    <row r="17" spans="1:7" x14ac:dyDescent="0.2">
      <c r="A17" s="1" t="s">
        <v>54</v>
      </c>
      <c r="B17" s="1">
        <v>-0.39</v>
      </c>
      <c r="C17" s="1">
        <v>0.24</v>
      </c>
      <c r="D17" s="1">
        <v>4</v>
      </c>
      <c r="E17" s="1">
        <v>1.8</v>
      </c>
      <c r="F17" s="1">
        <v>23</v>
      </c>
      <c r="G17">
        <f t="shared" si="0"/>
        <v>30.666666666666664</v>
      </c>
    </row>
    <row r="18" spans="1:7" x14ac:dyDescent="0.2">
      <c r="A18" s="1" t="s">
        <v>50</v>
      </c>
      <c r="B18" s="1">
        <v>0.26</v>
      </c>
      <c r="C18" s="1">
        <v>0.19</v>
      </c>
      <c r="D18" s="1">
        <v>26.3</v>
      </c>
      <c r="E18" s="1">
        <f xml:space="preserve"> 12.5</f>
        <v>12.5</v>
      </c>
      <c r="F18" s="1">
        <v>26</v>
      </c>
      <c r="G18">
        <f t="shared" si="0"/>
        <v>34.666666666666664</v>
      </c>
    </row>
    <row r="19" spans="1:7" x14ac:dyDescent="0.2">
      <c r="A19" s="1" t="s">
        <v>49</v>
      </c>
      <c r="B19" s="1">
        <v>0.41</v>
      </c>
      <c r="C19" s="1">
        <v>0.11</v>
      </c>
      <c r="D19" s="1">
        <v>30</v>
      </c>
      <c r="E19" s="1">
        <v>14.7</v>
      </c>
      <c r="F19" s="1">
        <v>26</v>
      </c>
      <c r="G19">
        <f t="shared" si="0"/>
        <v>34.666666666666664</v>
      </c>
    </row>
    <row r="20" spans="1:7" x14ac:dyDescent="0.2">
      <c r="A20" t="s">
        <v>73</v>
      </c>
      <c r="B20">
        <v>0.11</v>
      </c>
      <c r="C20">
        <v>0.08</v>
      </c>
      <c r="D20">
        <v>32</v>
      </c>
      <c r="E20">
        <v>5.4</v>
      </c>
      <c r="F20" t="s">
        <v>13</v>
      </c>
      <c r="G20">
        <f t="shared" si="0"/>
        <v>40</v>
      </c>
    </row>
    <row r="21" spans="1:7" x14ac:dyDescent="0.2">
      <c r="A21" s="1" t="s">
        <v>55</v>
      </c>
      <c r="B21" s="1">
        <v>0.12</v>
      </c>
      <c r="C21" s="1">
        <v>0.24</v>
      </c>
      <c r="D21" s="1">
        <v>4.2</v>
      </c>
      <c r="E21" s="1">
        <f xml:space="preserve"> 1.3</f>
        <v>1.3</v>
      </c>
      <c r="F21" s="1">
        <v>32</v>
      </c>
      <c r="G21">
        <f t="shared" si="0"/>
        <v>42.666666666666664</v>
      </c>
    </row>
    <row r="22" spans="1:7" x14ac:dyDescent="0.2">
      <c r="A22" s="1" t="s">
        <v>56</v>
      </c>
      <c r="B22" s="1">
        <v>0.99</v>
      </c>
      <c r="C22" s="1" t="s">
        <v>67</v>
      </c>
      <c r="D22" s="1" t="s">
        <v>67</v>
      </c>
      <c r="E22" s="1" t="s">
        <v>67</v>
      </c>
      <c r="F22" s="1">
        <v>35</v>
      </c>
      <c r="G22">
        <f t="shared" si="0"/>
        <v>46.666666666666664</v>
      </c>
    </row>
    <row r="23" spans="1:7" x14ac:dyDescent="0.2">
      <c r="A23" t="s">
        <v>25</v>
      </c>
      <c r="B23">
        <v>0.39</v>
      </c>
      <c r="C23">
        <v>0.22</v>
      </c>
      <c r="D23">
        <v>13.2</v>
      </c>
      <c r="E23">
        <f xml:space="preserve"> 4.6</f>
        <v>4.5999999999999996</v>
      </c>
      <c r="F23" t="s">
        <v>26</v>
      </c>
      <c r="G23">
        <f t="shared" si="0"/>
        <v>50.666666666666664</v>
      </c>
    </row>
    <row r="24" spans="1:7" x14ac:dyDescent="0.2">
      <c r="A24" t="s">
        <v>72</v>
      </c>
      <c r="B24">
        <v>0.59</v>
      </c>
      <c r="C24">
        <v>0.1</v>
      </c>
      <c r="D24">
        <v>14.9</v>
      </c>
      <c r="E24">
        <f>4.9</f>
        <v>4.9000000000000004</v>
      </c>
      <c r="F24">
        <v>38</v>
      </c>
      <c r="G24">
        <f t="shared" si="0"/>
        <v>50.666666666666664</v>
      </c>
    </row>
    <row r="25" spans="1:7" x14ac:dyDescent="0.2">
      <c r="A25" s="1" t="s">
        <v>42</v>
      </c>
      <c r="B25" s="1">
        <v>-0.41</v>
      </c>
      <c r="C25" s="1">
        <v>0.11</v>
      </c>
      <c r="D25" s="1">
        <v>3.5</v>
      </c>
      <c r="E25" s="1">
        <v>0.7</v>
      </c>
      <c r="F25" s="1">
        <v>45</v>
      </c>
      <c r="G25">
        <f t="shared" si="0"/>
        <v>60</v>
      </c>
    </row>
    <row r="26" spans="1:7" x14ac:dyDescent="0.2">
      <c r="A26" t="s">
        <v>10</v>
      </c>
      <c r="B26">
        <v>-1</v>
      </c>
      <c r="C26">
        <v>0</v>
      </c>
      <c r="D26">
        <v>0</v>
      </c>
      <c r="E26">
        <v>0</v>
      </c>
      <c r="F26" t="s">
        <v>11</v>
      </c>
      <c r="G26">
        <f t="shared" si="0"/>
        <v>61.333333333333329</v>
      </c>
    </row>
    <row r="27" spans="1:7" x14ac:dyDescent="0.2">
      <c r="A27" t="s">
        <v>4</v>
      </c>
      <c r="B27">
        <v>-1</v>
      </c>
      <c r="C27">
        <v>0</v>
      </c>
      <c r="D27">
        <v>0</v>
      </c>
      <c r="E27">
        <v>0</v>
      </c>
      <c r="F27" t="s">
        <v>5</v>
      </c>
      <c r="G27">
        <f t="shared" si="0"/>
        <v>62</v>
      </c>
    </row>
    <row r="28" spans="1:7" x14ac:dyDescent="0.2">
      <c r="A28" s="1" t="s">
        <v>60</v>
      </c>
      <c r="B28" s="1">
        <v>-0.57999999999999996</v>
      </c>
      <c r="C28" s="1">
        <v>0.26</v>
      </c>
      <c r="D28" s="1">
        <v>13.4</v>
      </c>
      <c r="E28" s="1">
        <f>8.5</f>
        <v>8.5</v>
      </c>
      <c r="F28" s="1">
        <v>47</v>
      </c>
      <c r="G28">
        <f t="shared" si="0"/>
        <v>62.666666666666664</v>
      </c>
    </row>
    <row r="29" spans="1:7" x14ac:dyDescent="0.2">
      <c r="A29" s="1" t="s">
        <v>57</v>
      </c>
      <c r="B29" s="1">
        <v>0.99</v>
      </c>
      <c r="C29" s="1" t="s">
        <v>67</v>
      </c>
      <c r="D29" s="1" t="s">
        <v>67</v>
      </c>
      <c r="E29" s="1" t="s">
        <v>67</v>
      </c>
      <c r="F29" s="1">
        <v>52</v>
      </c>
      <c r="G29">
        <f t="shared" si="0"/>
        <v>69.333333333333329</v>
      </c>
    </row>
    <row r="30" spans="1:7" x14ac:dyDescent="0.2">
      <c r="A30" t="s">
        <v>69</v>
      </c>
      <c r="B30">
        <v>0.62</v>
      </c>
      <c r="C30">
        <v>7.0000000000000007E-2</v>
      </c>
      <c r="D30">
        <v>9</v>
      </c>
      <c r="E30">
        <f>1.8</f>
        <v>1.8</v>
      </c>
      <c r="F30" t="s">
        <v>3</v>
      </c>
      <c r="G30">
        <f t="shared" si="0"/>
        <v>70</v>
      </c>
    </row>
    <row r="31" spans="1:7" x14ac:dyDescent="0.2">
      <c r="A31" s="1" t="s">
        <v>61</v>
      </c>
      <c r="B31" s="1">
        <v>-1</v>
      </c>
      <c r="C31" s="1">
        <v>0</v>
      </c>
      <c r="D31" s="1">
        <v>0</v>
      </c>
      <c r="E31" s="1">
        <v>0</v>
      </c>
      <c r="F31" s="1">
        <v>60</v>
      </c>
      <c r="G31">
        <f t="shared" si="0"/>
        <v>80</v>
      </c>
    </row>
    <row r="32" spans="1:7" x14ac:dyDescent="0.2">
      <c r="A32" s="1" t="s">
        <v>44</v>
      </c>
      <c r="B32" s="1">
        <v>-0.65</v>
      </c>
      <c r="C32" s="1">
        <v>0.15</v>
      </c>
      <c r="D32" s="1">
        <v>0.7</v>
      </c>
      <c r="E32" s="1">
        <v>0.3</v>
      </c>
      <c r="F32" s="1">
        <v>90</v>
      </c>
      <c r="G32">
        <f t="shared" si="0"/>
        <v>120</v>
      </c>
    </row>
    <row r="33" spans="1:7" x14ac:dyDescent="0.2">
      <c r="A33" t="s">
        <v>30</v>
      </c>
      <c r="B33">
        <v>-0.18</v>
      </c>
      <c r="C33">
        <v>0.11</v>
      </c>
      <c r="D33">
        <v>4.8</v>
      </c>
      <c r="E33">
        <f>1</f>
        <v>1</v>
      </c>
      <c r="F33" t="s">
        <v>31</v>
      </c>
      <c r="G33">
        <f t="shared" si="0"/>
        <v>126.66666666666666</v>
      </c>
    </row>
    <row r="34" spans="1:7" x14ac:dyDescent="0.2">
      <c r="A34" s="1" t="s">
        <v>40</v>
      </c>
      <c r="B34" s="1">
        <v>-1</v>
      </c>
      <c r="C34" s="1">
        <v>0</v>
      </c>
      <c r="D34" s="1">
        <v>0</v>
      </c>
      <c r="E34" s="1">
        <v>0</v>
      </c>
      <c r="F34" s="1">
        <v>100</v>
      </c>
      <c r="G34">
        <f t="shared" si="0"/>
        <v>133.33333333333331</v>
      </c>
    </row>
    <row r="35" spans="1:7" x14ac:dyDescent="0.2">
      <c r="A35" t="s">
        <v>35</v>
      </c>
      <c r="B35">
        <v>-0.04</v>
      </c>
      <c r="C35">
        <f>0.1</f>
        <v>0.1</v>
      </c>
      <c r="D35">
        <v>9.6</v>
      </c>
      <c r="E35">
        <v>2.8</v>
      </c>
      <c r="F35" t="s">
        <v>36</v>
      </c>
      <c r="G35">
        <f t="shared" si="0"/>
        <v>180</v>
      </c>
    </row>
    <row r="36" spans="1:7" x14ac:dyDescent="0.2">
      <c r="A36" s="1" t="s">
        <v>39</v>
      </c>
      <c r="B36" s="1">
        <v>-0.63</v>
      </c>
      <c r="C36" s="1">
        <v>7.0000000000000007E-2</v>
      </c>
      <c r="D36" s="1">
        <v>4.7</v>
      </c>
      <c r="E36" s="1">
        <v>1.2</v>
      </c>
      <c r="F36" s="1">
        <v>135</v>
      </c>
      <c r="G36">
        <f t="shared" si="0"/>
        <v>180</v>
      </c>
    </row>
    <row r="37" spans="1:7" x14ac:dyDescent="0.2">
      <c r="A37" t="s">
        <v>71</v>
      </c>
      <c r="B37">
        <v>-0.66</v>
      </c>
      <c r="C37">
        <v>0.19</v>
      </c>
      <c r="D37">
        <v>1.1000000000000001</v>
      </c>
      <c r="E37">
        <v>0.7</v>
      </c>
      <c r="F37" t="s">
        <v>22</v>
      </c>
      <c r="G37">
        <f t="shared" si="0"/>
        <v>210.66666666666666</v>
      </c>
    </row>
    <row r="38" spans="1:7" x14ac:dyDescent="0.2">
      <c r="A38" s="1" t="s">
        <v>38</v>
      </c>
      <c r="B38" s="1">
        <v>-0.69</v>
      </c>
      <c r="C38" s="1">
        <v>7.0000000000000007E-2</v>
      </c>
      <c r="D38" s="1">
        <v>2</v>
      </c>
      <c r="E38" s="1">
        <v>0.5</v>
      </c>
      <c r="F38" s="1">
        <v>175</v>
      </c>
      <c r="G38">
        <f t="shared" si="0"/>
        <v>233.33333333333331</v>
      </c>
    </row>
    <row r="39" spans="1:7" x14ac:dyDescent="0.2">
      <c r="A39" s="1" t="s">
        <v>37</v>
      </c>
      <c r="B39" s="1">
        <v>-1</v>
      </c>
      <c r="C39" s="1">
        <v>0</v>
      </c>
      <c r="D39" s="1">
        <v>0</v>
      </c>
      <c r="E39" s="1">
        <v>0</v>
      </c>
      <c r="F39" s="1">
        <v>179</v>
      </c>
      <c r="G39">
        <f t="shared" si="0"/>
        <v>238.66666666666666</v>
      </c>
    </row>
    <row r="40" spans="1:7" x14ac:dyDescent="0.2">
      <c r="A40" s="1" t="s">
        <v>51</v>
      </c>
      <c r="B40" s="1">
        <v>-0.61</v>
      </c>
      <c r="C40" s="1">
        <v>0.18</v>
      </c>
      <c r="D40" s="1">
        <v>0.6</v>
      </c>
      <c r="E40" s="1">
        <v>0.4</v>
      </c>
      <c r="F40" s="1">
        <v>180</v>
      </c>
      <c r="G40">
        <f t="shared" si="0"/>
        <v>240</v>
      </c>
    </row>
    <row r="41" spans="1:7" x14ac:dyDescent="0.2">
      <c r="A41" s="1" t="s">
        <v>41</v>
      </c>
      <c r="B41" s="1">
        <v>-0.13</v>
      </c>
      <c r="C41" s="1">
        <v>0.14000000000000001</v>
      </c>
      <c r="D41" s="1">
        <v>3.5</v>
      </c>
      <c r="E41" s="1">
        <v>1</v>
      </c>
      <c r="F41" s="1">
        <v>188</v>
      </c>
      <c r="G41">
        <f t="shared" si="0"/>
        <v>250.66666666666666</v>
      </c>
    </row>
    <row r="42" spans="1:7" x14ac:dyDescent="0.2">
      <c r="A42" s="1" t="s">
        <v>52</v>
      </c>
      <c r="B42" s="1">
        <v>-0.79</v>
      </c>
      <c r="C42" s="1">
        <v>0.21</v>
      </c>
      <c r="D42" s="1">
        <v>0.1</v>
      </c>
      <c r="E42" s="1">
        <v>0.1</v>
      </c>
      <c r="F42" s="1">
        <v>220</v>
      </c>
      <c r="G42">
        <f t="shared" si="0"/>
        <v>293.33333333333331</v>
      </c>
    </row>
    <row r="43" spans="1:7" x14ac:dyDescent="0.2">
      <c r="A43" t="s">
        <v>18</v>
      </c>
      <c r="B43">
        <v>-0.84</v>
      </c>
      <c r="C43">
        <v>0.06</v>
      </c>
      <c r="D43">
        <v>0.3</v>
      </c>
      <c r="E43">
        <f>0.2</f>
        <v>0.2</v>
      </c>
      <c r="F43" t="s">
        <v>19</v>
      </c>
      <c r="G43">
        <f t="shared" si="0"/>
        <v>460</v>
      </c>
    </row>
    <row r="44" spans="1:7" x14ac:dyDescent="0.2">
      <c r="A44" t="s">
        <v>6</v>
      </c>
      <c r="B44">
        <v>-0.98</v>
      </c>
      <c r="C44">
        <f>0.01</f>
        <v>0.01</v>
      </c>
      <c r="D44">
        <v>0.2</v>
      </c>
      <c r="E44">
        <v>0.1</v>
      </c>
      <c r="F44" t="s">
        <v>7</v>
      </c>
      <c r="G44">
        <f t="shared" si="0"/>
        <v>576</v>
      </c>
    </row>
    <row r="45" spans="1:7" x14ac:dyDescent="0.2">
      <c r="A45" t="s">
        <v>23</v>
      </c>
      <c r="B45">
        <v>-0.95</v>
      </c>
      <c r="C45">
        <v>0.04</v>
      </c>
      <c r="D45">
        <v>0</v>
      </c>
      <c r="E45">
        <v>0</v>
      </c>
      <c r="F45" t="s">
        <v>24</v>
      </c>
      <c r="G45">
        <f t="shared" si="0"/>
        <v>733.33333333333326</v>
      </c>
    </row>
    <row r="46" spans="1:7" x14ac:dyDescent="0.2">
      <c r="A46" t="s">
        <v>32</v>
      </c>
      <c r="B46">
        <v>-1</v>
      </c>
      <c r="C46">
        <v>0</v>
      </c>
      <c r="D46">
        <v>0</v>
      </c>
      <c r="E46">
        <v>0</v>
      </c>
      <c r="F46" t="s">
        <v>33</v>
      </c>
      <c r="G46">
        <f t="shared" si="0"/>
        <v>1000</v>
      </c>
    </row>
    <row r="47" spans="1:7" x14ac:dyDescent="0.2">
      <c r="A47" s="1" t="s">
        <v>53</v>
      </c>
      <c r="B47" s="1">
        <v>-1</v>
      </c>
      <c r="C47" s="1">
        <v>0</v>
      </c>
      <c r="D47" s="1">
        <v>0</v>
      </c>
      <c r="E47" s="1">
        <v>0</v>
      </c>
      <c r="F47" s="1">
        <v>800</v>
      </c>
      <c r="G47">
        <f t="shared" si="0"/>
        <v>1066.6666666666665</v>
      </c>
    </row>
    <row r="48" spans="1:7" x14ac:dyDescent="0.2">
      <c r="A48" s="1" t="s">
        <v>74</v>
      </c>
      <c r="B48" s="1">
        <v>-1</v>
      </c>
      <c r="C48" s="1">
        <v>0</v>
      </c>
      <c r="D48" s="1">
        <v>0</v>
      </c>
      <c r="E48" s="1">
        <v>0</v>
      </c>
      <c r="F48" s="1">
        <v>1400</v>
      </c>
      <c r="G48">
        <f t="shared" si="0"/>
        <v>1866.6666666666665</v>
      </c>
    </row>
    <row r="49" spans="1:7" x14ac:dyDescent="0.2">
      <c r="A49" t="s">
        <v>70</v>
      </c>
      <c r="B49">
        <v>-1</v>
      </c>
      <c r="C49">
        <v>0</v>
      </c>
      <c r="D49">
        <v>0</v>
      </c>
      <c r="E49">
        <v>0</v>
      </c>
      <c r="F49" t="s">
        <v>20</v>
      </c>
      <c r="G49">
        <f t="shared" si="0"/>
        <v>2133.333333333333</v>
      </c>
    </row>
  </sheetData>
  <sortState xmlns:xlrd2="http://schemas.microsoft.com/office/spreadsheetml/2017/richdata2" ref="A2:G58">
    <sortCondition ref="G1:G5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CheetahData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Ritwika Vallomparambath PanikkasserySugasree</cp:lastModifiedBy>
  <dcterms:created xsi:type="dcterms:W3CDTF">2020-11-29T07:37:39Z</dcterms:created>
  <dcterms:modified xsi:type="dcterms:W3CDTF">2022-05-16T23:40:19Z</dcterms:modified>
</cp:coreProperties>
</file>