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mc:AlternateContent xmlns:mc="http://schemas.openxmlformats.org/markup-compatibility/2006">
    <mc:Choice Requires="x15">
      <x15ac:absPath xmlns:x15ac="http://schemas.microsoft.com/office/spreadsheetml/2010/11/ac" url="https://uniwa-my.sharepoint.com/personal/22885077_student_uwa_edu_au/Documents/"/>
    </mc:Choice>
  </mc:AlternateContent>
  <xr:revisionPtr revIDLastSave="15" documentId="8_{57D92B6A-4488-4B96-A251-32FDE4979B6A}" xr6:coauthVersionLast="47" xr6:coauthVersionMax="47" xr10:uidLastSave="{8F3C8E28-BB59-4381-B3BD-7023A8926C9A}"/>
  <bookViews>
    <workbookView xWindow="-28920" yWindow="-120" windowWidth="29040" windowHeight="16440" firstSheet="5" activeTab="5" xr2:uid="{3032D54A-4683-4989-BA69-C78FB1B82B4C}"/>
  </bookViews>
  <sheets>
    <sheet name="S&amp;P Returns" sheetId="1" r:id="rId1"/>
    <sheet name="Distributions_500 Index Fund In" sheetId="10" r:id="rId2"/>
    <sheet name="S&amp;P Returns (2)" sheetId="4" r:id="rId3"/>
    <sheet name="VFINX Price Source" sheetId="9" r:id="rId4"/>
    <sheet name="Level 0" sheetId="6" r:id="rId5"/>
    <sheet name="Level 1" sheetId="7" r:id="rId6"/>
    <sheet name="Level 2 " sheetId="13" r:id="rId7"/>
    <sheet name="Level 3" sheetId="11" r:id="rId8"/>
    <sheet name="Level 4 " sheetId="12" r:id="rId9"/>
    <sheet name="DRAFT Sequence of Returns" sheetId="2" r:id="rId10"/>
    <sheet name="DRAFT Safe Withdrawals" sheetId="3" r:id="rId11"/>
  </sheets>
  <definedNames>
    <definedName name="_xlnm._FilterDatabase" localSheetId="3" hidden="1">'VFINX Price Source'!$A$2:$B$11439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2" l="1"/>
  <c r="K21" i="12"/>
  <c r="O38" i="12"/>
  <c r="O37" i="12"/>
  <c r="M38" i="12"/>
  <c r="L38" i="12"/>
  <c r="O36" i="12"/>
  <c r="N36" i="12"/>
  <c r="J32" i="12"/>
  <c r="L37" i="12"/>
  <c r="M37" i="12" s="1"/>
  <c r="N37" i="12" s="1"/>
  <c r="M36" i="12"/>
  <c r="N38" i="12"/>
  <c r="L36" i="12"/>
  <c r="J49" i="13"/>
  <c r="J48" i="13"/>
  <c r="J47" i="13" s="1"/>
  <c r="J46" i="13" s="1"/>
  <c r="J45" i="13" s="1"/>
  <c r="J44" i="13" s="1"/>
  <c r="J43" i="13" s="1"/>
  <c r="J42" i="13" s="1"/>
  <c r="J41" i="13" s="1"/>
  <c r="J40" i="13" s="1"/>
  <c r="J39" i="13" s="1"/>
  <c r="J38" i="13" s="1"/>
  <c r="J37" i="13" s="1"/>
  <c r="J36" i="13" s="1"/>
  <c r="J35" i="13" s="1"/>
  <c r="J34" i="13" s="1"/>
  <c r="J33" i="13" s="1"/>
  <c r="J32" i="13" s="1"/>
  <c r="J31" i="13" s="1"/>
  <c r="J30" i="13" s="1"/>
  <c r="J29" i="13" s="1"/>
  <c r="J28" i="13" s="1"/>
  <c r="J27" i="13" s="1"/>
  <c r="J26" i="13" s="1"/>
  <c r="J25" i="13" s="1"/>
  <c r="J24" i="13" s="1"/>
  <c r="J23" i="13" s="1"/>
  <c r="J22" i="13" s="1"/>
  <c r="J21" i="13" s="1"/>
  <c r="J20" i="13" s="1"/>
  <c r="J19" i="13" s="1"/>
  <c r="J18" i="13" s="1"/>
  <c r="J17" i="13" s="1"/>
  <c r="J16" i="13" s="1"/>
  <c r="J15" i="13" s="1"/>
  <c r="J14" i="13" s="1"/>
  <c r="J13" i="13" s="1"/>
  <c r="J12" i="13" s="1"/>
  <c r="J11" i="13" s="1"/>
  <c r="J10" i="13" s="1"/>
  <c r="J9" i="13" s="1"/>
  <c r="J8" i="13" s="1"/>
  <c r="J7" i="13" s="1"/>
  <c r="J6" i="13" s="1"/>
  <c r="J5" i="13" s="1"/>
  <c r="J50" i="13"/>
  <c r="K29" i="12"/>
  <c r="L29" i="12" s="1"/>
  <c r="E51" i="12"/>
  <c r="J29" i="12"/>
  <c r="L2" i="12"/>
  <c r="D50" i="12"/>
  <c r="D49" i="12" s="1"/>
  <c r="D48" i="12" s="1"/>
  <c r="D47" i="12" s="1"/>
  <c r="D46" i="12" s="1"/>
  <c r="D45" i="12" s="1"/>
  <c r="D44" i="12" s="1"/>
  <c r="D43" i="12" s="1"/>
  <c r="D42" i="12" s="1"/>
  <c r="D41" i="12" s="1"/>
  <c r="D40" i="12" s="1"/>
  <c r="D39" i="12" s="1"/>
  <c r="D38" i="12" s="1"/>
  <c r="D37" i="12" s="1"/>
  <c r="D36" i="12" s="1"/>
  <c r="D35" i="12" s="1"/>
  <c r="D34" i="12" s="1"/>
  <c r="D33" i="12" s="1"/>
  <c r="D32" i="12" s="1"/>
  <c r="D31" i="12" s="1"/>
  <c r="D30" i="12" s="1"/>
  <c r="D29" i="12" s="1"/>
  <c r="D28" i="12" s="1"/>
  <c r="D27" i="12" s="1"/>
  <c r="D26" i="12" s="1"/>
  <c r="D25" i="12" s="1"/>
  <c r="D24" i="12" s="1"/>
  <c r="D23" i="12" s="1"/>
  <c r="D22" i="12" s="1"/>
  <c r="D21" i="12" s="1"/>
  <c r="D20" i="12" s="1"/>
  <c r="D19" i="12" s="1"/>
  <c r="D18" i="12" s="1"/>
  <c r="D17" i="12" s="1"/>
  <c r="D16" i="12" s="1"/>
  <c r="D15" i="12" s="1"/>
  <c r="D14" i="12" s="1"/>
  <c r="D13" i="12" s="1"/>
  <c r="D12" i="12" s="1"/>
  <c r="D11" i="12" s="1"/>
  <c r="D10" i="12" s="1"/>
  <c r="D9" i="12" s="1"/>
  <c r="D8" i="12" s="1"/>
  <c r="D7" i="12" s="1"/>
  <c r="D6" i="12" s="1"/>
  <c r="D5" i="12" s="1"/>
  <c r="O7" i="11"/>
  <c r="O15" i="11"/>
  <c r="N18" i="11"/>
  <c r="M15" i="13"/>
  <c r="L18" i="13" s="1"/>
  <c r="M6" i="13"/>
  <c r="N6" i="13"/>
  <c r="L9" i="13" s="1"/>
  <c r="I49" i="13"/>
  <c r="I48" i="13"/>
  <c r="I47" i="13" s="1"/>
  <c r="I46" i="13" s="1"/>
  <c r="I45" i="13" s="1"/>
  <c r="I44" i="13" s="1"/>
  <c r="I43" i="13" s="1"/>
  <c r="I42" i="13" s="1"/>
  <c r="I41" i="13" s="1"/>
  <c r="I40" i="13" s="1"/>
  <c r="I39" i="13" s="1"/>
  <c r="I38" i="13" s="1"/>
  <c r="I37" i="13" s="1"/>
  <c r="I36" i="13" s="1"/>
  <c r="I35" i="13" s="1"/>
  <c r="I34" i="13" s="1"/>
  <c r="I33" i="13" s="1"/>
  <c r="I32" i="13" s="1"/>
  <c r="I31" i="13" s="1"/>
  <c r="I30" i="13" s="1"/>
  <c r="I29" i="13" s="1"/>
  <c r="I28" i="13" s="1"/>
  <c r="I27" i="13" s="1"/>
  <c r="I26" i="13" s="1"/>
  <c r="I25" i="13" s="1"/>
  <c r="I24" i="13" s="1"/>
  <c r="I23" i="13" s="1"/>
  <c r="I22" i="13" s="1"/>
  <c r="I21" i="13" s="1"/>
  <c r="I20" i="13" s="1"/>
  <c r="I19" i="13" s="1"/>
  <c r="I18" i="13" s="1"/>
  <c r="I17" i="13" s="1"/>
  <c r="I16" i="13" s="1"/>
  <c r="I15" i="13" s="1"/>
  <c r="I14" i="13" s="1"/>
  <c r="I13" i="13" s="1"/>
  <c r="I12" i="13" s="1"/>
  <c r="I11" i="13" s="1"/>
  <c r="I10" i="13" s="1"/>
  <c r="I9" i="13" s="1"/>
  <c r="I8" i="13" s="1"/>
  <c r="I7" i="13" s="1"/>
  <c r="I6" i="13" s="1"/>
  <c r="I5" i="13" s="1"/>
  <c r="I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50" i="13"/>
  <c r="T16" i="7"/>
  <c r="S19" i="7" s="1"/>
  <c r="J42" i="7"/>
  <c r="J41" i="7"/>
  <c r="J40" i="7"/>
  <c r="J39" i="7"/>
  <c r="J37" i="7"/>
  <c r="J35" i="7"/>
  <c r="J32" i="7"/>
  <c r="J31" i="7"/>
  <c r="J25" i="7"/>
  <c r="J23" i="7"/>
  <c r="J22" i="7"/>
  <c r="J20" i="7"/>
  <c r="J17" i="7"/>
  <c r="J15" i="7"/>
  <c r="J12" i="7"/>
  <c r="J11" i="7"/>
  <c r="J5" i="7"/>
  <c r="I51" i="7"/>
  <c r="Q8" i="2"/>
  <c r="P7" i="11"/>
  <c r="K2" i="12"/>
  <c r="E49" i="11"/>
  <c r="G49" i="11" s="1"/>
  <c r="F49" i="11" s="1"/>
  <c r="G48" i="11" s="1"/>
  <c r="F48" i="11" s="1"/>
  <c r="H48" i="11" s="1"/>
  <c r="E48" i="11"/>
  <c r="E47" i="11"/>
  <c r="E46" i="11"/>
  <c r="E45" i="11"/>
  <c r="E44" i="11"/>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N50" i="7"/>
  <c r="I4" i="6"/>
  <c r="J44" i="7"/>
  <c r="J43" i="7"/>
  <c r="J38" i="7"/>
  <c r="J36" i="7"/>
  <c r="J34" i="7"/>
  <c r="J33" i="7"/>
  <c r="J30" i="7"/>
  <c r="J29" i="7"/>
  <c r="J28" i="7"/>
  <c r="J27" i="7"/>
  <c r="J26" i="7"/>
  <c r="J24" i="7"/>
  <c r="J21" i="7"/>
  <c r="J19" i="7"/>
  <c r="J18" i="7"/>
  <c r="J16" i="7"/>
  <c r="J14" i="7"/>
  <c r="J13" i="7"/>
  <c r="J10" i="7"/>
  <c r="J9" i="7"/>
  <c r="J8" i="7"/>
  <c r="J7" i="7"/>
  <c r="J6" i="7"/>
  <c r="F50" i="7"/>
  <c r="H8" i="7"/>
  <c r="G45" i="7"/>
  <c r="G50" i="7"/>
  <c r="G49" i="7"/>
  <c r="G48" i="7"/>
  <c r="G47" i="7"/>
  <c r="G46" i="7"/>
  <c r="H17" i="7"/>
  <c r="H16" i="7"/>
  <c r="H15" i="7"/>
  <c r="H14" i="7"/>
  <c r="H13" i="7"/>
  <c r="H12" i="7"/>
  <c r="H11" i="7"/>
  <c r="H10" i="7"/>
  <c r="H9" i="7"/>
  <c r="H7" i="7"/>
  <c r="H6" i="7"/>
  <c r="H5" i="7"/>
  <c r="D49" i="7"/>
  <c r="F49" i="7" s="1"/>
  <c r="D48" i="7"/>
  <c r="F48" i="7" s="1"/>
  <c r="D47" i="7"/>
  <c r="F47" i="7" s="1"/>
  <c r="D46" i="7"/>
  <c r="F46" i="7" s="1"/>
  <c r="D45" i="7"/>
  <c r="F45" i="7" s="1"/>
  <c r="D44" i="7"/>
  <c r="F44" i="7" s="1"/>
  <c r="D43" i="7"/>
  <c r="F43" i="7" s="1"/>
  <c r="D42" i="7"/>
  <c r="F42" i="7" s="1"/>
  <c r="D41" i="7"/>
  <c r="F41" i="7" s="1"/>
  <c r="D40" i="7"/>
  <c r="F40" i="7" s="1"/>
  <c r="D39" i="7"/>
  <c r="F39" i="7" s="1"/>
  <c r="D38" i="7"/>
  <c r="F38" i="7" s="1"/>
  <c r="D37" i="7"/>
  <c r="F37" i="7" s="1"/>
  <c r="D36" i="7"/>
  <c r="F36" i="7" s="1"/>
  <c r="D35" i="7"/>
  <c r="F35" i="7" s="1"/>
  <c r="D34" i="7"/>
  <c r="F34" i="7" s="1"/>
  <c r="D33" i="7"/>
  <c r="F33" i="7" s="1"/>
  <c r="D32" i="7"/>
  <c r="F32" i="7" s="1"/>
  <c r="D31" i="7"/>
  <c r="F31" i="7" s="1"/>
  <c r="D30" i="7"/>
  <c r="F30" i="7" s="1"/>
  <c r="D29" i="7"/>
  <c r="F29" i="7" s="1"/>
  <c r="D28" i="7"/>
  <c r="F28" i="7" s="1"/>
  <c r="D27" i="7"/>
  <c r="F27" i="7" s="1"/>
  <c r="D26" i="7"/>
  <c r="F26" i="7" s="1"/>
  <c r="D25" i="7"/>
  <c r="F25" i="7" s="1"/>
  <c r="D24" i="7"/>
  <c r="F24" i="7" s="1"/>
  <c r="D23" i="7"/>
  <c r="F23" i="7" s="1"/>
  <c r="D22" i="7"/>
  <c r="F22" i="7" s="1"/>
  <c r="D21" i="7"/>
  <c r="F21" i="7" s="1"/>
  <c r="D20" i="7"/>
  <c r="F20" i="7" s="1"/>
  <c r="D19" i="7"/>
  <c r="F19" i="7" s="1"/>
  <c r="D18" i="7"/>
  <c r="F18" i="7" s="1"/>
  <c r="D17" i="7"/>
  <c r="F17" i="7" s="1"/>
  <c r="D16" i="7"/>
  <c r="F16" i="7" s="1"/>
  <c r="D15" i="7"/>
  <c r="F15" i="7" s="1"/>
  <c r="D14" i="7"/>
  <c r="F14" i="7" s="1"/>
  <c r="D13" i="7"/>
  <c r="F13" i="7" s="1"/>
  <c r="D12" i="7"/>
  <c r="F12" i="7" s="1"/>
  <c r="D11" i="7"/>
  <c r="F11" i="7" s="1"/>
  <c r="D10" i="7"/>
  <c r="F10" i="7" s="1"/>
  <c r="D9" i="7"/>
  <c r="F9" i="7" s="1"/>
  <c r="D8" i="7"/>
  <c r="F8" i="7" s="1"/>
  <c r="D7" i="7"/>
  <c r="F7" i="7" s="1"/>
  <c r="D6" i="7"/>
  <c r="F6" i="7" s="1"/>
  <c r="C6" i="7"/>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D5" i="7"/>
  <c r="F5" i="7" s="1"/>
  <c r="F49" i="6"/>
  <c r="F48" i="6"/>
  <c r="F47" i="6"/>
  <c r="F46" i="6" s="1"/>
  <c r="F45" i="6" s="1"/>
  <c r="F44" i="6" s="1"/>
  <c r="F43" i="6" s="1"/>
  <c r="F42" i="6" s="1"/>
  <c r="F41" i="6" s="1"/>
  <c r="F40" i="6" s="1"/>
  <c r="F39" i="6" s="1"/>
  <c r="F38" i="6" s="1"/>
  <c r="F37" i="6" s="1"/>
  <c r="F36" i="6" s="1"/>
  <c r="F35" i="6" s="1"/>
  <c r="F34" i="6" s="1"/>
  <c r="F33" i="6" s="1"/>
  <c r="F32" i="6" s="1"/>
  <c r="F31" i="6" s="1"/>
  <c r="F30" i="6" s="1"/>
  <c r="F29" i="6" s="1"/>
  <c r="F28" i="6" s="1"/>
  <c r="F27" i="6" s="1"/>
  <c r="F26" i="6" s="1"/>
  <c r="F25" i="6" s="1"/>
  <c r="F24" i="6" s="1"/>
  <c r="F23" i="6" s="1"/>
  <c r="F22" i="6" s="1"/>
  <c r="F21" i="6" s="1"/>
  <c r="F20" i="6" s="1"/>
  <c r="F19" i="6" s="1"/>
  <c r="F18" i="6" s="1"/>
  <c r="F17" i="6" s="1"/>
  <c r="F16" i="6" s="1"/>
  <c r="F15" i="6" s="1"/>
  <c r="F14" i="6" s="1"/>
  <c r="F13" i="6" s="1"/>
  <c r="F12" i="6" s="1"/>
  <c r="F11" i="6" s="1"/>
  <c r="F10" i="6" s="1"/>
  <c r="F9" i="6" s="1"/>
  <c r="F8" i="6" s="1"/>
  <c r="F7" i="6" s="1"/>
  <c r="F6" i="6" s="1"/>
  <c r="F5" i="6" s="1"/>
  <c r="F5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9" i="6"/>
  <c r="E48" i="6"/>
  <c r="E47" i="6"/>
  <c r="E46" i="6"/>
  <c r="E45" i="6"/>
  <c r="E44" i="6"/>
  <c r="E43" i="6"/>
  <c r="E42" i="6"/>
  <c r="E41" i="6"/>
  <c r="E40" i="6"/>
  <c r="E50"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8" i="6"/>
  <c r="C49" i="6"/>
  <c r="B44" i="6"/>
  <c r="B45" i="6" s="1"/>
  <c r="B46" i="6" s="1"/>
  <c r="B47" i="6" s="1"/>
  <c r="B48" i="6" s="1"/>
  <c r="B49" i="6" s="1"/>
  <c r="B50" i="6" s="1"/>
  <c r="B8" i="6"/>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7" i="6"/>
  <c r="B6" i="6"/>
  <c r="E110" i="4"/>
  <c r="F110" i="4" s="1"/>
  <c r="F109" i="4" s="1"/>
  <c r="F108" i="4" s="1"/>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P79" i="4" s="1"/>
  <c r="O78" i="4" s="1"/>
  <c r="P78" i="4" s="1"/>
  <c r="O77" i="4" s="1"/>
  <c r="P77" i="4" s="1"/>
  <c r="O76" i="4" s="1"/>
  <c r="P76" i="4" s="1"/>
  <c r="O75" i="4" s="1"/>
  <c r="P75" i="4" s="1"/>
  <c r="O74" i="4" s="1"/>
  <c r="P74" i="4" s="1"/>
  <c r="O73" i="4" s="1"/>
  <c r="P73" i="4" s="1"/>
  <c r="O72" i="4" s="1"/>
  <c r="P72" i="4" s="1"/>
  <c r="O71" i="4" s="1"/>
  <c r="P71" i="4" s="1"/>
  <c r="O70" i="4" s="1"/>
  <c r="P70" i="4" s="1"/>
  <c r="O69" i="4" s="1"/>
  <c r="P69" i="4" s="1"/>
  <c r="O68" i="4" s="1"/>
  <c r="P68" i="4" s="1"/>
  <c r="O67" i="4" s="1"/>
  <c r="P67" i="4" s="1"/>
  <c r="O66" i="4" s="1"/>
  <c r="P66" i="4" s="1"/>
  <c r="O65" i="4" s="1"/>
  <c r="P65" i="4" s="1"/>
  <c r="O64" i="4" s="1"/>
  <c r="P64" i="4" s="1"/>
  <c r="O63" i="4" s="1"/>
  <c r="P63" i="4" s="1"/>
  <c r="O62" i="4" s="1"/>
  <c r="P62" i="4" s="1"/>
  <c r="O61" i="4" s="1"/>
  <c r="P61" i="4" s="1"/>
  <c r="O60" i="4" s="1"/>
  <c r="P60" i="4" s="1"/>
  <c r="O59" i="4" s="1"/>
  <c r="P59" i="4" s="1"/>
  <c r="O58" i="4" s="1"/>
  <c r="P58" i="4" s="1"/>
  <c r="O57" i="4" s="1"/>
  <c r="P57" i="4" s="1"/>
  <c r="O56" i="4" s="1"/>
  <c r="P56" i="4" s="1"/>
  <c r="O55" i="4" s="1"/>
  <c r="P55" i="4" s="1"/>
  <c r="O54" i="4" s="1"/>
  <c r="N78" i="4"/>
  <c r="N77" i="4" s="1"/>
  <c r="N76" i="4" s="1"/>
  <c r="N75" i="4" s="1"/>
  <c r="N74" i="4" s="1"/>
  <c r="N73" i="4" s="1"/>
  <c r="N72" i="4" s="1"/>
  <c r="N71" i="4" s="1"/>
  <c r="N70" i="4" s="1"/>
  <c r="N69" i="4" s="1"/>
  <c r="N68" i="4" s="1"/>
  <c r="N67" i="4" s="1"/>
  <c r="N66" i="4" s="1"/>
  <c r="N65" i="4" s="1"/>
  <c r="N64" i="4" s="1"/>
  <c r="N63" i="4" s="1"/>
  <c r="N62" i="4" s="1"/>
  <c r="N61" i="4" s="1"/>
  <c r="N60" i="4" s="1"/>
  <c r="N59" i="4" s="1"/>
  <c r="N58" i="4" s="1"/>
  <c r="N57" i="4" s="1"/>
  <c r="N56" i="4" s="1"/>
  <c r="N55" i="4" s="1"/>
  <c r="N54" i="4" s="1"/>
  <c r="N53" i="4" s="1"/>
  <c r="N52" i="4" s="1"/>
  <c r="N51" i="4" s="1"/>
  <c r="N50" i="4" s="1"/>
  <c r="N49" i="4" s="1"/>
  <c r="N48" i="4" s="1"/>
  <c r="N47" i="4" s="1"/>
  <c r="N46" i="4" s="1"/>
  <c r="N45" i="4" s="1"/>
  <c r="N44" i="4" s="1"/>
  <c r="N43" i="4" s="1"/>
  <c r="N42" i="4" s="1"/>
  <c r="N41" i="4" s="1"/>
  <c r="N40" i="4" s="1"/>
  <c r="N39" i="4" s="1"/>
  <c r="N38" i="4" s="1"/>
  <c r="N37" i="4" s="1"/>
  <c r="N36" i="4" s="1"/>
  <c r="N35" i="4" s="1"/>
  <c r="N34" i="4" s="1"/>
  <c r="N33" i="4" s="1"/>
  <c r="N32" i="4" s="1"/>
  <c r="N31" i="4" s="1"/>
  <c r="N30" i="4" s="1"/>
  <c r="N29" i="4" s="1"/>
  <c r="N28" i="4" s="1"/>
  <c r="N27" i="4" s="1"/>
  <c r="N26" i="4" s="1"/>
  <c r="N25" i="4" s="1"/>
  <c r="N24" i="4" s="1"/>
  <c r="N23" i="4" s="1"/>
  <c r="N22" i="4" s="1"/>
  <c r="N21" i="4" s="1"/>
  <c r="N20" i="4" s="1"/>
  <c r="N19" i="4" s="1"/>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Q41" i="4"/>
  <c r="E41" i="4"/>
  <c r="E40" i="4"/>
  <c r="E39" i="4"/>
  <c r="E38" i="4"/>
  <c r="E37" i="4"/>
  <c r="E36" i="4"/>
  <c r="E35" i="4"/>
  <c r="E34" i="4"/>
  <c r="E33" i="4"/>
  <c r="E32" i="4"/>
  <c r="E31" i="4"/>
  <c r="E30" i="4"/>
  <c r="E29" i="4"/>
  <c r="E28" i="4"/>
  <c r="E27" i="4"/>
  <c r="E26" i="4"/>
  <c r="E25" i="4"/>
  <c r="E24" i="4"/>
  <c r="E23" i="4"/>
  <c r="E22" i="4"/>
  <c r="E21" i="4"/>
  <c r="E20" i="4"/>
  <c r="E9" i="4" s="1"/>
  <c r="E19" i="4"/>
  <c r="E11" i="4" s="1"/>
  <c r="E18" i="4"/>
  <c r="E17" i="4"/>
  <c r="E13" i="4" s="1"/>
  <c r="E16" i="4"/>
  <c r="F97" i="3"/>
  <c r="F96" i="3" s="1"/>
  <c r="F95" i="3" s="1"/>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AA23" i="2"/>
  <c r="AA24" i="2" s="1"/>
  <c r="AA25" i="2" s="1"/>
  <c r="AA26" i="2" s="1"/>
  <c r="AA27" i="2" s="1"/>
  <c r="AA28" i="2" s="1"/>
  <c r="AA29" i="2" s="1"/>
  <c r="AA30" i="2" s="1"/>
  <c r="AA31" i="2" s="1"/>
  <c r="AA32" i="2" s="1"/>
  <c r="AA33" i="2" s="1"/>
  <c r="AA34" i="2" s="1"/>
  <c r="AA35" i="2" s="1"/>
  <c r="AA36" i="2" s="1"/>
  <c r="AA37" i="2" s="1"/>
  <c r="AA38" i="2" s="1"/>
  <c r="AA39" i="2" s="1"/>
  <c r="AA40" i="2" s="1"/>
  <c r="AA41" i="2" s="1"/>
  <c r="AA42" i="2" s="1"/>
  <c r="AA43" i="2" s="1"/>
  <c r="AA44" i="2" s="1"/>
  <c r="AA45" i="2" s="1"/>
  <c r="AA46" i="2" s="1"/>
  <c r="AA47" i="2" s="1"/>
  <c r="AA48" i="2" s="1"/>
  <c r="AG21" i="2"/>
  <c r="AG22" i="2" s="1"/>
  <c r="AG23" i="2" s="1"/>
  <c r="AG24" i="2" s="1"/>
  <c r="AG25" i="2" s="1"/>
  <c r="AG26" i="2" s="1"/>
  <c r="AG27" i="2" s="1"/>
  <c r="AG28" i="2" s="1"/>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S21" i="2"/>
  <c r="V21" i="2" s="1"/>
  <c r="S22" i="2" s="1"/>
  <c r="V22" i="2" s="1"/>
  <c r="S23" i="2" s="1"/>
  <c r="V23" i="2" s="1"/>
  <c r="S24" i="2" s="1"/>
  <c r="V24" i="2" s="1"/>
  <c r="S25" i="2" s="1"/>
  <c r="V25" i="2" s="1"/>
  <c r="S26" i="2" s="1"/>
  <c r="V26" i="2" s="1"/>
  <c r="S27" i="2" s="1"/>
  <c r="V27" i="2" s="1"/>
  <c r="S28" i="2" s="1"/>
  <c r="V28" i="2" s="1"/>
  <c r="S29" i="2" s="1"/>
  <c r="V29" i="2" s="1"/>
  <c r="S30" i="2" s="1"/>
  <c r="V30" i="2" s="1"/>
  <c r="S31" i="2" s="1"/>
  <c r="V31" i="2" s="1"/>
  <c r="S32" i="2" s="1"/>
  <c r="V32" i="2" s="1"/>
  <c r="S33" i="2" s="1"/>
  <c r="V33" i="2" s="1"/>
  <c r="S34" i="2" s="1"/>
  <c r="V34" i="2" s="1"/>
  <c r="S35" i="2" s="1"/>
  <c r="V35" i="2" s="1"/>
  <c r="S36" i="2" s="1"/>
  <c r="V36" i="2" s="1"/>
  <c r="S37" i="2" s="1"/>
  <c r="V37" i="2" s="1"/>
  <c r="S38" i="2" s="1"/>
  <c r="V38" i="2" s="1"/>
  <c r="S39" i="2" s="1"/>
  <c r="V39" i="2" s="1"/>
  <c r="S40" i="2" s="1"/>
  <c r="V40" i="2" s="1"/>
  <c r="S41" i="2" s="1"/>
  <c r="V41" i="2" s="1"/>
  <c r="S42" i="2" s="1"/>
  <c r="V42" i="2" s="1"/>
  <c r="S43" i="2" s="1"/>
  <c r="V43" i="2" s="1"/>
  <c r="S44" i="2" s="1"/>
  <c r="V44" i="2" s="1"/>
  <c r="S45" i="2" s="1"/>
  <c r="V45" i="2" s="1"/>
  <c r="S46" i="2" s="1"/>
  <c r="V46" i="2" s="1"/>
  <c r="S47" i="2" s="1"/>
  <c r="V47" i="2" s="1"/>
  <c r="S48" i="2" s="1"/>
  <c r="V48" i="2" s="1"/>
  <c r="S49" i="2" s="1"/>
  <c r="AG20" i="2"/>
  <c r="AE20" i="2"/>
  <c r="AH20" i="2" s="1"/>
  <c r="AE21" i="2" s="1"/>
  <c r="AH21" i="2" s="1"/>
  <c r="AE22" i="2" s="1"/>
  <c r="AH22" i="2" s="1"/>
  <c r="AE23" i="2" s="1"/>
  <c r="AH23" i="2" s="1"/>
  <c r="AE24" i="2" s="1"/>
  <c r="AH24" i="2" s="1"/>
  <c r="AE25" i="2" s="1"/>
  <c r="AH25" i="2" s="1"/>
  <c r="AE26" i="2" s="1"/>
  <c r="AH26" i="2" s="1"/>
  <c r="AE27" i="2" s="1"/>
  <c r="AH27" i="2" s="1"/>
  <c r="AE28" i="2" s="1"/>
  <c r="AH28" i="2" s="1"/>
  <c r="AE29" i="2" s="1"/>
  <c r="AH29" i="2" s="1"/>
  <c r="AE30" i="2" s="1"/>
  <c r="AH30" i="2" s="1"/>
  <c r="AE31" i="2" s="1"/>
  <c r="AH31" i="2" s="1"/>
  <c r="AE32" i="2" s="1"/>
  <c r="AH32" i="2" s="1"/>
  <c r="AE33" i="2" s="1"/>
  <c r="AH33" i="2" s="1"/>
  <c r="AE34" i="2" s="1"/>
  <c r="AH34" i="2" s="1"/>
  <c r="AE35" i="2" s="1"/>
  <c r="AH35" i="2" s="1"/>
  <c r="AE36" i="2" s="1"/>
  <c r="AH36" i="2" s="1"/>
  <c r="AE37" i="2" s="1"/>
  <c r="AH37" i="2" s="1"/>
  <c r="AE38" i="2" s="1"/>
  <c r="AH38" i="2" s="1"/>
  <c r="AE39" i="2" s="1"/>
  <c r="AH39" i="2" s="1"/>
  <c r="AE40" i="2" s="1"/>
  <c r="AH40" i="2" s="1"/>
  <c r="AE41" i="2" s="1"/>
  <c r="AH41" i="2" s="1"/>
  <c r="AE42" i="2" s="1"/>
  <c r="AH42" i="2" s="1"/>
  <c r="AE43" i="2" s="1"/>
  <c r="AH43" i="2" s="1"/>
  <c r="AE44" i="2" s="1"/>
  <c r="AH44" i="2" s="1"/>
  <c r="AE45" i="2" s="1"/>
  <c r="AH45" i="2" s="1"/>
  <c r="AE46" i="2" s="1"/>
  <c r="AH46" i="2" s="1"/>
  <c r="AE47" i="2" s="1"/>
  <c r="AH47" i="2" s="1"/>
  <c r="AE48" i="2" s="1"/>
  <c r="AH48" i="2" s="1"/>
  <c r="AE49" i="2" s="1"/>
  <c r="AA20" i="2"/>
  <c r="AA21" i="2" s="1"/>
  <c r="AA22" i="2" s="1"/>
  <c r="S20" i="2"/>
  <c r="V20" i="2" s="1"/>
  <c r="AH19" i="2"/>
  <c r="AB19" i="2"/>
  <c r="Y20" i="2" s="1"/>
  <c r="AB20" i="2" s="1"/>
  <c r="Y21" i="2" s="1"/>
  <c r="AB21" i="2" s="1"/>
  <c r="Y22" i="2" s="1"/>
  <c r="AB22" i="2" s="1"/>
  <c r="Y23" i="2" s="1"/>
  <c r="AB23" i="2" s="1"/>
  <c r="Y24" i="2" s="1"/>
  <c r="AB24" i="2" s="1"/>
  <c r="Y25" i="2" s="1"/>
  <c r="AB25" i="2" s="1"/>
  <c r="Y26" i="2" s="1"/>
  <c r="V19" i="2"/>
  <c r="P19" i="2"/>
  <c r="M20" i="2" s="1"/>
  <c r="P20" i="2" s="1"/>
  <c r="M21" i="2" s="1"/>
  <c r="P21" i="2" s="1"/>
  <c r="M22" i="2" s="1"/>
  <c r="P22" i="2" s="1"/>
  <c r="M23" i="2" s="1"/>
  <c r="P23" i="2" s="1"/>
  <c r="M24" i="2" s="1"/>
  <c r="P24" i="2" s="1"/>
  <c r="M25" i="2" s="1"/>
  <c r="P25" i="2" s="1"/>
  <c r="M26" i="2" s="1"/>
  <c r="P26" i="2" s="1"/>
  <c r="M27" i="2" s="1"/>
  <c r="P27" i="2" s="1"/>
  <c r="M28" i="2" s="1"/>
  <c r="P28" i="2" s="1"/>
  <c r="M29" i="2" s="1"/>
  <c r="P29" i="2" s="1"/>
  <c r="M30" i="2" s="1"/>
  <c r="P30" i="2" s="1"/>
  <c r="M31" i="2" s="1"/>
  <c r="P31" i="2" s="1"/>
  <c r="M32" i="2" s="1"/>
  <c r="P32" i="2" s="1"/>
  <c r="M33" i="2" s="1"/>
  <c r="P33" i="2" s="1"/>
  <c r="M34" i="2" s="1"/>
  <c r="P34" i="2" s="1"/>
  <c r="M35" i="2" s="1"/>
  <c r="P35" i="2" s="1"/>
  <c r="M36" i="2" s="1"/>
  <c r="P36" i="2" s="1"/>
  <c r="M37" i="2" s="1"/>
  <c r="P37" i="2" s="1"/>
  <c r="M38" i="2" s="1"/>
  <c r="P38" i="2" s="1"/>
  <c r="M39" i="2" s="1"/>
  <c r="P39" i="2" s="1"/>
  <c r="M40" i="2" s="1"/>
  <c r="P40" i="2" s="1"/>
  <c r="M41" i="2" s="1"/>
  <c r="P41" i="2" s="1"/>
  <c r="M42" i="2" s="1"/>
  <c r="P42" i="2" s="1"/>
  <c r="M43" i="2" s="1"/>
  <c r="P43" i="2" s="1"/>
  <c r="M44" i="2" s="1"/>
  <c r="P44" i="2" s="1"/>
  <c r="M45" i="2" s="1"/>
  <c r="P45" i="2" s="1"/>
  <c r="M46" i="2" s="1"/>
  <c r="P46" i="2" s="1"/>
  <c r="M47" i="2" s="1"/>
  <c r="P47" i="2" s="1"/>
  <c r="M48" i="2" s="1"/>
  <c r="P48" i="2" s="1"/>
  <c r="M49" i="2" s="1"/>
  <c r="J19" i="2"/>
  <c r="H20" i="2" s="1"/>
  <c r="J20" i="2" s="1"/>
  <c r="H21" i="2" s="1"/>
  <c r="J21" i="2" s="1"/>
  <c r="H22" i="2" s="1"/>
  <c r="J22" i="2" s="1"/>
  <c r="H23" i="2" s="1"/>
  <c r="J23" i="2" s="1"/>
  <c r="H24" i="2" s="1"/>
  <c r="J24" i="2" s="1"/>
  <c r="H25" i="2" s="1"/>
  <c r="J25" i="2" s="1"/>
  <c r="H26" i="2" s="1"/>
  <c r="J26" i="2" s="1"/>
  <c r="H27" i="2" s="1"/>
  <c r="J27" i="2" s="1"/>
  <c r="H28" i="2" s="1"/>
  <c r="J28" i="2" s="1"/>
  <c r="H29" i="2" s="1"/>
  <c r="J29" i="2" s="1"/>
  <c r="H30" i="2" s="1"/>
  <c r="J30" i="2" s="1"/>
  <c r="H31" i="2" s="1"/>
  <c r="J31" i="2" s="1"/>
  <c r="H32" i="2" s="1"/>
  <c r="J32" i="2" s="1"/>
  <c r="H33" i="2" s="1"/>
  <c r="J33" i="2" s="1"/>
  <c r="H34" i="2" s="1"/>
  <c r="J34" i="2" s="1"/>
  <c r="H35" i="2" s="1"/>
  <c r="J35" i="2" s="1"/>
  <c r="H36" i="2" s="1"/>
  <c r="J36" i="2" s="1"/>
  <c r="H37" i="2" s="1"/>
  <c r="J37" i="2" s="1"/>
  <c r="H38" i="2" s="1"/>
  <c r="J38" i="2" s="1"/>
  <c r="H39" i="2" s="1"/>
  <c r="J39" i="2" s="1"/>
  <c r="H40" i="2" s="1"/>
  <c r="J40" i="2" s="1"/>
  <c r="H41" i="2" s="1"/>
  <c r="J41" i="2" s="1"/>
  <c r="H42" i="2" s="1"/>
  <c r="J42" i="2" s="1"/>
  <c r="H43" i="2" s="1"/>
  <c r="J43" i="2" s="1"/>
  <c r="H44" i="2" s="1"/>
  <c r="J44" i="2" s="1"/>
  <c r="H45" i="2" s="1"/>
  <c r="J45" i="2" s="1"/>
  <c r="H46" i="2" s="1"/>
  <c r="J46" i="2" s="1"/>
  <c r="H47" i="2" s="1"/>
  <c r="J47" i="2" s="1"/>
  <c r="H48" i="2" s="1"/>
  <c r="J48" i="2" s="1"/>
  <c r="H49" i="2" s="1"/>
  <c r="E19" i="2"/>
  <c r="C20" i="2" s="1"/>
  <c r="E20" i="2" s="1"/>
  <c r="C21" i="2" s="1"/>
  <c r="E21" i="2" s="1"/>
  <c r="C22" i="2" s="1"/>
  <c r="E22" i="2" s="1"/>
  <c r="C23" i="2" s="1"/>
  <c r="E23" i="2" s="1"/>
  <c r="C24" i="2" s="1"/>
  <c r="E24" i="2" s="1"/>
  <c r="C25" i="2" s="1"/>
  <c r="E25" i="2" s="1"/>
  <c r="C26" i="2" s="1"/>
  <c r="E26" i="2" s="1"/>
  <c r="C27" i="2" s="1"/>
  <c r="E27" i="2" s="1"/>
  <c r="C28" i="2" s="1"/>
  <c r="E28" i="2" s="1"/>
  <c r="C29" i="2" s="1"/>
  <c r="E29" i="2" s="1"/>
  <c r="C30" i="2" s="1"/>
  <c r="E30" i="2" s="1"/>
  <c r="C31" i="2" s="1"/>
  <c r="E31" i="2" s="1"/>
  <c r="C32" i="2" s="1"/>
  <c r="E32" i="2" s="1"/>
  <c r="C33" i="2" s="1"/>
  <c r="E33" i="2" s="1"/>
  <c r="C34" i="2" s="1"/>
  <c r="E34" i="2" s="1"/>
  <c r="C35" i="2" s="1"/>
  <c r="E35" i="2" s="1"/>
  <c r="C36" i="2" s="1"/>
  <c r="E36" i="2" s="1"/>
  <c r="C37" i="2" s="1"/>
  <c r="E37" i="2" s="1"/>
  <c r="C38" i="2" s="1"/>
  <c r="E38" i="2" s="1"/>
  <c r="C39" i="2" s="1"/>
  <c r="E39" i="2" s="1"/>
  <c r="C40" i="2" s="1"/>
  <c r="E40" i="2" s="1"/>
  <c r="C41" i="2" s="1"/>
  <c r="E41" i="2" s="1"/>
  <c r="C42" i="2" s="1"/>
  <c r="E42" i="2" s="1"/>
  <c r="C43" i="2" s="1"/>
  <c r="E43" i="2" s="1"/>
  <c r="C44" i="2" s="1"/>
  <c r="E44" i="2" s="1"/>
  <c r="C45" i="2" s="1"/>
  <c r="E45" i="2" s="1"/>
  <c r="C46" i="2" s="1"/>
  <c r="E46" i="2" s="1"/>
  <c r="C47" i="2" s="1"/>
  <c r="E47" i="2" s="1"/>
  <c r="C48" i="2" s="1"/>
  <c r="E48" i="2" s="1"/>
  <c r="C49" i="2" s="1"/>
  <c r="E110" i="1"/>
  <c r="F110" i="1" s="1"/>
  <c r="F109" i="1" s="1"/>
  <c r="F108" i="1" s="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P79" i="1" s="1"/>
  <c r="O78" i="1"/>
  <c r="P78" i="1" s="1"/>
  <c r="O77" i="1" s="1"/>
  <c r="P77" i="1" s="1"/>
  <c r="O76" i="1" s="1"/>
  <c r="P76" i="1" s="1"/>
  <c r="O75" i="1" s="1"/>
  <c r="P75" i="1" s="1"/>
  <c r="O74" i="1" s="1"/>
  <c r="P74" i="1" s="1"/>
  <c r="O73" i="1" s="1"/>
  <c r="P73" i="1" s="1"/>
  <c r="O72" i="1" s="1"/>
  <c r="P72" i="1" s="1"/>
  <c r="O71" i="1" s="1"/>
  <c r="P71" i="1" s="1"/>
  <c r="O70" i="1" s="1"/>
  <c r="P70" i="1" s="1"/>
  <c r="O69" i="1" s="1"/>
  <c r="P69" i="1" s="1"/>
  <c r="O68" i="1" s="1"/>
  <c r="P68" i="1" s="1"/>
  <c r="O67" i="1" s="1"/>
  <c r="P67" i="1" s="1"/>
  <c r="O66" i="1" s="1"/>
  <c r="P66" i="1" s="1"/>
  <c r="O65" i="1" s="1"/>
  <c r="P65" i="1" s="1"/>
  <c r="O64" i="1" s="1"/>
  <c r="P64" i="1" s="1"/>
  <c r="O63" i="1" s="1"/>
  <c r="P63" i="1" s="1"/>
  <c r="O62" i="1" s="1"/>
  <c r="P62" i="1" s="1"/>
  <c r="O61" i="1" s="1"/>
  <c r="P61" i="1" s="1"/>
  <c r="O60" i="1" s="1"/>
  <c r="P60" i="1" s="1"/>
  <c r="O59" i="1" s="1"/>
  <c r="P59" i="1" s="1"/>
  <c r="O58" i="1" s="1"/>
  <c r="P58" i="1" s="1"/>
  <c r="O57" i="1" s="1"/>
  <c r="P57" i="1" s="1"/>
  <c r="O56" i="1" s="1"/>
  <c r="P56" i="1" s="1"/>
  <c r="O55" i="1" s="1"/>
  <c r="P55" i="1" s="1"/>
  <c r="O54" i="1" s="1"/>
  <c r="N78" i="1"/>
  <c r="N77" i="1" s="1"/>
  <c r="N76" i="1" s="1"/>
  <c r="N75" i="1" s="1"/>
  <c r="N74" i="1" s="1"/>
  <c r="N73" i="1" s="1"/>
  <c r="N72" i="1" s="1"/>
  <c r="N71" i="1" s="1"/>
  <c r="N70" i="1" s="1"/>
  <c r="N69" i="1" s="1"/>
  <c r="N68" i="1" s="1"/>
  <c r="N67" i="1" s="1"/>
  <c r="N66" i="1" s="1"/>
  <c r="N65" i="1" s="1"/>
  <c r="N64" i="1" s="1"/>
  <c r="N63" i="1" s="1"/>
  <c r="N62" i="1" s="1"/>
  <c r="N61" i="1" s="1"/>
  <c r="N60" i="1" s="1"/>
  <c r="N59" i="1" s="1"/>
  <c r="N58" i="1" s="1"/>
  <c r="N57" i="1" s="1"/>
  <c r="N56" i="1" s="1"/>
  <c r="N55" i="1" s="1"/>
  <c r="N54" i="1" s="1"/>
  <c r="N53" i="1" s="1"/>
  <c r="N52" i="1" s="1"/>
  <c r="N51" i="1" s="1"/>
  <c r="N50" i="1" s="1"/>
  <c r="N49" i="1" s="1"/>
  <c r="N48" i="1" s="1"/>
  <c r="N47" i="1" s="1"/>
  <c r="N46" i="1" s="1"/>
  <c r="N45" i="1" s="1"/>
  <c r="N44" i="1" s="1"/>
  <c r="N43" i="1" s="1"/>
  <c r="N42" i="1" s="1"/>
  <c r="N41" i="1" s="1"/>
  <c r="N40" i="1" s="1"/>
  <c r="N39" i="1" s="1"/>
  <c r="N38" i="1" s="1"/>
  <c r="N37" i="1" s="1"/>
  <c r="N36" i="1" s="1"/>
  <c r="N35" i="1" s="1"/>
  <c r="N34" i="1" s="1"/>
  <c r="N33" i="1" s="1"/>
  <c r="N32" i="1" s="1"/>
  <c r="N31" i="1" s="1"/>
  <c r="N30" i="1" s="1"/>
  <c r="N29" i="1" s="1"/>
  <c r="N28" i="1" s="1"/>
  <c r="N27" i="1" s="1"/>
  <c r="N26" i="1" s="1"/>
  <c r="N25" i="1" s="1"/>
  <c r="N24" i="1" s="1"/>
  <c r="N23" i="1" s="1"/>
  <c r="N22" i="1" s="1"/>
  <c r="N21" i="1" s="1"/>
  <c r="N20" i="1" s="1"/>
  <c r="N19" i="1" s="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Q41" i="1"/>
  <c r="E41" i="1"/>
  <c r="E40" i="1"/>
  <c r="E39" i="1"/>
  <c r="E38" i="1"/>
  <c r="E37" i="1"/>
  <c r="E36" i="1"/>
  <c r="E35" i="1"/>
  <c r="E34" i="1"/>
  <c r="E33" i="1"/>
  <c r="E32" i="1"/>
  <c r="E31" i="1"/>
  <c r="E30" i="1"/>
  <c r="E29" i="1"/>
  <c r="E28" i="1"/>
  <c r="E27" i="1"/>
  <c r="E26" i="1"/>
  <c r="E25" i="1"/>
  <c r="E24" i="1"/>
  <c r="E23" i="1"/>
  <c r="E22" i="1"/>
  <c r="E21" i="1"/>
  <c r="E20" i="1"/>
  <c r="E19" i="1"/>
  <c r="E18" i="1"/>
  <c r="E17" i="1"/>
  <c r="E11" i="1" s="1"/>
  <c r="E16" i="1"/>
  <c r="E9" i="1"/>
  <c r="E8" i="1"/>
  <c r="E7" i="1"/>
  <c r="E5" i="1"/>
  <c r="H49" i="11" l="1"/>
  <c r="I49" i="11" s="1"/>
  <c r="K49" i="11" s="1"/>
  <c r="L49" i="11" s="1"/>
  <c r="G47" i="11"/>
  <c r="F47" i="11" s="1"/>
  <c r="H47" i="11" s="1"/>
  <c r="I47" i="11" s="1"/>
  <c r="K47" i="11" s="1"/>
  <c r="J50" i="7"/>
  <c r="J47" i="7"/>
  <c r="J45" i="7"/>
  <c r="J46" i="7"/>
  <c r="J54" i="7" s="1"/>
  <c r="J48" i="7"/>
  <c r="J49" i="7"/>
  <c r="K50" i="7"/>
  <c r="R79" i="4"/>
  <c r="S79" i="4" s="1"/>
  <c r="R78" i="4" s="1"/>
  <c r="S78" i="4" s="1"/>
  <c r="R77" i="4" s="1"/>
  <c r="S77" i="4" s="1"/>
  <c r="R76" i="4" s="1"/>
  <c r="S76" i="4" s="1"/>
  <c r="R75" i="4" s="1"/>
  <c r="S75" i="4" s="1"/>
  <c r="R74" i="4" s="1"/>
  <c r="S74" i="4" s="1"/>
  <c r="R73" i="4" s="1"/>
  <c r="S73" i="4" s="1"/>
  <c r="R72" i="4" s="1"/>
  <c r="S72" i="4" s="1"/>
  <c r="R71" i="4" s="1"/>
  <c r="S71" i="4" s="1"/>
  <c r="R70" i="4" s="1"/>
  <c r="S70" i="4" s="1"/>
  <c r="R69" i="4" s="1"/>
  <c r="S69" i="4" s="1"/>
  <c r="R68" i="4" s="1"/>
  <c r="S68" i="4" s="1"/>
  <c r="R67" i="4" s="1"/>
  <c r="S67" i="4" s="1"/>
  <c r="R66" i="4" s="1"/>
  <c r="S66" i="4" s="1"/>
  <c r="R65" i="4" s="1"/>
  <c r="S65" i="4" s="1"/>
  <c r="R64" i="4" s="1"/>
  <c r="S64" i="4" s="1"/>
  <c r="R63" i="4" s="1"/>
  <c r="S63" i="4" s="1"/>
  <c r="R62" i="4" s="1"/>
  <c r="S62" i="4" s="1"/>
  <c r="R61" i="4" s="1"/>
  <c r="S61" i="4" s="1"/>
  <c r="R60" i="4" s="1"/>
  <c r="S60" i="4" s="1"/>
  <c r="R59" i="4" s="1"/>
  <c r="S59" i="4" s="1"/>
  <c r="R58" i="4" s="1"/>
  <c r="S58" i="4" s="1"/>
  <c r="R57" i="4" s="1"/>
  <c r="S57" i="4" s="1"/>
  <c r="R56" i="4" s="1"/>
  <c r="S56" i="4" s="1"/>
  <c r="R55" i="4" s="1"/>
  <c r="S55" i="4" s="1"/>
  <c r="R54" i="4" s="1"/>
  <c r="S54" i="4" s="1"/>
  <c r="R53" i="4" s="1"/>
  <c r="S53" i="4" s="1"/>
  <c r="R52" i="4" s="1"/>
  <c r="S52" i="4" s="1"/>
  <c r="R51" i="4" s="1"/>
  <c r="S51" i="4" s="1"/>
  <c r="R50" i="4" s="1"/>
  <c r="S50" i="4" s="1"/>
  <c r="R49" i="4" s="1"/>
  <c r="S49" i="4" s="1"/>
  <c r="R48" i="4" s="1"/>
  <c r="S48" i="4" s="1"/>
  <c r="P54" i="4"/>
  <c r="O53" i="4" s="1"/>
  <c r="P53" i="4" s="1"/>
  <c r="O52" i="4" s="1"/>
  <c r="P52" i="4" s="1"/>
  <c r="O51" i="4" s="1"/>
  <c r="P51" i="4" s="1"/>
  <c r="O50" i="4" s="1"/>
  <c r="P50" i="4" s="1"/>
  <c r="O49" i="4" s="1"/>
  <c r="P49" i="4" s="1"/>
  <c r="O48" i="4" s="1"/>
  <c r="P48" i="4" s="1"/>
  <c r="O47" i="4" s="1"/>
  <c r="P47" i="4" s="1"/>
  <c r="O46" i="4" s="1"/>
  <c r="P46" i="4" s="1"/>
  <c r="O45" i="4" s="1"/>
  <c r="P45" i="4" s="1"/>
  <c r="O44" i="4" s="1"/>
  <c r="P44" i="4" s="1"/>
  <c r="O43" i="4" s="1"/>
  <c r="P43" i="4" s="1"/>
  <c r="O42" i="4" s="1"/>
  <c r="P42" i="4" s="1"/>
  <c r="O41" i="4" s="1"/>
  <c r="P41" i="4" s="1"/>
  <c r="O40" i="4" s="1"/>
  <c r="P40" i="4" s="1"/>
  <c r="O39" i="4" s="1"/>
  <c r="P39" i="4" s="1"/>
  <c r="O38" i="4" s="1"/>
  <c r="P38" i="4" s="1"/>
  <c r="O37" i="4" s="1"/>
  <c r="P37" i="4" s="1"/>
  <c r="O36" i="4" s="1"/>
  <c r="P36" i="4" s="1"/>
  <c r="O35" i="4" s="1"/>
  <c r="P35" i="4" s="1"/>
  <c r="O34" i="4" s="1"/>
  <c r="P34" i="4" s="1"/>
  <c r="O33" i="4" s="1"/>
  <c r="P33" i="4" s="1"/>
  <c r="O32" i="4" s="1"/>
  <c r="P32" i="4" s="1"/>
  <c r="O31" i="4" s="1"/>
  <c r="P31" i="4" s="1"/>
  <c r="O30" i="4" s="1"/>
  <c r="P30" i="4" s="1"/>
  <c r="O29" i="4" s="1"/>
  <c r="P29" i="4" s="1"/>
  <c r="O28" i="4" s="1"/>
  <c r="P28" i="4" s="1"/>
  <c r="O27" i="4" s="1"/>
  <c r="P27" i="4" s="1"/>
  <c r="O26" i="4" s="1"/>
  <c r="P26" i="4" s="1"/>
  <c r="O25" i="4" s="1"/>
  <c r="P25" i="4" s="1"/>
  <c r="O24" i="4" s="1"/>
  <c r="P24" i="4" s="1"/>
  <c r="O23" i="4" s="1"/>
  <c r="P23" i="4" s="1"/>
  <c r="O22" i="4" s="1"/>
  <c r="P22" i="4" s="1"/>
  <c r="O21" i="4" s="1"/>
  <c r="P21" i="4" s="1"/>
  <c r="O20" i="4" s="1"/>
  <c r="P20" i="4" s="1"/>
  <c r="O19" i="4" s="1"/>
  <c r="P19" i="4" s="1"/>
  <c r="G108" i="4"/>
  <c r="F107" i="4"/>
  <c r="E7" i="4"/>
  <c r="E12" i="4"/>
  <c r="E4" i="4"/>
  <c r="E10" i="4"/>
  <c r="E8" i="4"/>
  <c r="E5" i="4"/>
  <c r="S51" i="2"/>
  <c r="V51" i="2" s="1"/>
  <c r="S52" i="2" s="1"/>
  <c r="V52" i="2" s="1"/>
  <c r="S53" i="2" s="1"/>
  <c r="V53" i="2" s="1"/>
  <c r="S54" i="2" s="1"/>
  <c r="V54" i="2" s="1"/>
  <c r="S55" i="2" s="1"/>
  <c r="V55" i="2" s="1"/>
  <c r="S56" i="2" s="1"/>
  <c r="V56" i="2" s="1"/>
  <c r="F7" i="2"/>
  <c r="F107" i="1"/>
  <c r="G108" i="1"/>
  <c r="E6" i="2"/>
  <c r="C51" i="2"/>
  <c r="E51" i="2" s="1"/>
  <c r="C52" i="2" s="1"/>
  <c r="E52" i="2" s="1"/>
  <c r="C53" i="2" s="1"/>
  <c r="E53" i="2" s="1"/>
  <c r="C54" i="2" s="1"/>
  <c r="E54" i="2" s="1"/>
  <c r="C55" i="2" s="1"/>
  <c r="E55" i="2" s="1"/>
  <c r="C56" i="2" s="1"/>
  <c r="D6" i="2"/>
  <c r="E7" i="2"/>
  <c r="D7" i="2"/>
  <c r="H51" i="2"/>
  <c r="J51" i="2" s="1"/>
  <c r="H52" i="2" s="1"/>
  <c r="J52" i="2" s="1"/>
  <c r="H53" i="2" s="1"/>
  <c r="J53" i="2" s="1"/>
  <c r="H54" i="2" s="1"/>
  <c r="J54" i="2" s="1"/>
  <c r="H55" i="2" s="1"/>
  <c r="J55" i="2" s="1"/>
  <c r="H56" i="2" s="1"/>
  <c r="M51" i="2"/>
  <c r="P51" i="2" s="1"/>
  <c r="M52" i="2" s="1"/>
  <c r="P52" i="2" s="1"/>
  <c r="M53" i="2" s="1"/>
  <c r="P53" i="2" s="1"/>
  <c r="M54" i="2" s="1"/>
  <c r="P54" i="2" s="1"/>
  <c r="M55" i="2" s="1"/>
  <c r="P55" i="2" s="1"/>
  <c r="M56" i="2" s="1"/>
  <c r="F6" i="2"/>
  <c r="AB26" i="2"/>
  <c r="Y27" i="2" s="1"/>
  <c r="AB27" i="2" s="1"/>
  <c r="Y28" i="2" s="1"/>
  <c r="AB28" i="2" s="1"/>
  <c r="Y29" i="2" s="1"/>
  <c r="AB29" i="2" s="1"/>
  <c r="Y30" i="2" s="1"/>
  <c r="AB30" i="2" s="1"/>
  <c r="Y31" i="2" s="1"/>
  <c r="AB31" i="2" s="1"/>
  <c r="Y32" i="2" s="1"/>
  <c r="AB32" i="2" s="1"/>
  <c r="Y33" i="2" s="1"/>
  <c r="AB33" i="2" s="1"/>
  <c r="Y34" i="2" s="1"/>
  <c r="AB34" i="2" s="1"/>
  <c r="Y35" i="2" s="1"/>
  <c r="AB35" i="2" s="1"/>
  <c r="Y36" i="2" s="1"/>
  <c r="AB36" i="2" s="1"/>
  <c r="Y37" i="2" s="1"/>
  <c r="AB37" i="2" s="1"/>
  <c r="Y38" i="2" s="1"/>
  <c r="AB38" i="2" s="1"/>
  <c r="Y39" i="2" s="1"/>
  <c r="AB39" i="2" s="1"/>
  <c r="Y40" i="2" s="1"/>
  <c r="AB40" i="2" s="1"/>
  <c r="Y41" i="2" s="1"/>
  <c r="AB41" i="2" s="1"/>
  <c r="Y42" i="2" s="1"/>
  <c r="AB42" i="2" s="1"/>
  <c r="Y43" i="2" s="1"/>
  <c r="AB43" i="2" s="1"/>
  <c r="Y44" i="2" s="1"/>
  <c r="AB44" i="2" s="1"/>
  <c r="Y45" i="2" s="1"/>
  <c r="AB45" i="2" s="1"/>
  <c r="Y46" i="2" s="1"/>
  <c r="AB46" i="2" s="1"/>
  <c r="Y47" i="2" s="1"/>
  <c r="AB47" i="2" s="1"/>
  <c r="Y48" i="2" s="1"/>
  <c r="AB48" i="2" s="1"/>
  <c r="Y49" i="2" s="1"/>
  <c r="AE51" i="2"/>
  <c r="AH51" i="2" s="1"/>
  <c r="AE52" i="2" s="1"/>
  <c r="AH52" i="2" s="1"/>
  <c r="AE53" i="2" s="1"/>
  <c r="AH53" i="2" s="1"/>
  <c r="AE54" i="2" s="1"/>
  <c r="AH54" i="2" s="1"/>
  <c r="AE55" i="2" s="1"/>
  <c r="AH55" i="2" s="1"/>
  <c r="AE56" i="2" s="1"/>
  <c r="AH56" i="2" s="1"/>
  <c r="G7" i="2"/>
  <c r="R79" i="1"/>
  <c r="S79" i="1" s="1"/>
  <c r="R78" i="1" s="1"/>
  <c r="S78" i="1" s="1"/>
  <c r="R77" i="1" s="1"/>
  <c r="S77" i="1" s="1"/>
  <c r="R76" i="1" s="1"/>
  <c r="S76" i="1" s="1"/>
  <c r="R75" i="1" s="1"/>
  <c r="S75" i="1" s="1"/>
  <c r="R74" i="1" s="1"/>
  <c r="S74" i="1" s="1"/>
  <c r="R73" i="1" s="1"/>
  <c r="S73" i="1" s="1"/>
  <c r="R72" i="1" s="1"/>
  <c r="S72" i="1" s="1"/>
  <c r="R71" i="1" s="1"/>
  <c r="S71" i="1" s="1"/>
  <c r="R70" i="1" s="1"/>
  <c r="S70" i="1" s="1"/>
  <c r="R69" i="1" s="1"/>
  <c r="S69" i="1" s="1"/>
  <c r="R68" i="1" s="1"/>
  <c r="S68" i="1" s="1"/>
  <c r="R67" i="1" s="1"/>
  <c r="S67" i="1" s="1"/>
  <c r="R66" i="1" s="1"/>
  <c r="S66" i="1" s="1"/>
  <c r="R65" i="1" s="1"/>
  <c r="S65" i="1" s="1"/>
  <c r="R64" i="1" s="1"/>
  <c r="S64" i="1" s="1"/>
  <c r="R63" i="1" s="1"/>
  <c r="S63" i="1" s="1"/>
  <c r="R62" i="1" s="1"/>
  <c r="S62" i="1" s="1"/>
  <c r="R61" i="1" s="1"/>
  <c r="S61" i="1" s="1"/>
  <c r="R60" i="1" s="1"/>
  <c r="S60" i="1" s="1"/>
  <c r="R59" i="1" s="1"/>
  <c r="S59" i="1" s="1"/>
  <c r="R58" i="1" s="1"/>
  <c r="S58" i="1" s="1"/>
  <c r="R57" i="1" s="1"/>
  <c r="S57" i="1" s="1"/>
  <c r="R56" i="1" s="1"/>
  <c r="S56" i="1" s="1"/>
  <c r="R55" i="1" s="1"/>
  <c r="S55" i="1" s="1"/>
  <c r="R54" i="1" s="1"/>
  <c r="S54" i="1" s="1"/>
  <c r="R53" i="1" s="1"/>
  <c r="S53" i="1" s="1"/>
  <c r="R52" i="1" s="1"/>
  <c r="S52" i="1" s="1"/>
  <c r="R51" i="1" s="1"/>
  <c r="S51" i="1" s="1"/>
  <c r="R50" i="1" s="1"/>
  <c r="S50" i="1" s="1"/>
  <c r="R49" i="1" s="1"/>
  <c r="S49" i="1" s="1"/>
  <c r="R48" i="1" s="1"/>
  <c r="S48" i="1" s="1"/>
  <c r="P54" i="1"/>
  <c r="O53" i="1" s="1"/>
  <c r="P53" i="1" s="1"/>
  <c r="O52" i="1" s="1"/>
  <c r="P52" i="1" s="1"/>
  <c r="O51" i="1" s="1"/>
  <c r="P51" i="1" s="1"/>
  <c r="O50" i="1" s="1"/>
  <c r="P50" i="1" s="1"/>
  <c r="O49" i="1" s="1"/>
  <c r="P49" i="1" s="1"/>
  <c r="O48" i="1" s="1"/>
  <c r="P48" i="1" s="1"/>
  <c r="O47" i="1" s="1"/>
  <c r="P47" i="1" s="1"/>
  <c r="O46" i="1" s="1"/>
  <c r="P46" i="1" s="1"/>
  <c r="O45" i="1" s="1"/>
  <c r="P45" i="1" s="1"/>
  <c r="O44" i="1" s="1"/>
  <c r="P44" i="1" s="1"/>
  <c r="O43" i="1" s="1"/>
  <c r="P43" i="1" s="1"/>
  <c r="O42" i="1" s="1"/>
  <c r="P42" i="1" s="1"/>
  <c r="O41" i="1" s="1"/>
  <c r="P41" i="1" s="1"/>
  <c r="O40" i="1" s="1"/>
  <c r="P40" i="1" s="1"/>
  <c r="O39" i="1" s="1"/>
  <c r="P39" i="1" s="1"/>
  <c r="O38" i="1" s="1"/>
  <c r="P38" i="1" s="1"/>
  <c r="O37" i="1" s="1"/>
  <c r="P37" i="1" s="1"/>
  <c r="O36" i="1" s="1"/>
  <c r="P36" i="1" s="1"/>
  <c r="O35" i="1" s="1"/>
  <c r="P35" i="1" s="1"/>
  <c r="O34" i="1" s="1"/>
  <c r="P34" i="1" s="1"/>
  <c r="O33" i="1" s="1"/>
  <c r="P33" i="1" s="1"/>
  <c r="O32" i="1" s="1"/>
  <c r="P32" i="1" s="1"/>
  <c r="O31" i="1" s="1"/>
  <c r="P31" i="1" s="1"/>
  <c r="O30" i="1" s="1"/>
  <c r="P30" i="1" s="1"/>
  <c r="O29" i="1" s="1"/>
  <c r="P29" i="1" s="1"/>
  <c r="O28" i="1" s="1"/>
  <c r="P28" i="1" s="1"/>
  <c r="O27" i="1" s="1"/>
  <c r="P27" i="1" s="1"/>
  <c r="O26" i="1" s="1"/>
  <c r="P26" i="1" s="1"/>
  <c r="O25" i="1" s="1"/>
  <c r="P25" i="1" s="1"/>
  <c r="O24" i="1" s="1"/>
  <c r="P24" i="1" s="1"/>
  <c r="O23" i="1" s="1"/>
  <c r="P23" i="1" s="1"/>
  <c r="O22" i="1" s="1"/>
  <c r="P22" i="1" s="1"/>
  <c r="O21" i="1" s="1"/>
  <c r="P21" i="1" s="1"/>
  <c r="O20" i="1" s="1"/>
  <c r="P20" i="1" s="1"/>
  <c r="O19" i="1" s="1"/>
  <c r="P19" i="1" s="1"/>
  <c r="G95" i="3"/>
  <c r="F94" i="3"/>
  <c r="E12" i="1"/>
  <c r="E4" i="1"/>
  <c r="E10" i="1"/>
  <c r="E13" i="1"/>
  <c r="I48" i="11" l="1"/>
  <c r="K48" i="11" s="1"/>
  <c r="L48" i="11" s="1"/>
  <c r="L47" i="11" s="1"/>
  <c r="L46" i="11" s="1"/>
  <c r="O50" i="7"/>
  <c r="G46" i="11"/>
  <c r="F46" i="11" s="1"/>
  <c r="H46" i="11" s="1"/>
  <c r="I46" i="11" s="1"/>
  <c r="K46" i="11" s="1"/>
  <c r="L50" i="7"/>
  <c r="M50" i="7" s="1"/>
  <c r="K49" i="7"/>
  <c r="G107" i="4"/>
  <c r="F106" i="4"/>
  <c r="G94" i="3"/>
  <c r="F93" i="3"/>
  <c r="Y51" i="2"/>
  <c r="AB51" i="2" s="1"/>
  <c r="Y52" i="2" s="1"/>
  <c r="AB52" i="2" s="1"/>
  <c r="Y53" i="2" s="1"/>
  <c r="AB53" i="2" s="1"/>
  <c r="Y54" i="2" s="1"/>
  <c r="AB54" i="2" s="1"/>
  <c r="Y55" i="2" s="1"/>
  <c r="AB55" i="2" s="1"/>
  <c r="Y56" i="2" s="1"/>
  <c r="AB56" i="2" s="1"/>
  <c r="G6" i="2"/>
  <c r="G107" i="1"/>
  <c r="F106" i="1"/>
  <c r="L45" i="11" l="1"/>
  <c r="N49" i="7"/>
  <c r="O49" i="7" s="1"/>
  <c r="P50" i="7"/>
  <c r="Q50" i="7" s="1"/>
  <c r="G45" i="11"/>
  <c r="F45" i="11" s="1"/>
  <c r="H45" i="11" s="1"/>
  <c r="I45" i="11" s="1"/>
  <c r="K45" i="11" s="1"/>
  <c r="L49" i="7"/>
  <c r="M49" i="7" s="1"/>
  <c r="K48" i="7"/>
  <c r="H106" i="4"/>
  <c r="G106" i="4"/>
  <c r="F105" i="4"/>
  <c r="H106" i="1"/>
  <c r="G106" i="1"/>
  <c r="F105" i="1"/>
  <c r="H93" i="3"/>
  <c r="F92" i="3"/>
  <c r="G93" i="3"/>
  <c r="N48" i="7" l="1"/>
  <c r="O48" i="7" s="1"/>
  <c r="P49" i="7"/>
  <c r="Q49" i="7" s="1"/>
  <c r="G44" i="11"/>
  <c r="F44" i="11" s="1"/>
  <c r="H44" i="11" s="1"/>
  <c r="I44" i="11" s="1"/>
  <c r="K44" i="11" s="1"/>
  <c r="L44" i="11" s="1"/>
  <c r="L48" i="7"/>
  <c r="M48" i="7" s="1"/>
  <c r="K47" i="7"/>
  <c r="F104" i="4"/>
  <c r="H105" i="4"/>
  <c r="G105" i="4"/>
  <c r="H92" i="3"/>
  <c r="G92" i="3"/>
  <c r="F91" i="3"/>
  <c r="F104" i="1"/>
  <c r="H105" i="1"/>
  <c r="G105" i="1"/>
  <c r="N47" i="7" l="1"/>
  <c r="O47" i="7" s="1"/>
  <c r="N46" i="7" s="1"/>
  <c r="O46" i="7" s="1"/>
  <c r="P46" i="7" s="1"/>
  <c r="P48" i="7"/>
  <c r="Q48" i="7" s="1"/>
  <c r="G43" i="11"/>
  <c r="F43" i="11" s="1"/>
  <c r="H43" i="11" s="1"/>
  <c r="I43" i="11" s="1"/>
  <c r="K43" i="11" s="1"/>
  <c r="L43" i="11" s="1"/>
  <c r="L47" i="7"/>
  <c r="M47" i="7" s="1"/>
  <c r="K46" i="7"/>
  <c r="F103" i="4"/>
  <c r="G104" i="4"/>
  <c r="H104" i="4"/>
  <c r="H104" i="1"/>
  <c r="G104" i="1"/>
  <c r="F103" i="1"/>
  <c r="H91" i="3"/>
  <c r="G91" i="3"/>
  <c r="F90" i="3"/>
  <c r="P47" i="7" l="1"/>
  <c r="Q47" i="7" s="1"/>
  <c r="N45" i="7"/>
  <c r="O45" i="7"/>
  <c r="N44" i="7" s="1"/>
  <c r="O44" i="7" s="1"/>
  <c r="N43" i="7" s="1"/>
  <c r="O43" i="7" s="1"/>
  <c r="N42" i="7" s="1"/>
  <c r="O42" i="7" s="1"/>
  <c r="G42" i="11"/>
  <c r="F42" i="11" s="1"/>
  <c r="H42" i="11" s="1"/>
  <c r="I42" i="11" s="1"/>
  <c r="K42" i="11" s="1"/>
  <c r="L42" i="11" s="1"/>
  <c r="Q46" i="7"/>
  <c r="L46" i="7"/>
  <c r="M46" i="7" s="1"/>
  <c r="P45" i="7"/>
  <c r="Q45" i="7" s="1"/>
  <c r="K45" i="7"/>
  <c r="H103" i="4"/>
  <c r="G103" i="4"/>
  <c r="F102" i="4"/>
  <c r="G90" i="3"/>
  <c r="H90" i="3"/>
  <c r="F89" i="3"/>
  <c r="F102" i="1"/>
  <c r="H103" i="1"/>
  <c r="G103" i="1"/>
  <c r="G41" i="11" l="1"/>
  <c r="F41" i="11" s="1"/>
  <c r="H41" i="11" s="1"/>
  <c r="I41" i="11" s="1"/>
  <c r="K41" i="11" s="1"/>
  <c r="L41" i="11" s="1"/>
  <c r="N41" i="7"/>
  <c r="O41" i="7" s="1"/>
  <c r="L45" i="7"/>
  <c r="M45" i="7" s="1"/>
  <c r="K44" i="7"/>
  <c r="P44" i="7"/>
  <c r="Q44" i="7" s="1"/>
  <c r="H102" i="4"/>
  <c r="G102" i="4"/>
  <c r="F101" i="4"/>
  <c r="F88" i="3"/>
  <c r="H89" i="3"/>
  <c r="G89" i="3"/>
  <c r="H102" i="1"/>
  <c r="F101" i="1"/>
  <c r="G102" i="1"/>
  <c r="G40" i="11" l="1"/>
  <c r="F40" i="11" s="1"/>
  <c r="H40" i="11" s="1"/>
  <c r="I40" i="11" s="1"/>
  <c r="K40" i="11" s="1"/>
  <c r="L40" i="11" s="1"/>
  <c r="N40" i="7"/>
  <c r="O40" i="7" s="1"/>
  <c r="L44" i="7"/>
  <c r="M44" i="7" s="1"/>
  <c r="P43" i="7"/>
  <c r="Q43" i="7" s="1"/>
  <c r="K43" i="7"/>
  <c r="I101" i="4"/>
  <c r="H101" i="4"/>
  <c r="F100" i="4"/>
  <c r="G101" i="4"/>
  <c r="F100" i="1"/>
  <c r="H101" i="1"/>
  <c r="G101" i="1"/>
  <c r="I101" i="1"/>
  <c r="F87" i="3"/>
  <c r="H88" i="3"/>
  <c r="G88" i="3"/>
  <c r="I88" i="3"/>
  <c r="G39" i="11" l="1"/>
  <c r="F39" i="11" s="1"/>
  <c r="H39" i="11" s="1"/>
  <c r="I39" i="11" s="1"/>
  <c r="K39" i="11" s="1"/>
  <c r="L39" i="11" s="1"/>
  <c r="N39" i="7"/>
  <c r="O39" i="7" s="1"/>
  <c r="L43" i="7"/>
  <c r="M43" i="7" s="1"/>
  <c r="K42" i="7"/>
  <c r="P42" i="7"/>
  <c r="Q42" i="7" s="1"/>
  <c r="F99" i="4"/>
  <c r="I100" i="4"/>
  <c r="H100" i="4"/>
  <c r="G100" i="4"/>
  <c r="F86" i="3"/>
  <c r="I87" i="3"/>
  <c r="H87" i="3"/>
  <c r="G87" i="3"/>
  <c r="F99" i="1"/>
  <c r="I100" i="1"/>
  <c r="H100" i="1"/>
  <c r="G100" i="1"/>
  <c r="G38" i="11" l="1"/>
  <c r="F38" i="11" s="1"/>
  <c r="H38" i="11" s="1"/>
  <c r="I38" i="11" s="1"/>
  <c r="K38" i="11" s="1"/>
  <c r="L38" i="11" s="1"/>
  <c r="N38" i="7"/>
  <c r="O38" i="7" s="1"/>
  <c r="L42" i="7"/>
  <c r="M42" i="7" s="1"/>
  <c r="P41" i="7"/>
  <c r="Q41" i="7" s="1"/>
  <c r="K41" i="7"/>
  <c r="I99" i="4"/>
  <c r="H99" i="4"/>
  <c r="G99" i="4"/>
  <c r="F98" i="4"/>
  <c r="F98" i="1"/>
  <c r="I99" i="1"/>
  <c r="H99" i="1"/>
  <c r="G99" i="1"/>
  <c r="H86" i="3"/>
  <c r="I86" i="3"/>
  <c r="G86" i="3"/>
  <c r="F85" i="3"/>
  <c r="G37" i="11" l="1"/>
  <c r="F37" i="11" s="1"/>
  <c r="H37" i="11" s="1"/>
  <c r="I37" i="11" s="1"/>
  <c r="K37" i="11" s="1"/>
  <c r="L37" i="11" s="1"/>
  <c r="N37" i="7"/>
  <c r="O37" i="7" s="1"/>
  <c r="L41" i="7"/>
  <c r="M41" i="7" s="1"/>
  <c r="K40" i="7"/>
  <c r="P40" i="7"/>
  <c r="Q40" i="7" s="1"/>
  <c r="I98" i="4"/>
  <c r="H98" i="4"/>
  <c r="G98" i="4"/>
  <c r="F97" i="4"/>
  <c r="F84" i="3"/>
  <c r="I85" i="3"/>
  <c r="H85" i="3"/>
  <c r="G85" i="3"/>
  <c r="H98" i="1"/>
  <c r="I98" i="1"/>
  <c r="G98" i="1"/>
  <c r="F97" i="1"/>
  <c r="G36" i="11" l="1"/>
  <c r="F36" i="11" s="1"/>
  <c r="H36" i="11" s="1"/>
  <c r="I36" i="11" s="1"/>
  <c r="K36" i="11" s="1"/>
  <c r="L36" i="11" s="1"/>
  <c r="N36" i="7"/>
  <c r="O36" i="7" s="1"/>
  <c r="L40" i="7"/>
  <c r="M40" i="7" s="1"/>
  <c r="P39" i="7"/>
  <c r="Q39" i="7" s="1"/>
  <c r="K39" i="7"/>
  <c r="F96" i="4"/>
  <c r="I97" i="4"/>
  <c r="H97" i="4"/>
  <c r="G97" i="4"/>
  <c r="F96" i="1"/>
  <c r="I97" i="1"/>
  <c r="H97" i="1"/>
  <c r="G97" i="1"/>
  <c r="F83" i="3"/>
  <c r="I84" i="3"/>
  <c r="H84" i="3"/>
  <c r="G84" i="3"/>
  <c r="G35" i="11" l="1"/>
  <c r="F35" i="11" s="1"/>
  <c r="H35" i="11" s="1"/>
  <c r="I35" i="11" s="1"/>
  <c r="K35" i="11" s="1"/>
  <c r="L35" i="11" s="1"/>
  <c r="N35" i="7"/>
  <c r="O35" i="7" s="1"/>
  <c r="L39" i="7"/>
  <c r="M39" i="7" s="1"/>
  <c r="K38" i="7"/>
  <c r="P38" i="7"/>
  <c r="Q38" i="7" s="1"/>
  <c r="F95" i="4"/>
  <c r="I96" i="4"/>
  <c r="H96" i="4"/>
  <c r="G96" i="4"/>
  <c r="F82" i="3"/>
  <c r="I83" i="3"/>
  <c r="H83" i="3"/>
  <c r="G83" i="3"/>
  <c r="F95" i="1"/>
  <c r="I96" i="1"/>
  <c r="H96" i="1"/>
  <c r="G96" i="1"/>
  <c r="G34" i="11" l="1"/>
  <c r="F34" i="11" s="1"/>
  <c r="H34" i="11" s="1"/>
  <c r="I34" i="11" s="1"/>
  <c r="K34" i="11" s="1"/>
  <c r="L34" i="11" s="1"/>
  <c r="N34" i="7"/>
  <c r="O34" i="7" s="1"/>
  <c r="L38" i="7"/>
  <c r="M38" i="7" s="1"/>
  <c r="P37" i="7"/>
  <c r="Q37" i="7" s="1"/>
  <c r="K37" i="7"/>
  <c r="I95" i="4"/>
  <c r="H95" i="4"/>
  <c r="G95" i="4"/>
  <c r="F94" i="4"/>
  <c r="F94" i="1"/>
  <c r="I95" i="1"/>
  <c r="H95" i="1"/>
  <c r="G95" i="1"/>
  <c r="H82" i="3"/>
  <c r="F81" i="3"/>
  <c r="I82" i="3"/>
  <c r="G82" i="3"/>
  <c r="G33" i="11" l="1"/>
  <c r="F33" i="11" s="1"/>
  <c r="H33" i="11" s="1"/>
  <c r="I33" i="11" s="1"/>
  <c r="K33" i="11" s="1"/>
  <c r="L33" i="11" s="1"/>
  <c r="N33" i="7"/>
  <c r="O33" i="7" s="1"/>
  <c r="L37" i="7"/>
  <c r="M37" i="7" s="1"/>
  <c r="K36" i="7"/>
  <c r="P36" i="7"/>
  <c r="Q36" i="7" s="1"/>
  <c r="I94" i="4"/>
  <c r="H94" i="4"/>
  <c r="G94" i="4"/>
  <c r="F93" i="4"/>
  <c r="F80" i="3"/>
  <c r="I81" i="3"/>
  <c r="H81" i="3"/>
  <c r="G81" i="3"/>
  <c r="H94" i="1"/>
  <c r="I94" i="1"/>
  <c r="G94" i="1"/>
  <c r="F93" i="1"/>
  <c r="G32" i="11" l="1"/>
  <c r="F32" i="11" s="1"/>
  <c r="H32" i="11" s="1"/>
  <c r="I32" i="11" s="1"/>
  <c r="K32" i="11" s="1"/>
  <c r="L32" i="11" s="1"/>
  <c r="N32" i="7"/>
  <c r="O32" i="7"/>
  <c r="L36" i="7"/>
  <c r="M36" i="7" s="1"/>
  <c r="P35" i="7"/>
  <c r="Q35" i="7" s="1"/>
  <c r="K35" i="7"/>
  <c r="I93" i="4"/>
  <c r="H93" i="4"/>
  <c r="G93" i="4"/>
  <c r="F92" i="4"/>
  <c r="F92" i="1"/>
  <c r="I93" i="1"/>
  <c r="H93" i="1"/>
  <c r="G93" i="1"/>
  <c r="F79" i="3"/>
  <c r="I80" i="3"/>
  <c r="H80" i="3"/>
  <c r="G80" i="3"/>
  <c r="G31" i="11" l="1"/>
  <c r="F31" i="11" s="1"/>
  <c r="H31" i="11" s="1"/>
  <c r="I31" i="11" s="1"/>
  <c r="K31" i="11" s="1"/>
  <c r="L31" i="11" s="1"/>
  <c r="N31" i="7"/>
  <c r="O31" i="7"/>
  <c r="L35" i="7"/>
  <c r="M35" i="7" s="1"/>
  <c r="K34" i="7"/>
  <c r="P34" i="7"/>
  <c r="Q34" i="7" s="1"/>
  <c r="F91" i="4"/>
  <c r="I92" i="4"/>
  <c r="H92" i="4"/>
  <c r="G92" i="4"/>
  <c r="I79" i="3"/>
  <c r="H79" i="3"/>
  <c r="G79" i="3"/>
  <c r="F78" i="3"/>
  <c r="I92" i="1"/>
  <c r="H92" i="1"/>
  <c r="G92" i="1"/>
  <c r="F91" i="1"/>
  <c r="G30" i="11" l="1"/>
  <c r="F30" i="11" s="1"/>
  <c r="H30" i="11" s="1"/>
  <c r="I30" i="11" s="1"/>
  <c r="K30" i="11" s="1"/>
  <c r="L30" i="11" s="1"/>
  <c r="N30" i="7"/>
  <c r="O30" i="7"/>
  <c r="L34" i="7"/>
  <c r="M34" i="7" s="1"/>
  <c r="P33" i="7"/>
  <c r="Q33" i="7" s="1"/>
  <c r="K33" i="7"/>
  <c r="J91" i="4"/>
  <c r="I91" i="4"/>
  <c r="H91" i="4"/>
  <c r="G91" i="4"/>
  <c r="F90" i="4"/>
  <c r="J91" i="1"/>
  <c r="I91" i="1"/>
  <c r="H91" i="1"/>
  <c r="G91" i="1"/>
  <c r="F90" i="1"/>
  <c r="I78" i="3"/>
  <c r="G78" i="3"/>
  <c r="J78" i="3"/>
  <c r="H78" i="3"/>
  <c r="F77" i="3"/>
  <c r="G29" i="11" l="1"/>
  <c r="F29" i="11" s="1"/>
  <c r="H29" i="11" s="1"/>
  <c r="I29" i="11" s="1"/>
  <c r="K29" i="11" s="1"/>
  <c r="L29" i="11" s="1"/>
  <c r="N29" i="7"/>
  <c r="O29" i="7"/>
  <c r="L33" i="7"/>
  <c r="M33" i="7" s="1"/>
  <c r="K32" i="7"/>
  <c r="P32" i="7"/>
  <c r="Q32" i="7" s="1"/>
  <c r="J90" i="4"/>
  <c r="I90" i="4"/>
  <c r="H90" i="4"/>
  <c r="G90" i="4"/>
  <c r="F89" i="4"/>
  <c r="F76" i="3"/>
  <c r="J77" i="3"/>
  <c r="I77" i="3"/>
  <c r="H77" i="3"/>
  <c r="G77" i="3"/>
  <c r="J90" i="1"/>
  <c r="H90" i="1"/>
  <c r="F89" i="1"/>
  <c r="I90" i="1"/>
  <c r="G90" i="1"/>
  <c r="G28" i="11" l="1"/>
  <c r="F28" i="11" s="1"/>
  <c r="H28" i="11" s="1"/>
  <c r="I28" i="11" s="1"/>
  <c r="K28" i="11" s="1"/>
  <c r="L28" i="11" s="1"/>
  <c r="N28" i="7"/>
  <c r="O28" i="7" s="1"/>
  <c r="L32" i="7"/>
  <c r="M32" i="7" s="1"/>
  <c r="P31" i="7"/>
  <c r="Q31" i="7" s="1"/>
  <c r="K31" i="7"/>
  <c r="F88" i="4"/>
  <c r="J89" i="4"/>
  <c r="I89" i="4"/>
  <c r="H89" i="4"/>
  <c r="G89" i="4"/>
  <c r="F88" i="1"/>
  <c r="J89" i="1"/>
  <c r="I89" i="1"/>
  <c r="H89" i="1"/>
  <c r="G89" i="1"/>
  <c r="I76" i="3"/>
  <c r="G76" i="3"/>
  <c r="J76" i="3"/>
  <c r="H76" i="3"/>
  <c r="F75" i="3"/>
  <c r="G27" i="11" l="1"/>
  <c r="F27" i="11" s="1"/>
  <c r="H27" i="11" s="1"/>
  <c r="I27" i="11" s="1"/>
  <c r="K27" i="11" s="1"/>
  <c r="L27" i="11" s="1"/>
  <c r="N27" i="7"/>
  <c r="O27" i="7" s="1"/>
  <c r="L31" i="7"/>
  <c r="M31" i="7" s="1"/>
  <c r="K30" i="7"/>
  <c r="P30" i="7"/>
  <c r="Q30" i="7" s="1"/>
  <c r="H88" i="4"/>
  <c r="G88" i="4"/>
  <c r="I88" i="4"/>
  <c r="F87" i="4"/>
  <c r="J88" i="4"/>
  <c r="G75" i="3"/>
  <c r="J75" i="3"/>
  <c r="I75" i="3"/>
  <c r="H75" i="3"/>
  <c r="F74" i="3"/>
  <c r="F87" i="1"/>
  <c r="J88" i="1"/>
  <c r="H88" i="1"/>
  <c r="G88" i="1"/>
  <c r="I88" i="1"/>
  <c r="G26" i="11" l="1"/>
  <c r="F26" i="11" s="1"/>
  <c r="H26" i="11" s="1"/>
  <c r="I26" i="11" s="1"/>
  <c r="K26" i="11" s="1"/>
  <c r="L26" i="11" s="1"/>
  <c r="N26" i="7"/>
  <c r="O26" i="7"/>
  <c r="L30" i="7"/>
  <c r="M30" i="7" s="1"/>
  <c r="P29" i="7"/>
  <c r="Q29" i="7" s="1"/>
  <c r="K29" i="7"/>
  <c r="J87" i="4"/>
  <c r="I87" i="4"/>
  <c r="H87" i="4"/>
  <c r="G87" i="4"/>
  <c r="F86" i="4"/>
  <c r="H87" i="1"/>
  <c r="J87" i="1"/>
  <c r="I87" i="1"/>
  <c r="G87" i="1"/>
  <c r="F86" i="1"/>
  <c r="F73" i="3"/>
  <c r="J74" i="3"/>
  <c r="I74" i="3"/>
  <c r="H74" i="3"/>
  <c r="G74" i="3"/>
  <c r="G25" i="11" l="1"/>
  <c r="F25" i="11" s="1"/>
  <c r="H25" i="11" s="1"/>
  <c r="I25" i="11" s="1"/>
  <c r="K25" i="11" s="1"/>
  <c r="L25" i="11" s="1"/>
  <c r="N25" i="7"/>
  <c r="O25" i="7" s="1"/>
  <c r="L29" i="7"/>
  <c r="M29" i="7" s="1"/>
  <c r="K28" i="7"/>
  <c r="P28" i="7"/>
  <c r="Q28" i="7" s="1"/>
  <c r="F85" i="4"/>
  <c r="K86" i="4"/>
  <c r="J86" i="4"/>
  <c r="I86" i="4"/>
  <c r="H86" i="4"/>
  <c r="G86" i="4"/>
  <c r="H73" i="3"/>
  <c r="F72" i="3"/>
  <c r="K73" i="3"/>
  <c r="J73" i="3"/>
  <c r="I73" i="3"/>
  <c r="G73" i="3"/>
  <c r="F85" i="1"/>
  <c r="K86" i="1"/>
  <c r="J86" i="1"/>
  <c r="I86" i="1"/>
  <c r="H86" i="1"/>
  <c r="G86" i="1"/>
  <c r="G24" i="11" l="1"/>
  <c r="F24" i="11" s="1"/>
  <c r="H24" i="11" s="1"/>
  <c r="I24" i="11" s="1"/>
  <c r="K24" i="11" s="1"/>
  <c r="L24" i="11" s="1"/>
  <c r="N24" i="7"/>
  <c r="O24" i="7" s="1"/>
  <c r="L28" i="7"/>
  <c r="M28" i="7" s="1"/>
  <c r="P27" i="7"/>
  <c r="Q27" i="7" s="1"/>
  <c r="K27" i="7"/>
  <c r="H85" i="4"/>
  <c r="G85" i="4"/>
  <c r="F84" i="4"/>
  <c r="J85" i="4"/>
  <c r="I85" i="4"/>
  <c r="K85" i="4"/>
  <c r="G72" i="3"/>
  <c r="K72" i="3"/>
  <c r="J72" i="3"/>
  <c r="F71" i="3"/>
  <c r="I72" i="3"/>
  <c r="H72" i="3"/>
  <c r="J85" i="1"/>
  <c r="H85" i="1"/>
  <c r="G85" i="1"/>
  <c r="I85" i="1"/>
  <c r="F84" i="1"/>
  <c r="K85" i="1"/>
  <c r="G23" i="11" l="1"/>
  <c r="F23" i="11" s="1"/>
  <c r="H23" i="11" s="1"/>
  <c r="I23" i="11" s="1"/>
  <c r="K23" i="11" s="1"/>
  <c r="L23" i="11" s="1"/>
  <c r="N23" i="7"/>
  <c r="O23" i="7" s="1"/>
  <c r="L27" i="7"/>
  <c r="M27" i="7" s="1"/>
  <c r="K26" i="7"/>
  <c r="P26" i="7"/>
  <c r="Q26" i="7" s="1"/>
  <c r="K84" i="4"/>
  <c r="J84" i="4"/>
  <c r="I84" i="4"/>
  <c r="H84" i="4"/>
  <c r="G84" i="4"/>
  <c r="F83" i="4"/>
  <c r="I84" i="1"/>
  <c r="G84" i="1"/>
  <c r="K84" i="1"/>
  <c r="J84" i="1"/>
  <c r="H84" i="1"/>
  <c r="F83" i="1"/>
  <c r="F70" i="3"/>
  <c r="K71" i="3"/>
  <c r="J71" i="3"/>
  <c r="I71" i="3"/>
  <c r="H71" i="3"/>
  <c r="G71" i="3"/>
  <c r="G22" i="11" l="1"/>
  <c r="F22" i="11" s="1"/>
  <c r="H22" i="11" s="1"/>
  <c r="I22" i="11" s="1"/>
  <c r="K22" i="11" s="1"/>
  <c r="L22" i="11" s="1"/>
  <c r="N22" i="7"/>
  <c r="O22" i="7" s="1"/>
  <c r="L26" i="7"/>
  <c r="M26" i="7" s="1"/>
  <c r="P25" i="7"/>
  <c r="Q25" i="7" s="1"/>
  <c r="K25" i="7"/>
  <c r="F82" i="4"/>
  <c r="K83" i="4"/>
  <c r="J83" i="4"/>
  <c r="I83" i="4"/>
  <c r="H83" i="4"/>
  <c r="G83" i="4"/>
  <c r="F82" i="1"/>
  <c r="K83" i="1"/>
  <c r="J83" i="1"/>
  <c r="I83" i="1"/>
  <c r="H83" i="1"/>
  <c r="G83" i="1"/>
  <c r="F69" i="3"/>
  <c r="I70" i="3"/>
  <c r="G70" i="3"/>
  <c r="K70" i="3"/>
  <c r="J70" i="3"/>
  <c r="H70" i="3"/>
  <c r="G21" i="11" l="1"/>
  <c r="F21" i="11" s="1"/>
  <c r="H21" i="11" s="1"/>
  <c r="I21" i="11" s="1"/>
  <c r="K21" i="11" s="1"/>
  <c r="L21" i="11" s="1"/>
  <c r="N21" i="7"/>
  <c r="O21" i="7" s="1"/>
  <c r="L25" i="7"/>
  <c r="M25" i="7" s="1"/>
  <c r="K24" i="7"/>
  <c r="P24" i="7"/>
  <c r="Q24" i="7" s="1"/>
  <c r="I82" i="4"/>
  <c r="H82" i="4"/>
  <c r="G82" i="4"/>
  <c r="F81" i="4"/>
  <c r="J82" i="4"/>
  <c r="K82" i="4"/>
  <c r="H69" i="3"/>
  <c r="K69" i="3"/>
  <c r="F68" i="3"/>
  <c r="J69" i="3"/>
  <c r="I69" i="3"/>
  <c r="G69" i="3"/>
  <c r="K82" i="1"/>
  <c r="I82" i="1"/>
  <c r="H82" i="1"/>
  <c r="G82" i="1"/>
  <c r="F81" i="1"/>
  <c r="J82" i="1"/>
  <c r="G20" i="11" l="1"/>
  <c r="F20" i="11" s="1"/>
  <c r="H20" i="11" s="1"/>
  <c r="I20" i="11" s="1"/>
  <c r="K20" i="11" s="1"/>
  <c r="L20" i="11" s="1"/>
  <c r="N20" i="7"/>
  <c r="O20" i="7" s="1"/>
  <c r="L24" i="7"/>
  <c r="M24" i="7" s="1"/>
  <c r="P23" i="7"/>
  <c r="Q23" i="7" s="1"/>
  <c r="K23" i="7"/>
  <c r="L81" i="4"/>
  <c r="K81" i="4"/>
  <c r="J81" i="4"/>
  <c r="I81" i="4"/>
  <c r="H81" i="4"/>
  <c r="G81" i="4"/>
  <c r="F80" i="4"/>
  <c r="K81" i="1"/>
  <c r="I81" i="1"/>
  <c r="F80" i="1"/>
  <c r="L81" i="1"/>
  <c r="J81" i="1"/>
  <c r="H81" i="1"/>
  <c r="G81" i="1"/>
  <c r="I68" i="3"/>
  <c r="H68" i="3"/>
  <c r="G68" i="3"/>
  <c r="F67" i="3"/>
  <c r="L68" i="3"/>
  <c r="K68" i="3"/>
  <c r="J68" i="3"/>
  <c r="G19" i="11" l="1"/>
  <c r="F19" i="11" s="1"/>
  <c r="H19" i="11" s="1"/>
  <c r="I19" i="11" s="1"/>
  <c r="K19" i="11" s="1"/>
  <c r="L19" i="11" s="1"/>
  <c r="N19" i="7"/>
  <c r="O19" i="7" s="1"/>
  <c r="L23" i="7"/>
  <c r="M23" i="7" s="1"/>
  <c r="K22" i="7"/>
  <c r="P22" i="7"/>
  <c r="Q22" i="7" s="1"/>
  <c r="F79" i="4"/>
  <c r="L80" i="4"/>
  <c r="K80" i="4"/>
  <c r="G80" i="4"/>
  <c r="J80" i="4"/>
  <c r="I80" i="4"/>
  <c r="H80" i="4"/>
  <c r="L67" i="3"/>
  <c r="J67" i="3"/>
  <c r="I67" i="3"/>
  <c r="H67" i="3"/>
  <c r="G67" i="3"/>
  <c r="K67" i="3"/>
  <c r="F66" i="3"/>
  <c r="G80" i="1"/>
  <c r="L80" i="1"/>
  <c r="K80" i="1"/>
  <c r="J80" i="1"/>
  <c r="I80" i="1"/>
  <c r="H80" i="1"/>
  <c r="F79" i="1"/>
  <c r="G18" i="11" l="1"/>
  <c r="F18" i="11" s="1"/>
  <c r="H18" i="11" s="1"/>
  <c r="I18" i="11" s="1"/>
  <c r="K18" i="11" s="1"/>
  <c r="L18" i="11" s="1"/>
  <c r="N18" i="7"/>
  <c r="O18" i="7" s="1"/>
  <c r="L22" i="7"/>
  <c r="M22" i="7" s="1"/>
  <c r="P21" i="7"/>
  <c r="Q21" i="7" s="1"/>
  <c r="K21" i="7"/>
  <c r="F78" i="4"/>
  <c r="L79" i="4"/>
  <c r="K79" i="4"/>
  <c r="J79" i="4"/>
  <c r="I79" i="4"/>
  <c r="H79" i="4"/>
  <c r="G79" i="4"/>
  <c r="J79" i="1"/>
  <c r="H79" i="1"/>
  <c r="F78" i="1"/>
  <c r="L79" i="1"/>
  <c r="K79" i="1"/>
  <c r="I79" i="1"/>
  <c r="G79" i="1"/>
  <c r="L66" i="3"/>
  <c r="J66" i="3"/>
  <c r="F65" i="3"/>
  <c r="K66" i="3"/>
  <c r="I66" i="3"/>
  <c r="H66" i="3"/>
  <c r="G66" i="3"/>
  <c r="G17" i="11" l="1"/>
  <c r="F17" i="11" s="1"/>
  <c r="H17" i="11" s="1"/>
  <c r="I17" i="11" s="1"/>
  <c r="K17" i="11" s="1"/>
  <c r="L17" i="11" s="1"/>
  <c r="N17" i="7"/>
  <c r="O17" i="7" s="1"/>
  <c r="L21" i="7"/>
  <c r="M21" i="7" s="1"/>
  <c r="K20" i="7"/>
  <c r="P20" i="7"/>
  <c r="Q20" i="7" s="1"/>
  <c r="I78" i="4"/>
  <c r="H78" i="4"/>
  <c r="G78" i="4"/>
  <c r="J78" i="4"/>
  <c r="K78" i="4"/>
  <c r="F77" i="4"/>
  <c r="L78" i="4"/>
  <c r="F64" i="3"/>
  <c r="H65" i="3"/>
  <c r="L65" i="3"/>
  <c r="K65" i="3"/>
  <c r="J65" i="3"/>
  <c r="I65" i="3"/>
  <c r="G65" i="3"/>
  <c r="K78" i="1"/>
  <c r="I78" i="1"/>
  <c r="H78" i="1"/>
  <c r="G78" i="1"/>
  <c r="L78" i="1"/>
  <c r="J78" i="1"/>
  <c r="F77" i="1"/>
  <c r="G16" i="11" l="1"/>
  <c r="F16" i="11" s="1"/>
  <c r="H16" i="11" s="1"/>
  <c r="I16" i="11" s="1"/>
  <c r="K16" i="11" s="1"/>
  <c r="L16" i="11" s="1"/>
  <c r="N16" i="7"/>
  <c r="O16" i="7" s="1"/>
  <c r="L20" i="7"/>
  <c r="M20" i="7" s="1"/>
  <c r="P19" i="7"/>
  <c r="Q19" i="7" s="1"/>
  <c r="K19" i="7"/>
  <c r="F76" i="4"/>
  <c r="L77" i="4"/>
  <c r="K77" i="4"/>
  <c r="J77" i="4"/>
  <c r="I77" i="4"/>
  <c r="H77" i="4"/>
  <c r="G77" i="4"/>
  <c r="L77" i="1"/>
  <c r="K77" i="1"/>
  <c r="J77" i="1"/>
  <c r="I77" i="1"/>
  <c r="H77" i="1"/>
  <c r="G77" i="1"/>
  <c r="F76" i="1"/>
  <c r="H64" i="3"/>
  <c r="L64" i="3"/>
  <c r="K64" i="3"/>
  <c r="J64" i="3"/>
  <c r="I64" i="3"/>
  <c r="G64" i="3"/>
  <c r="F63" i="3"/>
  <c r="G15" i="11" l="1"/>
  <c r="F15" i="11" s="1"/>
  <c r="H15" i="11" s="1"/>
  <c r="I15" i="11" s="1"/>
  <c r="K15" i="11" s="1"/>
  <c r="L15" i="11" s="1"/>
  <c r="N15" i="7"/>
  <c r="O15" i="7" s="1"/>
  <c r="L19" i="7"/>
  <c r="M19" i="7" s="1"/>
  <c r="K18" i="7"/>
  <c r="P18" i="7"/>
  <c r="Q18" i="7" s="1"/>
  <c r="F75" i="4"/>
  <c r="L76" i="4"/>
  <c r="K76" i="4"/>
  <c r="J76" i="4"/>
  <c r="I76" i="4"/>
  <c r="H76" i="4"/>
  <c r="G76" i="4"/>
  <c r="L63" i="3"/>
  <c r="K63" i="3"/>
  <c r="J63" i="3"/>
  <c r="I63" i="3"/>
  <c r="H63" i="3"/>
  <c r="G63" i="3"/>
  <c r="F62" i="3"/>
  <c r="I76" i="1"/>
  <c r="G76" i="1"/>
  <c r="F75" i="1"/>
  <c r="L76" i="1"/>
  <c r="K76" i="1"/>
  <c r="J76" i="1"/>
  <c r="H76" i="1"/>
  <c r="G14" i="11" l="1"/>
  <c r="F14" i="11" s="1"/>
  <c r="H14" i="11" s="1"/>
  <c r="I14" i="11" s="1"/>
  <c r="K14" i="11" s="1"/>
  <c r="L14" i="11" s="1"/>
  <c r="N14" i="7"/>
  <c r="O14" i="7" s="1"/>
  <c r="L18" i="7"/>
  <c r="M18" i="7" s="1"/>
  <c r="P17" i="7"/>
  <c r="Q17" i="7" s="1"/>
  <c r="K17" i="7"/>
  <c r="H75" i="4"/>
  <c r="G75" i="4"/>
  <c r="I75" i="4"/>
  <c r="F74" i="4"/>
  <c r="L75" i="4"/>
  <c r="K75" i="4"/>
  <c r="J75" i="4"/>
  <c r="J75" i="1"/>
  <c r="H75" i="1"/>
  <c r="G75" i="1"/>
  <c r="L75" i="1"/>
  <c r="K75" i="1"/>
  <c r="I75" i="1"/>
  <c r="F74" i="1"/>
  <c r="L62" i="3"/>
  <c r="J62" i="3"/>
  <c r="I62" i="3"/>
  <c r="H62" i="3"/>
  <c r="G62" i="3"/>
  <c r="K62" i="3"/>
  <c r="F61" i="3"/>
  <c r="G13" i="11" l="1"/>
  <c r="F13" i="11" s="1"/>
  <c r="H13" i="11" s="1"/>
  <c r="I13" i="11" s="1"/>
  <c r="K13" i="11" s="1"/>
  <c r="L13" i="11" s="1"/>
  <c r="N13" i="7"/>
  <c r="O13" i="7"/>
  <c r="L17" i="7"/>
  <c r="M17" i="7" s="1"/>
  <c r="K16" i="7"/>
  <c r="P16" i="7"/>
  <c r="Q16" i="7" s="1"/>
  <c r="F73" i="4"/>
  <c r="L74" i="4"/>
  <c r="K74" i="4"/>
  <c r="J74" i="4"/>
  <c r="I74" i="4"/>
  <c r="H74" i="4"/>
  <c r="G74" i="4"/>
  <c r="L61" i="3"/>
  <c r="J61" i="3"/>
  <c r="F60" i="3"/>
  <c r="K61" i="3"/>
  <c r="I61" i="3"/>
  <c r="H61" i="3"/>
  <c r="G61" i="3"/>
  <c r="F73" i="1"/>
  <c r="L74" i="1"/>
  <c r="K74" i="1"/>
  <c r="J74" i="1"/>
  <c r="I74" i="1"/>
  <c r="H74" i="1"/>
  <c r="G74" i="1"/>
  <c r="G12" i="11" l="1"/>
  <c r="F12" i="11" s="1"/>
  <c r="H12" i="11" s="1"/>
  <c r="I12" i="11" s="1"/>
  <c r="K12" i="11" s="1"/>
  <c r="L12" i="11" s="1"/>
  <c r="N12" i="7"/>
  <c r="O12" i="7" s="1"/>
  <c r="L16" i="7"/>
  <c r="M16" i="7" s="1"/>
  <c r="P15" i="7"/>
  <c r="Q15" i="7" s="1"/>
  <c r="K15" i="7"/>
  <c r="F72" i="4"/>
  <c r="L73" i="4"/>
  <c r="K73" i="4"/>
  <c r="J73" i="4"/>
  <c r="I73" i="4"/>
  <c r="H73" i="4"/>
  <c r="G73" i="4"/>
  <c r="H73" i="1"/>
  <c r="F72" i="1"/>
  <c r="L73" i="1"/>
  <c r="K73" i="1"/>
  <c r="J73" i="1"/>
  <c r="I73" i="1"/>
  <c r="G73" i="1"/>
  <c r="F59" i="3"/>
  <c r="H60" i="3"/>
  <c r="L60" i="3"/>
  <c r="K60" i="3"/>
  <c r="J60" i="3"/>
  <c r="I60" i="3"/>
  <c r="G60" i="3"/>
  <c r="G11" i="11" l="1"/>
  <c r="F11" i="11" s="1"/>
  <c r="H11" i="11" s="1"/>
  <c r="I11" i="11" s="1"/>
  <c r="K11" i="11" s="1"/>
  <c r="L11" i="11" s="1"/>
  <c r="N11" i="7"/>
  <c r="O11" i="7"/>
  <c r="L15" i="7"/>
  <c r="M15" i="7" s="1"/>
  <c r="K14" i="7"/>
  <c r="P14" i="7"/>
  <c r="Q14" i="7" s="1"/>
  <c r="G72" i="4"/>
  <c r="H72" i="4"/>
  <c r="L72" i="4"/>
  <c r="F71" i="4"/>
  <c r="K72" i="4"/>
  <c r="I72" i="4"/>
  <c r="J72" i="4"/>
  <c r="H59" i="3"/>
  <c r="L59" i="3"/>
  <c r="K59" i="3"/>
  <c r="J59" i="3"/>
  <c r="I59" i="3"/>
  <c r="G59" i="3"/>
  <c r="F58" i="3"/>
  <c r="I72" i="1"/>
  <c r="G72" i="1"/>
  <c r="F71" i="1"/>
  <c r="L72" i="1"/>
  <c r="K72" i="1"/>
  <c r="J72" i="1"/>
  <c r="H72" i="1"/>
  <c r="G10" i="11" l="1"/>
  <c r="F10" i="11" s="1"/>
  <c r="H10" i="11" s="1"/>
  <c r="I10" i="11" s="1"/>
  <c r="K10" i="11" s="1"/>
  <c r="L10" i="11" s="1"/>
  <c r="N10" i="7"/>
  <c r="O10" i="7"/>
  <c r="L14" i="7"/>
  <c r="M14" i="7" s="1"/>
  <c r="P13" i="7"/>
  <c r="Q13" i="7" s="1"/>
  <c r="K13" i="7"/>
  <c r="M71" i="4"/>
  <c r="L71" i="4"/>
  <c r="F70" i="4"/>
  <c r="K71" i="4"/>
  <c r="J71" i="4"/>
  <c r="I71" i="4"/>
  <c r="H71" i="4"/>
  <c r="G71" i="4"/>
  <c r="M71" i="1"/>
  <c r="L71" i="1"/>
  <c r="K71" i="1"/>
  <c r="J71" i="1"/>
  <c r="I71" i="1"/>
  <c r="H71" i="1"/>
  <c r="G71" i="1"/>
  <c r="F70" i="1"/>
  <c r="F57" i="3"/>
  <c r="M58" i="3"/>
  <c r="L58" i="3"/>
  <c r="K58" i="3"/>
  <c r="J58" i="3"/>
  <c r="I58" i="3"/>
  <c r="H58" i="3"/>
  <c r="G58" i="3"/>
  <c r="G9" i="11" l="1"/>
  <c r="F9" i="11" s="1"/>
  <c r="H9" i="11" s="1"/>
  <c r="I9" i="11" s="1"/>
  <c r="K9" i="11" s="1"/>
  <c r="L9" i="11" s="1"/>
  <c r="N9" i="7"/>
  <c r="O9" i="7" s="1"/>
  <c r="L13" i="7"/>
  <c r="M13" i="7" s="1"/>
  <c r="K12" i="7"/>
  <c r="P12" i="7"/>
  <c r="Q12" i="7" s="1"/>
  <c r="M70" i="4"/>
  <c r="L70" i="4"/>
  <c r="F69" i="4"/>
  <c r="K70" i="4"/>
  <c r="J70" i="4"/>
  <c r="I70" i="4"/>
  <c r="H70" i="4"/>
  <c r="G70" i="4"/>
  <c r="I70" i="1"/>
  <c r="M70" i="1"/>
  <c r="L70" i="1"/>
  <c r="F69" i="1"/>
  <c r="K70" i="1"/>
  <c r="J70" i="1"/>
  <c r="H70" i="1"/>
  <c r="G70" i="1"/>
  <c r="L57" i="3"/>
  <c r="K57" i="3"/>
  <c r="J57" i="3"/>
  <c r="I57" i="3"/>
  <c r="M57" i="3"/>
  <c r="H57" i="3"/>
  <c r="G57" i="3"/>
  <c r="F56" i="3"/>
  <c r="G8" i="11" l="1"/>
  <c r="F8" i="11" s="1"/>
  <c r="H8" i="11" s="1"/>
  <c r="I8" i="11" s="1"/>
  <c r="K8" i="11" s="1"/>
  <c r="L8" i="11" s="1"/>
  <c r="N8" i="7"/>
  <c r="O8" i="7" s="1"/>
  <c r="L12" i="7"/>
  <c r="M12" i="7" s="1"/>
  <c r="P11" i="7"/>
  <c r="Q11" i="7" s="1"/>
  <c r="K11" i="7"/>
  <c r="I69" i="4"/>
  <c r="H69" i="4"/>
  <c r="G69" i="4"/>
  <c r="J69" i="4"/>
  <c r="M69" i="4"/>
  <c r="L69" i="4"/>
  <c r="F68" i="4"/>
  <c r="K69" i="4"/>
  <c r="M56" i="3"/>
  <c r="L56" i="3"/>
  <c r="K56" i="3"/>
  <c r="J56" i="3"/>
  <c r="I56" i="3"/>
  <c r="H56" i="3"/>
  <c r="G56" i="3"/>
  <c r="F55" i="3"/>
  <c r="K69" i="1"/>
  <c r="I69" i="1"/>
  <c r="H69" i="1"/>
  <c r="G69" i="1"/>
  <c r="M69" i="1"/>
  <c r="L69" i="1"/>
  <c r="J69" i="1"/>
  <c r="F68" i="1"/>
  <c r="G7" i="11" l="1"/>
  <c r="F7" i="11" s="1"/>
  <c r="H7" i="11" s="1"/>
  <c r="I7" i="11" s="1"/>
  <c r="K7" i="11" s="1"/>
  <c r="L7" i="11" s="1"/>
  <c r="N7" i="7"/>
  <c r="O7" i="7" s="1"/>
  <c r="L11" i="7"/>
  <c r="M11" i="7" s="1"/>
  <c r="K10" i="7"/>
  <c r="P10" i="7"/>
  <c r="Q10" i="7" s="1"/>
  <c r="M68" i="4"/>
  <c r="L68" i="4"/>
  <c r="F67" i="4"/>
  <c r="K68" i="4"/>
  <c r="J68" i="4"/>
  <c r="I68" i="4"/>
  <c r="H68" i="4"/>
  <c r="G68" i="4"/>
  <c r="F67" i="1"/>
  <c r="M68" i="1"/>
  <c r="L68" i="1"/>
  <c r="K68" i="1"/>
  <c r="J68" i="1"/>
  <c r="I68" i="1"/>
  <c r="H68" i="1"/>
  <c r="G68" i="1"/>
  <c r="L55" i="3"/>
  <c r="J55" i="3"/>
  <c r="I55" i="3"/>
  <c r="H55" i="3"/>
  <c r="G55" i="3"/>
  <c r="F54" i="3"/>
  <c r="M55" i="3"/>
  <c r="K55" i="3"/>
  <c r="G6" i="11" l="1"/>
  <c r="F6" i="11" s="1"/>
  <c r="H6" i="11" s="1"/>
  <c r="I6" i="11" s="1"/>
  <c r="K6" i="11" s="1"/>
  <c r="L6" i="11" s="1"/>
  <c r="N6" i="7"/>
  <c r="O6" i="7" s="1"/>
  <c r="L10" i="7"/>
  <c r="M10" i="7" s="1"/>
  <c r="P9" i="7"/>
  <c r="Q9" i="7" s="1"/>
  <c r="K9" i="7"/>
  <c r="M67" i="4"/>
  <c r="L67" i="4"/>
  <c r="F66" i="4"/>
  <c r="K67" i="4"/>
  <c r="J67" i="4"/>
  <c r="I67" i="4"/>
  <c r="H67" i="4"/>
  <c r="G67" i="4"/>
  <c r="M54" i="3"/>
  <c r="K54" i="3"/>
  <c r="F53" i="3"/>
  <c r="G54" i="3"/>
  <c r="L54" i="3"/>
  <c r="J54" i="3"/>
  <c r="I54" i="3"/>
  <c r="H54" i="3"/>
  <c r="K67" i="1"/>
  <c r="M67" i="1"/>
  <c r="L67" i="1"/>
  <c r="J67" i="1"/>
  <c r="I67" i="1"/>
  <c r="H67" i="1"/>
  <c r="G67" i="1"/>
  <c r="F66" i="1"/>
  <c r="G5" i="11" l="1"/>
  <c r="F5" i="11" s="1"/>
  <c r="H5" i="11" s="1"/>
  <c r="I5" i="11" s="1"/>
  <c r="K5" i="11" s="1"/>
  <c r="L5" i="11" s="1"/>
  <c r="N5" i="7"/>
  <c r="O5" i="7" s="1"/>
  <c r="L9" i="7"/>
  <c r="M9" i="7" s="1"/>
  <c r="K8" i="7"/>
  <c r="P8" i="7"/>
  <c r="Q8" i="7" s="1"/>
  <c r="K66" i="4"/>
  <c r="J66" i="4"/>
  <c r="I66" i="4"/>
  <c r="H66" i="4"/>
  <c r="G66" i="4"/>
  <c r="L66" i="4"/>
  <c r="F65" i="4"/>
  <c r="M66" i="4"/>
  <c r="M66" i="1"/>
  <c r="K66" i="1"/>
  <c r="J66" i="1"/>
  <c r="I66" i="1"/>
  <c r="H66" i="1"/>
  <c r="F65" i="1"/>
  <c r="L66" i="1"/>
  <c r="G66" i="1"/>
  <c r="J53" i="3"/>
  <c r="H53" i="3"/>
  <c r="G53" i="3"/>
  <c r="M53" i="3"/>
  <c r="L53" i="3"/>
  <c r="K53" i="3"/>
  <c r="I53" i="3"/>
  <c r="F52" i="3"/>
  <c r="G4" i="11" l="1"/>
  <c r="F4" i="11" s="1"/>
  <c r="H4" i="11" s="1"/>
  <c r="I4" i="11" s="1"/>
  <c r="K4" i="11" s="1"/>
  <c r="L4" i="11" s="1"/>
  <c r="N10" i="11" s="1"/>
  <c r="L8" i="7"/>
  <c r="M8" i="7" s="1"/>
  <c r="P7" i="7"/>
  <c r="Q7" i="7" s="1"/>
  <c r="K7" i="7"/>
  <c r="M65" i="4"/>
  <c r="L65" i="4"/>
  <c r="F64" i="4"/>
  <c r="G65" i="4"/>
  <c r="K65" i="4"/>
  <c r="J65" i="4"/>
  <c r="I65" i="4"/>
  <c r="H65" i="4"/>
  <c r="K52" i="3"/>
  <c r="I52" i="3"/>
  <c r="F51" i="3"/>
  <c r="M52" i="3"/>
  <c r="L52" i="3"/>
  <c r="J52" i="3"/>
  <c r="H52" i="3"/>
  <c r="G52" i="3"/>
  <c r="G65" i="1"/>
  <c r="M65" i="1"/>
  <c r="L65" i="1"/>
  <c r="K65" i="1"/>
  <c r="J65" i="1"/>
  <c r="I65" i="1"/>
  <c r="H65" i="1"/>
  <c r="F64" i="1"/>
  <c r="L7" i="7" l="1"/>
  <c r="M7" i="7" s="1"/>
  <c r="K6" i="7"/>
  <c r="P5" i="7"/>
  <c r="T5" i="7" s="1"/>
  <c r="S8" i="7" s="1"/>
  <c r="P6" i="7"/>
  <c r="Q6" i="7" s="1"/>
  <c r="M64" i="4"/>
  <c r="L64" i="4"/>
  <c r="F63" i="4"/>
  <c r="K64" i="4"/>
  <c r="J64" i="4"/>
  <c r="I64" i="4"/>
  <c r="H64" i="4"/>
  <c r="G64" i="4"/>
  <c r="M64" i="1"/>
  <c r="F63" i="1"/>
  <c r="L64" i="1"/>
  <c r="K64" i="1"/>
  <c r="J64" i="1"/>
  <c r="I64" i="1"/>
  <c r="H64" i="1"/>
  <c r="G64" i="1"/>
  <c r="H51" i="3"/>
  <c r="G51" i="3"/>
  <c r="F50" i="3"/>
  <c r="M51" i="3"/>
  <c r="L51" i="3"/>
  <c r="K51" i="3"/>
  <c r="J51" i="3"/>
  <c r="I51" i="3"/>
  <c r="Q5" i="7" l="1"/>
  <c r="L6" i="7"/>
  <c r="M6" i="7" s="1"/>
  <c r="K5" i="7"/>
  <c r="M63" i="4"/>
  <c r="L63" i="4"/>
  <c r="F62" i="4"/>
  <c r="K63" i="4"/>
  <c r="J63" i="4"/>
  <c r="I63" i="4"/>
  <c r="H63" i="4"/>
  <c r="G63" i="4"/>
  <c r="G63" i="1"/>
  <c r="M63" i="1"/>
  <c r="L63" i="1"/>
  <c r="F62" i="1"/>
  <c r="K63" i="1"/>
  <c r="J63" i="1"/>
  <c r="I63" i="1"/>
  <c r="H63" i="1"/>
  <c r="I50" i="3"/>
  <c r="G50" i="3"/>
  <c r="F49" i="3"/>
  <c r="M50" i="3"/>
  <c r="L50" i="3"/>
  <c r="K50" i="3"/>
  <c r="J50" i="3"/>
  <c r="H50" i="3"/>
  <c r="L5" i="7" l="1"/>
  <c r="M5" i="7" s="1"/>
  <c r="K54" i="7"/>
  <c r="L54" i="7" s="1"/>
  <c r="G62" i="4"/>
  <c r="H62" i="4"/>
  <c r="I62" i="4"/>
  <c r="M62" i="4"/>
  <c r="L62" i="4"/>
  <c r="F61" i="4"/>
  <c r="K62" i="4"/>
  <c r="J62" i="4"/>
  <c r="M49" i="3"/>
  <c r="L49" i="3"/>
  <c r="K49" i="3"/>
  <c r="J49" i="3"/>
  <c r="I49" i="3"/>
  <c r="H49" i="3"/>
  <c r="G49" i="3"/>
  <c r="F48" i="3"/>
  <c r="I62" i="1"/>
  <c r="G62" i="1"/>
  <c r="F61" i="1"/>
  <c r="M62" i="1"/>
  <c r="L62" i="1"/>
  <c r="K62" i="1"/>
  <c r="J62" i="1"/>
  <c r="H62" i="1"/>
  <c r="M61" i="4" l="1"/>
  <c r="L61" i="4"/>
  <c r="F60" i="4"/>
  <c r="K61" i="4"/>
  <c r="J61" i="4"/>
  <c r="I61" i="4"/>
  <c r="H61" i="4"/>
  <c r="G61" i="4"/>
  <c r="G48" i="3"/>
  <c r="M48" i="3"/>
  <c r="L48" i="3"/>
  <c r="K48" i="3"/>
  <c r="J48" i="3"/>
  <c r="F47" i="3"/>
  <c r="I48" i="3"/>
  <c r="H48" i="3"/>
  <c r="M61" i="1"/>
  <c r="L61" i="1"/>
  <c r="K61" i="1"/>
  <c r="J61" i="1"/>
  <c r="I61" i="1"/>
  <c r="H61" i="1"/>
  <c r="G61" i="1"/>
  <c r="F60" i="1"/>
  <c r="M60" i="4" l="1"/>
  <c r="L60" i="4"/>
  <c r="F59" i="4"/>
  <c r="K60" i="4"/>
  <c r="J60" i="4"/>
  <c r="I60" i="4"/>
  <c r="H60" i="4"/>
  <c r="G60" i="4"/>
  <c r="I60" i="1"/>
  <c r="M60" i="1"/>
  <c r="L60" i="1"/>
  <c r="F59" i="1"/>
  <c r="K60" i="1"/>
  <c r="J60" i="1"/>
  <c r="H60" i="1"/>
  <c r="G60" i="1"/>
  <c r="L47" i="3"/>
  <c r="K47" i="3"/>
  <c r="J47" i="3"/>
  <c r="I47" i="3"/>
  <c r="H47" i="3"/>
  <c r="G47" i="3"/>
  <c r="F46" i="3"/>
  <c r="M47" i="3"/>
  <c r="I59" i="4" l="1"/>
  <c r="H59" i="4"/>
  <c r="G59" i="4"/>
  <c r="K59" i="4"/>
  <c r="J59" i="4"/>
  <c r="M59" i="4"/>
  <c r="L59" i="4"/>
  <c r="F58" i="4"/>
  <c r="M46" i="3"/>
  <c r="K46" i="3"/>
  <c r="J46" i="3"/>
  <c r="I46" i="3"/>
  <c r="H46" i="3"/>
  <c r="L46" i="3"/>
  <c r="G46" i="3"/>
  <c r="F45" i="3"/>
  <c r="K59" i="1"/>
  <c r="I59" i="1"/>
  <c r="H59" i="1"/>
  <c r="G59" i="1"/>
  <c r="F58" i="1"/>
  <c r="M59" i="1"/>
  <c r="L59" i="1"/>
  <c r="J59" i="1"/>
  <c r="M58" i="4" l="1"/>
  <c r="L58" i="4"/>
  <c r="F57" i="4"/>
  <c r="K58" i="4"/>
  <c r="J58" i="4"/>
  <c r="I58" i="4"/>
  <c r="H58" i="4"/>
  <c r="G58" i="4"/>
  <c r="L45" i="3"/>
  <c r="F44" i="3"/>
  <c r="M45" i="3"/>
  <c r="K45" i="3"/>
  <c r="J45" i="3"/>
  <c r="I45" i="3"/>
  <c r="H45" i="3"/>
  <c r="G45" i="3"/>
  <c r="F57" i="1"/>
  <c r="M58" i="1"/>
  <c r="L58" i="1"/>
  <c r="K58" i="1"/>
  <c r="J58" i="1"/>
  <c r="I58" i="1"/>
  <c r="H58" i="1"/>
  <c r="G58" i="1"/>
  <c r="M57" i="4" l="1"/>
  <c r="L57" i="4"/>
  <c r="F56" i="4"/>
  <c r="K57" i="4"/>
  <c r="J57" i="4"/>
  <c r="I57" i="4"/>
  <c r="H57" i="4"/>
  <c r="G57" i="4"/>
  <c r="K44" i="3"/>
  <c r="I44" i="3"/>
  <c r="H44" i="3"/>
  <c r="G44" i="3"/>
  <c r="M44" i="3"/>
  <c r="L44" i="3"/>
  <c r="J44" i="3"/>
  <c r="F43" i="3"/>
  <c r="K57" i="1"/>
  <c r="M57" i="1"/>
  <c r="L57" i="1"/>
  <c r="J57" i="1"/>
  <c r="I57" i="1"/>
  <c r="H57" i="1"/>
  <c r="G57" i="1"/>
  <c r="F56" i="1"/>
  <c r="K56" i="4" l="1"/>
  <c r="F55" i="4"/>
  <c r="J56" i="4"/>
  <c r="I56" i="4"/>
  <c r="H56" i="4"/>
  <c r="G56" i="4"/>
  <c r="M56" i="4"/>
  <c r="L56" i="4"/>
  <c r="M56" i="1"/>
  <c r="K56" i="1"/>
  <c r="J56" i="1"/>
  <c r="I56" i="1"/>
  <c r="H56" i="1"/>
  <c r="F55" i="1"/>
  <c r="L56" i="1"/>
  <c r="G56" i="1"/>
  <c r="L43" i="3"/>
  <c r="J43" i="3"/>
  <c r="F42" i="3"/>
  <c r="M43" i="3"/>
  <c r="K43" i="3"/>
  <c r="I43" i="3"/>
  <c r="H43" i="3"/>
  <c r="G43" i="3"/>
  <c r="M55" i="4" l="1"/>
  <c r="L55" i="4"/>
  <c r="F54" i="4"/>
  <c r="K55" i="4"/>
  <c r="J55" i="4"/>
  <c r="I55" i="4"/>
  <c r="G55" i="4"/>
  <c r="H55" i="4"/>
  <c r="G55" i="1"/>
  <c r="F54" i="1"/>
  <c r="M55" i="1"/>
  <c r="L55" i="1"/>
  <c r="K55" i="1"/>
  <c r="J55" i="1"/>
  <c r="I55" i="1"/>
  <c r="H55" i="1"/>
  <c r="I42" i="3"/>
  <c r="G42" i="3"/>
  <c r="F41" i="3"/>
  <c r="M42" i="3"/>
  <c r="L42" i="3"/>
  <c r="K42" i="3"/>
  <c r="J42" i="3"/>
  <c r="H42" i="3"/>
  <c r="M54" i="4" l="1"/>
  <c r="L54" i="4"/>
  <c r="F53" i="4"/>
  <c r="K54" i="4"/>
  <c r="J54" i="4"/>
  <c r="I54" i="4"/>
  <c r="H54" i="4"/>
  <c r="G54" i="4"/>
  <c r="J41" i="3"/>
  <c r="H41" i="3"/>
  <c r="M41" i="3"/>
  <c r="G41" i="3"/>
  <c r="F40" i="3"/>
  <c r="L41" i="3"/>
  <c r="K41" i="3"/>
  <c r="I41" i="3"/>
  <c r="M54" i="1"/>
  <c r="G54" i="1"/>
  <c r="F53" i="1"/>
  <c r="L54" i="1"/>
  <c r="K54" i="1"/>
  <c r="J54" i="1"/>
  <c r="I54" i="1"/>
  <c r="H54" i="1"/>
  <c r="M53" i="4" l="1"/>
  <c r="L53" i="4"/>
  <c r="F52" i="4"/>
  <c r="K53" i="4"/>
  <c r="J53" i="4"/>
  <c r="I53" i="4"/>
  <c r="H53" i="4"/>
  <c r="G53" i="4"/>
  <c r="G53" i="1"/>
  <c r="M53" i="1"/>
  <c r="L53" i="1"/>
  <c r="F52" i="1"/>
  <c r="K53" i="1"/>
  <c r="J53" i="1"/>
  <c r="I53" i="1"/>
  <c r="H53" i="1"/>
  <c r="F39" i="3"/>
  <c r="G40" i="3"/>
  <c r="M40" i="3"/>
  <c r="L40" i="3"/>
  <c r="K40" i="3"/>
  <c r="J40" i="3"/>
  <c r="I40" i="3"/>
  <c r="H40" i="3"/>
  <c r="G52" i="4" l="1"/>
  <c r="H52" i="4"/>
  <c r="I52" i="4"/>
  <c r="M52" i="4"/>
  <c r="L52" i="4"/>
  <c r="F51" i="4"/>
  <c r="K52" i="4"/>
  <c r="J52" i="4"/>
  <c r="H39" i="3"/>
  <c r="M39" i="3"/>
  <c r="L39" i="3"/>
  <c r="K39" i="3"/>
  <c r="F38" i="3"/>
  <c r="J39" i="3"/>
  <c r="I39" i="3"/>
  <c r="G39" i="3"/>
  <c r="I52" i="1"/>
  <c r="G52" i="1"/>
  <c r="H52" i="1"/>
  <c r="F51" i="1"/>
  <c r="M52" i="1"/>
  <c r="L52" i="1"/>
  <c r="K52" i="1"/>
  <c r="J52" i="1"/>
  <c r="M51" i="4" l="1"/>
  <c r="L51" i="4"/>
  <c r="F50" i="4"/>
  <c r="K51" i="4"/>
  <c r="J51" i="4"/>
  <c r="I51" i="4"/>
  <c r="H51" i="4"/>
  <c r="G51" i="4"/>
  <c r="F50" i="1"/>
  <c r="M51" i="1"/>
  <c r="L51" i="1"/>
  <c r="K51" i="1"/>
  <c r="J51" i="1"/>
  <c r="I51" i="1"/>
  <c r="H51" i="1"/>
  <c r="G51" i="1"/>
  <c r="F37" i="3"/>
  <c r="H38" i="3"/>
  <c r="G38" i="3"/>
  <c r="M38" i="3"/>
  <c r="L38" i="3"/>
  <c r="K38" i="3"/>
  <c r="J38" i="3"/>
  <c r="I38" i="3"/>
  <c r="M50" i="4" l="1"/>
  <c r="L50" i="4"/>
  <c r="F49" i="4"/>
  <c r="K50" i="4"/>
  <c r="J50" i="4"/>
  <c r="I50" i="4"/>
  <c r="H50" i="4"/>
  <c r="G50" i="4"/>
  <c r="L37" i="3"/>
  <c r="K37" i="3"/>
  <c r="J37" i="3"/>
  <c r="I37" i="3"/>
  <c r="M37" i="3"/>
  <c r="H37" i="3"/>
  <c r="G37" i="3"/>
  <c r="F36" i="3"/>
  <c r="I50" i="1"/>
  <c r="M50" i="1"/>
  <c r="L50" i="1"/>
  <c r="F49" i="1"/>
  <c r="K50" i="1"/>
  <c r="J50" i="1"/>
  <c r="H50" i="1"/>
  <c r="G50" i="1"/>
  <c r="I49" i="4" l="1"/>
  <c r="H49" i="4"/>
  <c r="G49" i="4"/>
  <c r="J49" i="4"/>
  <c r="K49" i="4"/>
  <c r="M49" i="4"/>
  <c r="L49" i="4"/>
  <c r="F48" i="4"/>
  <c r="K49" i="1"/>
  <c r="I49" i="1"/>
  <c r="H49" i="1"/>
  <c r="G49" i="1"/>
  <c r="F48" i="1"/>
  <c r="M49" i="1"/>
  <c r="L49" i="1"/>
  <c r="J49" i="1"/>
  <c r="M36" i="3"/>
  <c r="L36" i="3"/>
  <c r="K36" i="3"/>
  <c r="J36" i="3"/>
  <c r="I36" i="3"/>
  <c r="H36" i="3"/>
  <c r="G36" i="3"/>
  <c r="F35" i="3"/>
  <c r="F47" i="4" l="1"/>
  <c r="M48" i="4"/>
  <c r="L48" i="4"/>
  <c r="K48" i="4"/>
  <c r="J48" i="4"/>
  <c r="I48" i="4"/>
  <c r="H48" i="4"/>
  <c r="G48" i="4"/>
  <c r="L35" i="3"/>
  <c r="J35" i="3"/>
  <c r="I35" i="3"/>
  <c r="H35" i="3"/>
  <c r="G35" i="3"/>
  <c r="F34" i="3"/>
  <c r="M35" i="3"/>
  <c r="K35" i="3"/>
  <c r="H48" i="1"/>
  <c r="G48" i="1"/>
  <c r="F47" i="1"/>
  <c r="M48" i="1"/>
  <c r="L48" i="1"/>
  <c r="K48" i="1"/>
  <c r="J48" i="1"/>
  <c r="I48" i="1"/>
  <c r="F46" i="4" l="1"/>
  <c r="M47" i="4"/>
  <c r="L47" i="4"/>
  <c r="K47" i="4"/>
  <c r="J47" i="4"/>
  <c r="I47" i="4"/>
  <c r="H47" i="4"/>
  <c r="G47" i="4"/>
  <c r="L47" i="1"/>
  <c r="F46" i="1"/>
  <c r="M47" i="1"/>
  <c r="K47" i="1"/>
  <c r="J47" i="1"/>
  <c r="I47" i="1"/>
  <c r="H47" i="1"/>
  <c r="G47" i="1"/>
  <c r="M34" i="3"/>
  <c r="K34" i="3"/>
  <c r="F33" i="3"/>
  <c r="L34" i="3"/>
  <c r="J34" i="3"/>
  <c r="I34" i="3"/>
  <c r="H34" i="3"/>
  <c r="G34" i="3"/>
  <c r="G46" i="4" l="1"/>
  <c r="H46" i="4"/>
  <c r="F45" i="4"/>
  <c r="M46" i="4"/>
  <c r="L46" i="4"/>
  <c r="K46" i="4"/>
  <c r="I46" i="4"/>
  <c r="J46" i="4"/>
  <c r="J33" i="3"/>
  <c r="H33" i="3"/>
  <c r="G33" i="3"/>
  <c r="M33" i="3"/>
  <c r="L33" i="3"/>
  <c r="K33" i="3"/>
  <c r="I33" i="3"/>
  <c r="F32" i="3"/>
  <c r="J46" i="1"/>
  <c r="I46" i="1"/>
  <c r="H46" i="1"/>
  <c r="G46" i="1"/>
  <c r="F45" i="1"/>
  <c r="M46" i="1"/>
  <c r="L46" i="1"/>
  <c r="K46" i="1"/>
  <c r="F44" i="4" l="1"/>
  <c r="M45" i="4"/>
  <c r="L45" i="4"/>
  <c r="K45" i="4"/>
  <c r="J45" i="4"/>
  <c r="I45" i="4"/>
  <c r="H45" i="4"/>
  <c r="G45" i="4"/>
  <c r="F44" i="1"/>
  <c r="M45" i="1"/>
  <c r="L45" i="1"/>
  <c r="K45" i="1"/>
  <c r="J45" i="1"/>
  <c r="I45" i="1"/>
  <c r="H45" i="1"/>
  <c r="G45" i="1"/>
  <c r="K32" i="3"/>
  <c r="I32" i="3"/>
  <c r="F31" i="3"/>
  <c r="M32" i="3"/>
  <c r="L32" i="3"/>
  <c r="J32" i="3"/>
  <c r="H32" i="3"/>
  <c r="G32" i="3"/>
  <c r="K44" i="4" l="1"/>
  <c r="J44" i="4"/>
  <c r="I44" i="4"/>
  <c r="H44" i="4"/>
  <c r="G44" i="4"/>
  <c r="F43" i="4"/>
  <c r="M44" i="4"/>
  <c r="L44" i="4"/>
  <c r="H31" i="3"/>
  <c r="L31" i="3"/>
  <c r="K31" i="3"/>
  <c r="J31" i="3"/>
  <c r="I31" i="3"/>
  <c r="G31" i="3"/>
  <c r="F30" i="3"/>
  <c r="M31" i="3"/>
  <c r="F43" i="1"/>
  <c r="M44" i="1"/>
  <c r="L44" i="1"/>
  <c r="K44" i="1"/>
  <c r="J44" i="1"/>
  <c r="I44" i="1"/>
  <c r="H44" i="1"/>
  <c r="G44" i="1"/>
  <c r="F42" i="4" l="1"/>
  <c r="M43" i="4"/>
  <c r="L43" i="4"/>
  <c r="K43" i="4"/>
  <c r="J43" i="4"/>
  <c r="I43" i="4"/>
  <c r="H43" i="4"/>
  <c r="G43" i="4"/>
  <c r="F42" i="1"/>
  <c r="M43" i="1"/>
  <c r="L43" i="1"/>
  <c r="K43" i="1"/>
  <c r="J43" i="1"/>
  <c r="I43" i="1"/>
  <c r="H43" i="1"/>
  <c r="G43" i="1"/>
  <c r="I30" i="3"/>
  <c r="G30" i="3"/>
  <c r="F29" i="3"/>
  <c r="M30" i="3"/>
  <c r="L30" i="3"/>
  <c r="K30" i="3"/>
  <c r="J30" i="3"/>
  <c r="H30" i="3"/>
  <c r="M42" i="4" l="1"/>
  <c r="F41" i="4"/>
  <c r="L42" i="4"/>
  <c r="K42" i="4"/>
  <c r="J42" i="4"/>
  <c r="I42" i="4"/>
  <c r="H42" i="4"/>
  <c r="G42" i="4"/>
  <c r="F28" i="3"/>
  <c r="M29" i="3"/>
  <c r="L29" i="3"/>
  <c r="K29" i="3"/>
  <c r="J29" i="3"/>
  <c r="I29" i="3"/>
  <c r="H29" i="3"/>
  <c r="G29" i="3"/>
  <c r="M42" i="1"/>
  <c r="F41" i="1"/>
  <c r="L42" i="1"/>
  <c r="K42" i="1"/>
  <c r="J42" i="1"/>
  <c r="I42" i="1"/>
  <c r="H42" i="1"/>
  <c r="G42" i="1"/>
  <c r="H41" i="4" l="1"/>
  <c r="G41" i="4"/>
  <c r="J41" i="4"/>
  <c r="I41" i="4"/>
  <c r="F40" i="4"/>
  <c r="M41" i="4"/>
  <c r="L41" i="4"/>
  <c r="K41" i="4"/>
  <c r="K41" i="1"/>
  <c r="J41" i="1"/>
  <c r="I41" i="1"/>
  <c r="H41" i="1"/>
  <c r="G41" i="1"/>
  <c r="F40" i="1"/>
  <c r="M41" i="1"/>
  <c r="L41" i="1"/>
  <c r="G28" i="3"/>
  <c r="M28" i="3"/>
  <c r="L28" i="3"/>
  <c r="K28" i="3"/>
  <c r="J28" i="3"/>
  <c r="H28" i="3"/>
  <c r="F27" i="3"/>
  <c r="I28" i="3"/>
  <c r="F39" i="4" l="1"/>
  <c r="M40" i="4"/>
  <c r="L40" i="4"/>
  <c r="K40" i="4"/>
  <c r="J40" i="4"/>
  <c r="I40" i="4"/>
  <c r="H40" i="4"/>
  <c r="G40" i="4"/>
  <c r="M27" i="3"/>
  <c r="L27" i="3"/>
  <c r="K27" i="3"/>
  <c r="J27" i="3"/>
  <c r="I27" i="3"/>
  <c r="H27" i="3"/>
  <c r="G27" i="3"/>
  <c r="F26" i="3"/>
  <c r="F39" i="1"/>
  <c r="M40" i="1"/>
  <c r="L40" i="1"/>
  <c r="K40" i="1"/>
  <c r="J40" i="1"/>
  <c r="I40" i="1"/>
  <c r="H40" i="1"/>
  <c r="G40" i="1"/>
  <c r="L39" i="4" l="1"/>
  <c r="F38" i="4"/>
  <c r="K39" i="4"/>
  <c r="J39" i="4"/>
  <c r="I39" i="4"/>
  <c r="H39" i="4"/>
  <c r="G39" i="4"/>
  <c r="M39" i="4"/>
  <c r="M39" i="1"/>
  <c r="L39" i="1"/>
  <c r="F38" i="1"/>
  <c r="K39" i="1"/>
  <c r="J39" i="1"/>
  <c r="I39" i="1"/>
  <c r="H39" i="1"/>
  <c r="G39" i="1"/>
  <c r="M26" i="3"/>
  <c r="K26" i="3"/>
  <c r="J26" i="3"/>
  <c r="I26" i="3"/>
  <c r="H26" i="3"/>
  <c r="F25" i="3"/>
  <c r="L26" i="3"/>
  <c r="G26" i="3"/>
  <c r="H38" i="4" l="1"/>
  <c r="G38" i="4"/>
  <c r="M38" i="4"/>
  <c r="L38" i="4"/>
  <c r="F37" i="4"/>
  <c r="K38" i="4"/>
  <c r="J38" i="4"/>
  <c r="I38" i="4"/>
  <c r="L25" i="3"/>
  <c r="F24" i="3"/>
  <c r="H25" i="3"/>
  <c r="G25" i="3"/>
  <c r="M25" i="3"/>
  <c r="K25" i="3"/>
  <c r="J25" i="3"/>
  <c r="I25" i="3"/>
  <c r="I38" i="1"/>
  <c r="H38" i="1"/>
  <c r="G38" i="1"/>
  <c r="M38" i="1"/>
  <c r="L38" i="1"/>
  <c r="F37" i="1"/>
  <c r="K38" i="1"/>
  <c r="J38" i="1"/>
  <c r="M37" i="4" l="1"/>
  <c r="L37" i="4"/>
  <c r="F36" i="4"/>
  <c r="K37" i="4"/>
  <c r="J37" i="4"/>
  <c r="I37" i="4"/>
  <c r="H37" i="4"/>
  <c r="G37" i="4"/>
  <c r="M37" i="1"/>
  <c r="L37" i="1"/>
  <c r="F36" i="1"/>
  <c r="K37" i="1"/>
  <c r="J37" i="1"/>
  <c r="I37" i="1"/>
  <c r="H37" i="1"/>
  <c r="G37" i="1"/>
  <c r="K24" i="3"/>
  <c r="I24" i="3"/>
  <c r="H24" i="3"/>
  <c r="G24" i="3"/>
  <c r="M24" i="3"/>
  <c r="L24" i="3"/>
  <c r="J24" i="3"/>
  <c r="F23" i="3"/>
  <c r="F35" i="4" l="1"/>
  <c r="M36" i="4"/>
  <c r="L36" i="4"/>
  <c r="K36" i="4"/>
  <c r="J36" i="4"/>
  <c r="I36" i="4"/>
  <c r="H36" i="4"/>
  <c r="G36" i="4"/>
  <c r="L23" i="3"/>
  <c r="J23" i="3"/>
  <c r="F22" i="3"/>
  <c r="M23" i="3"/>
  <c r="K23" i="3"/>
  <c r="I23" i="3"/>
  <c r="H23" i="3"/>
  <c r="G23" i="3"/>
  <c r="F35" i="1"/>
  <c r="M36" i="1"/>
  <c r="L36" i="1"/>
  <c r="K36" i="1"/>
  <c r="J36" i="1"/>
  <c r="I36" i="1"/>
  <c r="H36" i="1"/>
  <c r="G36" i="1"/>
  <c r="G35" i="4" l="1"/>
  <c r="H35" i="4"/>
  <c r="M35" i="4"/>
  <c r="L35" i="4"/>
  <c r="K35" i="4"/>
  <c r="F34" i="4"/>
  <c r="J35" i="4"/>
  <c r="I35" i="4"/>
  <c r="I35" i="1"/>
  <c r="H35" i="1"/>
  <c r="G35" i="1"/>
  <c r="M35" i="1"/>
  <c r="L35" i="1"/>
  <c r="K35" i="1"/>
  <c r="F34" i="1"/>
  <c r="J35" i="1"/>
  <c r="I22" i="3"/>
  <c r="G22" i="3"/>
  <c r="F21" i="3"/>
  <c r="M22" i="3"/>
  <c r="L22" i="3"/>
  <c r="K22" i="3"/>
  <c r="J22" i="3"/>
  <c r="H22" i="3"/>
  <c r="M34" i="4" l="1"/>
  <c r="L34" i="4"/>
  <c r="K34" i="4"/>
  <c r="F33" i="4"/>
  <c r="J34" i="4"/>
  <c r="I34" i="4"/>
  <c r="H34" i="4"/>
  <c r="G34" i="4"/>
  <c r="J21" i="3"/>
  <c r="H21" i="3"/>
  <c r="M21" i="3"/>
  <c r="L21" i="3"/>
  <c r="K21" i="3"/>
  <c r="I21" i="3"/>
  <c r="G21" i="3"/>
  <c r="F20" i="3"/>
  <c r="M34" i="1"/>
  <c r="L34" i="1"/>
  <c r="K34" i="1"/>
  <c r="F33" i="1"/>
  <c r="J34" i="1"/>
  <c r="I34" i="1"/>
  <c r="H34" i="1"/>
  <c r="G34" i="1"/>
  <c r="M33" i="4" l="1"/>
  <c r="L33" i="4"/>
  <c r="K33" i="4"/>
  <c r="F32" i="4"/>
  <c r="I33" i="4"/>
  <c r="J33" i="4"/>
  <c r="H33" i="4"/>
  <c r="G33" i="4"/>
  <c r="F19" i="3"/>
  <c r="G20" i="3"/>
  <c r="M20" i="3"/>
  <c r="L20" i="3"/>
  <c r="K20" i="3"/>
  <c r="J20" i="3"/>
  <c r="I20" i="3"/>
  <c r="H20" i="3"/>
  <c r="M33" i="1"/>
  <c r="L33" i="1"/>
  <c r="K33" i="1"/>
  <c r="F32" i="1"/>
  <c r="J33" i="1"/>
  <c r="I33" i="1"/>
  <c r="H33" i="1"/>
  <c r="G33" i="1"/>
  <c r="K32" i="4" l="1"/>
  <c r="J32" i="4"/>
  <c r="I32" i="4"/>
  <c r="H32" i="4"/>
  <c r="G32" i="4"/>
  <c r="L32" i="4"/>
  <c r="F31" i="4"/>
  <c r="M32" i="4"/>
  <c r="F31" i="1"/>
  <c r="M32" i="1"/>
  <c r="L32" i="1"/>
  <c r="K32" i="1"/>
  <c r="J32" i="1"/>
  <c r="I32" i="1"/>
  <c r="H32" i="1"/>
  <c r="G32" i="1"/>
  <c r="H19" i="3"/>
  <c r="M19" i="3"/>
  <c r="L19" i="3"/>
  <c r="K19" i="3"/>
  <c r="F18" i="3"/>
  <c r="J19" i="3"/>
  <c r="I19" i="3"/>
  <c r="G19" i="3"/>
  <c r="M31" i="4" l="1"/>
  <c r="L31" i="4"/>
  <c r="K31" i="4"/>
  <c r="F30" i="4"/>
  <c r="J31" i="4"/>
  <c r="I31" i="4"/>
  <c r="H31" i="4"/>
  <c r="G31" i="4"/>
  <c r="F17" i="3"/>
  <c r="L18" i="3"/>
  <c r="K18" i="3"/>
  <c r="J18" i="3"/>
  <c r="I18" i="3"/>
  <c r="H18" i="3"/>
  <c r="G18" i="3"/>
  <c r="M18" i="3"/>
  <c r="M31" i="1"/>
  <c r="F30" i="1"/>
  <c r="L31" i="1"/>
  <c r="K31" i="1"/>
  <c r="J31" i="1"/>
  <c r="I31" i="1"/>
  <c r="H31" i="1"/>
  <c r="G31" i="1"/>
  <c r="M30" i="4" l="1"/>
  <c r="L30" i="4"/>
  <c r="K30" i="4"/>
  <c r="F29" i="4"/>
  <c r="J30" i="4"/>
  <c r="I30" i="4"/>
  <c r="H30" i="4"/>
  <c r="G30" i="4"/>
  <c r="M30" i="1"/>
  <c r="L30" i="1"/>
  <c r="K30" i="1"/>
  <c r="F29" i="1"/>
  <c r="J30" i="1"/>
  <c r="I30" i="1"/>
  <c r="H30" i="1"/>
  <c r="G30" i="1"/>
  <c r="L17" i="3"/>
  <c r="K17" i="3"/>
  <c r="J17" i="3"/>
  <c r="I17" i="3"/>
  <c r="M17" i="3"/>
  <c r="H17" i="3"/>
  <c r="G17" i="3"/>
  <c r="F16" i="3"/>
  <c r="M29" i="4" l="1"/>
  <c r="L29" i="4"/>
  <c r="K29" i="4"/>
  <c r="F28" i="4"/>
  <c r="I29" i="4"/>
  <c r="J29" i="4"/>
  <c r="H29" i="4"/>
  <c r="G29" i="4"/>
  <c r="M16" i="3"/>
  <c r="F15" i="3"/>
  <c r="L16" i="3"/>
  <c r="K16" i="3"/>
  <c r="J16" i="3"/>
  <c r="I16" i="3"/>
  <c r="H16" i="3"/>
  <c r="G16" i="3"/>
  <c r="M29" i="1"/>
  <c r="L29" i="1"/>
  <c r="K29" i="1"/>
  <c r="F28" i="1"/>
  <c r="J29" i="1"/>
  <c r="I29" i="1"/>
  <c r="H29" i="1"/>
  <c r="G29" i="1"/>
  <c r="H28" i="4" l="1"/>
  <c r="G28" i="4"/>
  <c r="I28" i="4"/>
  <c r="J28" i="4"/>
  <c r="F27" i="4"/>
  <c r="M28" i="4"/>
  <c r="L28" i="4"/>
  <c r="K28" i="4"/>
  <c r="K28" i="1"/>
  <c r="J28" i="1"/>
  <c r="I28" i="1"/>
  <c r="H28" i="1"/>
  <c r="G28" i="1"/>
  <c r="F27" i="1"/>
  <c r="M28" i="1"/>
  <c r="L28" i="1"/>
  <c r="L15" i="3"/>
  <c r="J15" i="3"/>
  <c r="I15" i="3"/>
  <c r="H15" i="3"/>
  <c r="G15" i="3"/>
  <c r="M15" i="3"/>
  <c r="K15" i="3"/>
  <c r="F14" i="3"/>
  <c r="F26" i="4" l="1"/>
  <c r="M27" i="4"/>
  <c r="L27" i="4"/>
  <c r="K27" i="4"/>
  <c r="J27" i="4"/>
  <c r="I27" i="4"/>
  <c r="H27" i="4"/>
  <c r="G27" i="4"/>
  <c r="F26" i="1"/>
  <c r="M27" i="1"/>
  <c r="L27" i="1"/>
  <c r="K27" i="1"/>
  <c r="J27" i="1"/>
  <c r="H27" i="1"/>
  <c r="I27" i="1"/>
  <c r="G27" i="1"/>
  <c r="M14" i="3"/>
  <c r="K14" i="3"/>
  <c r="F13" i="3"/>
  <c r="L14" i="3"/>
  <c r="J14" i="3"/>
  <c r="I14" i="3"/>
  <c r="H14" i="3"/>
  <c r="G14" i="3"/>
  <c r="L26" i="4" l="1"/>
  <c r="H26" i="4"/>
  <c r="K26" i="4"/>
  <c r="J26" i="4"/>
  <c r="I26" i="4"/>
  <c r="G26" i="4"/>
  <c r="M26" i="4"/>
  <c r="F25" i="4"/>
  <c r="J13" i="3"/>
  <c r="H13" i="3"/>
  <c r="G13" i="3"/>
  <c r="F12" i="3"/>
  <c r="M13" i="3"/>
  <c r="L13" i="3"/>
  <c r="K13" i="3"/>
  <c r="I13" i="3"/>
  <c r="F25" i="1"/>
  <c r="M26" i="1"/>
  <c r="L26" i="1"/>
  <c r="K26" i="1"/>
  <c r="J26" i="1"/>
  <c r="I26" i="1"/>
  <c r="H26" i="1"/>
  <c r="G26" i="1"/>
  <c r="F24" i="4" l="1"/>
  <c r="M25" i="4"/>
  <c r="L25" i="4"/>
  <c r="K25" i="4"/>
  <c r="J25" i="4"/>
  <c r="I25" i="4"/>
  <c r="H25" i="4"/>
  <c r="G25" i="4"/>
  <c r="G25" i="1"/>
  <c r="L25" i="1"/>
  <c r="F24" i="1"/>
  <c r="M25" i="1"/>
  <c r="K25" i="1"/>
  <c r="J25" i="1"/>
  <c r="I25" i="1"/>
  <c r="H25" i="1"/>
  <c r="K12" i="3"/>
  <c r="I12" i="3"/>
  <c r="F11" i="3"/>
  <c r="G12" i="3"/>
  <c r="M12" i="3"/>
  <c r="L12" i="3"/>
  <c r="J12" i="3"/>
  <c r="H12" i="3"/>
  <c r="F23" i="4" l="1"/>
  <c r="M24" i="4"/>
  <c r="L24" i="4"/>
  <c r="K24" i="4"/>
  <c r="J24" i="4"/>
  <c r="I24" i="4"/>
  <c r="H24" i="4"/>
  <c r="G24" i="4"/>
  <c r="H11" i="3"/>
  <c r="M11" i="3"/>
  <c r="L11" i="3"/>
  <c r="K11" i="3"/>
  <c r="J11" i="3"/>
  <c r="I11" i="3"/>
  <c r="G11" i="3"/>
  <c r="F10" i="3"/>
  <c r="F23" i="1"/>
  <c r="M24" i="1"/>
  <c r="L24" i="1"/>
  <c r="K24" i="1"/>
  <c r="J24" i="1"/>
  <c r="I24" i="1"/>
  <c r="H24" i="1"/>
  <c r="G24" i="1"/>
  <c r="H23" i="4" l="1"/>
  <c r="G23" i="4"/>
  <c r="J23" i="4"/>
  <c r="F22" i="4"/>
  <c r="M23" i="4"/>
  <c r="L23" i="4"/>
  <c r="I23" i="4"/>
  <c r="K23" i="4"/>
  <c r="K23" i="1"/>
  <c r="J23" i="1"/>
  <c r="I23" i="1"/>
  <c r="H23" i="1"/>
  <c r="G23" i="1"/>
  <c r="F22" i="1"/>
  <c r="M23" i="1"/>
  <c r="L23" i="1"/>
  <c r="I10" i="3"/>
  <c r="G10" i="3"/>
  <c r="F9" i="3"/>
  <c r="M10" i="3"/>
  <c r="L10" i="3"/>
  <c r="K10" i="3"/>
  <c r="J10" i="3"/>
  <c r="H10" i="3"/>
  <c r="F21" i="4" l="1"/>
  <c r="M22" i="4"/>
  <c r="L22" i="4"/>
  <c r="K22" i="4"/>
  <c r="J22" i="4"/>
  <c r="I22" i="4"/>
  <c r="H22" i="4"/>
  <c r="G22" i="4"/>
  <c r="F21" i="1"/>
  <c r="M22" i="1"/>
  <c r="K22" i="1"/>
  <c r="J22" i="1"/>
  <c r="H22" i="1"/>
  <c r="I22" i="1"/>
  <c r="G22" i="1"/>
  <c r="L22" i="1"/>
  <c r="H9" i="3"/>
  <c r="G9" i="3"/>
  <c r="F8" i="3"/>
  <c r="M9" i="3"/>
  <c r="L9" i="3"/>
  <c r="K9" i="3"/>
  <c r="J9" i="3"/>
  <c r="I9" i="3"/>
  <c r="L21" i="4" l="1"/>
  <c r="M21" i="4"/>
  <c r="K21" i="4"/>
  <c r="J21" i="4"/>
  <c r="I21" i="4"/>
  <c r="H21" i="4"/>
  <c r="G21" i="4"/>
  <c r="F20" i="4"/>
  <c r="G8" i="3"/>
  <c r="M8" i="3"/>
  <c r="L8" i="3"/>
  <c r="K8" i="3"/>
  <c r="J8" i="3"/>
  <c r="I8" i="3"/>
  <c r="H8" i="3"/>
  <c r="F7" i="3"/>
  <c r="F20" i="1"/>
  <c r="M21" i="1"/>
  <c r="L21" i="1"/>
  <c r="K21" i="1"/>
  <c r="J21" i="1"/>
  <c r="I21" i="1"/>
  <c r="H21" i="1"/>
  <c r="G21" i="1"/>
  <c r="F19" i="4" l="1"/>
  <c r="M20" i="4"/>
  <c r="L20" i="4"/>
  <c r="K20" i="4"/>
  <c r="J20" i="4"/>
  <c r="I20" i="4"/>
  <c r="H20" i="4"/>
  <c r="G20" i="4"/>
  <c r="M7" i="3"/>
  <c r="L7" i="3"/>
  <c r="K7" i="3"/>
  <c r="J7" i="3"/>
  <c r="I7" i="3"/>
  <c r="H7" i="3"/>
  <c r="G7" i="3"/>
  <c r="F6" i="3"/>
  <c r="G20" i="1"/>
  <c r="F19" i="1"/>
  <c r="M20" i="1"/>
  <c r="L20" i="1"/>
  <c r="K20" i="1"/>
  <c r="J20" i="1"/>
  <c r="I20" i="1"/>
  <c r="H20" i="1"/>
  <c r="M19" i="4" l="1"/>
  <c r="L19" i="4"/>
  <c r="K19" i="4"/>
  <c r="J19" i="4"/>
  <c r="I19" i="4"/>
  <c r="H19" i="4"/>
  <c r="G19" i="4"/>
  <c r="F18" i="4"/>
  <c r="F18" i="1"/>
  <c r="M19" i="1"/>
  <c r="L19" i="1"/>
  <c r="K19" i="1"/>
  <c r="J19" i="1"/>
  <c r="I19" i="1"/>
  <c r="G19" i="1"/>
  <c r="H19" i="1"/>
  <c r="M6" i="3"/>
  <c r="K6" i="3"/>
  <c r="J6" i="3"/>
  <c r="I6" i="3"/>
  <c r="H6" i="3"/>
  <c r="F5" i="3"/>
  <c r="L6" i="3"/>
  <c r="G6" i="3"/>
  <c r="F17" i="4" l="1"/>
  <c r="G18" i="4"/>
  <c r="M18" i="4"/>
  <c r="L18" i="4"/>
  <c r="K18" i="4"/>
  <c r="J18" i="4"/>
  <c r="I18" i="4"/>
  <c r="H18" i="4"/>
  <c r="L5" i="3"/>
  <c r="F4" i="3"/>
  <c r="M5" i="3"/>
  <c r="K5" i="3"/>
  <c r="J5" i="3"/>
  <c r="I5" i="3"/>
  <c r="H5" i="3"/>
  <c r="G5" i="3"/>
  <c r="H18" i="1"/>
  <c r="G18" i="1"/>
  <c r="F17" i="1"/>
  <c r="M18" i="1"/>
  <c r="L18" i="1"/>
  <c r="K18" i="1"/>
  <c r="J18" i="1"/>
  <c r="I18" i="1"/>
  <c r="M17" i="4" l="1"/>
  <c r="L17" i="4"/>
  <c r="K17" i="4"/>
  <c r="J17" i="4"/>
  <c r="I17" i="4"/>
  <c r="H17" i="4"/>
  <c r="G17" i="4"/>
  <c r="F16" i="4"/>
  <c r="F16" i="1"/>
  <c r="M17" i="1"/>
  <c r="L17" i="1"/>
  <c r="K17" i="1"/>
  <c r="J17" i="1"/>
  <c r="I17" i="1"/>
  <c r="H17" i="1"/>
  <c r="G17" i="1"/>
  <c r="K4" i="3"/>
  <c r="I4" i="3"/>
  <c r="H4" i="3"/>
  <c r="G4" i="3"/>
  <c r="M4" i="3"/>
  <c r="L4" i="3"/>
  <c r="J4" i="3"/>
  <c r="F11" i="4" l="1"/>
  <c r="F5" i="4"/>
  <c r="F13" i="4"/>
  <c r="F8" i="4"/>
  <c r="F10" i="4"/>
  <c r="F4" i="4"/>
  <c r="F12" i="4"/>
  <c r="F7" i="4"/>
  <c r="F9" i="4"/>
  <c r="M16" i="4"/>
  <c r="L16" i="4"/>
  <c r="K16" i="4"/>
  <c r="J16" i="4"/>
  <c r="I16" i="4"/>
  <c r="H16" i="4"/>
  <c r="G16" i="4"/>
  <c r="G11" i="4"/>
  <c r="G5" i="4"/>
  <c r="G13" i="4"/>
  <c r="G8" i="4"/>
  <c r="G10" i="4"/>
  <c r="G4" i="4"/>
  <c r="G12" i="4"/>
  <c r="G7" i="4"/>
  <c r="G9" i="4"/>
  <c r="J13" i="4"/>
  <c r="J8" i="4"/>
  <c r="J10" i="4"/>
  <c r="J4" i="4"/>
  <c r="J12" i="4"/>
  <c r="J7" i="4"/>
  <c r="J9" i="4"/>
  <c r="J11" i="4"/>
  <c r="J5" i="4"/>
  <c r="H4" i="4"/>
  <c r="H13" i="4"/>
  <c r="H8" i="4"/>
  <c r="H10" i="4"/>
  <c r="H12" i="4"/>
  <c r="H7" i="4"/>
  <c r="H11" i="4"/>
  <c r="H5" i="4"/>
  <c r="H9" i="4"/>
  <c r="I13" i="4"/>
  <c r="I8" i="4"/>
  <c r="I10" i="4"/>
  <c r="I4" i="4"/>
  <c r="I12" i="4"/>
  <c r="I7" i="4"/>
  <c r="I9" i="4"/>
  <c r="I5" i="4"/>
  <c r="I11" i="4"/>
  <c r="K13" i="4"/>
  <c r="K8" i="4"/>
  <c r="K4" i="4"/>
  <c r="K10" i="4"/>
  <c r="K12" i="4"/>
  <c r="K7" i="4"/>
  <c r="K9" i="4"/>
  <c r="K11" i="4"/>
  <c r="K5" i="4"/>
  <c r="L12" i="4"/>
  <c r="L8" i="4"/>
  <c r="L10" i="4"/>
  <c r="L4" i="4"/>
  <c r="L13" i="4"/>
  <c r="L7" i="4"/>
  <c r="L9" i="4"/>
  <c r="L11" i="4"/>
  <c r="L5" i="4"/>
  <c r="F9" i="1"/>
  <c r="F11" i="1"/>
  <c r="F5" i="1"/>
  <c r="F13" i="1"/>
  <c r="F8" i="1"/>
  <c r="F10" i="1"/>
  <c r="F4" i="1"/>
  <c r="F12" i="1"/>
  <c r="F7" i="1"/>
  <c r="H11" i="1"/>
  <c r="H5" i="1"/>
  <c r="H13" i="1"/>
  <c r="H8" i="1"/>
  <c r="H10" i="1"/>
  <c r="H4" i="1"/>
  <c r="H12" i="1"/>
  <c r="H7" i="1"/>
  <c r="H9" i="1"/>
  <c r="G11" i="1"/>
  <c r="G5" i="1"/>
  <c r="G13" i="1"/>
  <c r="G8" i="1"/>
  <c r="G10" i="1"/>
  <c r="G12" i="1"/>
  <c r="G7" i="1"/>
  <c r="G9" i="1"/>
  <c r="G4" i="1"/>
  <c r="J11" i="1"/>
  <c r="J5" i="1"/>
  <c r="J13" i="1"/>
  <c r="J8" i="1"/>
  <c r="J10" i="1"/>
  <c r="J4" i="1"/>
  <c r="J12" i="1"/>
  <c r="J7" i="1"/>
  <c r="J9" i="1"/>
  <c r="I11" i="1"/>
  <c r="I13" i="1"/>
  <c r="I8" i="1"/>
  <c r="I4" i="1"/>
  <c r="I10" i="1"/>
  <c r="I12" i="1"/>
  <c r="I7" i="1"/>
  <c r="I9" i="1"/>
  <c r="I5" i="1"/>
  <c r="K13" i="1"/>
  <c r="K8" i="1"/>
  <c r="K10" i="1"/>
  <c r="K4" i="1"/>
  <c r="K12" i="1"/>
  <c r="K7" i="1"/>
  <c r="K9" i="1"/>
  <c r="K11" i="1"/>
  <c r="K5" i="1"/>
  <c r="L13" i="1"/>
  <c r="L8" i="1"/>
  <c r="L10" i="1"/>
  <c r="L4" i="1"/>
  <c r="L12" i="1"/>
  <c r="L7" i="1"/>
  <c r="L9" i="1"/>
  <c r="L11" i="1"/>
  <c r="L5" i="1"/>
  <c r="M16" i="1"/>
  <c r="L16" i="1"/>
  <c r="K16" i="1"/>
  <c r="J16" i="1"/>
  <c r="I16" i="1"/>
  <c r="H16" i="1"/>
  <c r="G16" i="1"/>
  <c r="T30" i="4" l="1"/>
  <c r="T37" i="4"/>
  <c r="T33" i="4"/>
  <c r="T34" i="4"/>
  <c r="T38" i="4"/>
  <c r="T28" i="4"/>
  <c r="T32" i="4"/>
  <c r="T29" i="4"/>
  <c r="T36" i="4"/>
  <c r="U30" i="4"/>
  <c r="U37" i="4"/>
  <c r="U34" i="4"/>
  <c r="U38" i="4"/>
  <c r="U28" i="4"/>
  <c r="U33" i="4"/>
  <c r="U32" i="4"/>
  <c r="U29" i="4"/>
  <c r="U36" i="4"/>
  <c r="V34" i="4"/>
  <c r="V28" i="4"/>
  <c r="V32" i="4"/>
  <c r="V29" i="4"/>
  <c r="V30" i="4"/>
  <c r="V33" i="4"/>
  <c r="T36" i="1"/>
  <c r="T33" i="1"/>
  <c r="T30" i="1"/>
  <c r="T37" i="1"/>
  <c r="T34" i="1"/>
  <c r="T38" i="1"/>
  <c r="T28" i="1"/>
  <c r="T32" i="1"/>
  <c r="T29" i="1"/>
  <c r="U33" i="1"/>
  <c r="U30" i="1"/>
  <c r="U37" i="1"/>
  <c r="U34" i="1"/>
  <c r="U38" i="1"/>
  <c r="U28" i="1"/>
  <c r="U32" i="1"/>
  <c r="U29" i="1"/>
  <c r="U36" i="1"/>
  <c r="V33" i="1"/>
  <c r="V30" i="1"/>
  <c r="V34" i="1"/>
  <c r="V28" i="1"/>
  <c r="V32" i="1"/>
  <c r="V29" i="1"/>
  <c r="G5" i="12" l="1"/>
  <c r="H5" i="12" s="1"/>
  <c r="G8" i="12"/>
  <c r="H8" i="12"/>
  <c r="G29" i="12"/>
  <c r="H29" i="12" s="1"/>
  <c r="G11" i="12"/>
  <c r="H11" i="12" s="1"/>
  <c r="G48" i="12"/>
  <c r="H48" i="12" s="1"/>
  <c r="G9" i="12"/>
  <c r="H9" i="12" s="1"/>
  <c r="G50" i="12"/>
  <c r="H50" i="12" s="1"/>
  <c r="G31" i="12"/>
  <c r="H31" i="12" s="1"/>
  <c r="G32" i="12"/>
  <c r="H32" i="12" s="1"/>
  <c r="G13" i="12"/>
  <c r="H13" i="12" s="1"/>
  <c r="G33" i="12"/>
  <c r="H33" i="12" s="1"/>
  <c r="G28" i="12"/>
  <c r="H28" i="12" s="1"/>
  <c r="G14" i="12"/>
  <c r="H14" i="12"/>
  <c r="G34" i="12"/>
  <c r="H34" i="12" s="1"/>
  <c r="G30" i="12"/>
  <c r="H30" i="12" s="1"/>
  <c r="G12" i="12"/>
  <c r="H12" i="12" s="1"/>
  <c r="G15" i="12"/>
  <c r="H15" i="12" s="1"/>
  <c r="G35" i="12"/>
  <c r="H35" i="12" s="1"/>
  <c r="G49" i="12"/>
  <c r="H49" i="12" s="1"/>
  <c r="G10" i="12"/>
  <c r="H10" i="12" s="1"/>
  <c r="G16" i="12"/>
  <c r="H16" i="12" s="1"/>
  <c r="G36" i="12"/>
  <c r="H36" i="12"/>
  <c r="G17" i="12"/>
  <c r="H17" i="12"/>
  <c r="G38" i="12"/>
  <c r="H38" i="12"/>
  <c r="G39" i="12"/>
  <c r="H39" i="12" s="1"/>
  <c r="G20" i="12"/>
  <c r="H20" i="12" s="1"/>
  <c r="G40" i="12"/>
  <c r="H40" i="12" s="1"/>
  <c r="G37" i="12"/>
  <c r="H37" i="12" s="1"/>
  <c r="G18" i="12"/>
  <c r="H18" i="12"/>
  <c r="G19" i="12"/>
  <c r="H19" i="12" s="1"/>
  <c r="G21" i="12"/>
  <c r="H21" i="12"/>
  <c r="G41" i="12"/>
  <c r="H41" i="12" s="1"/>
  <c r="G22" i="12"/>
  <c r="H22" i="12"/>
  <c r="G23" i="12"/>
  <c r="H23" i="12" s="1"/>
  <c r="G44" i="12"/>
  <c r="H44" i="12" s="1"/>
  <c r="G45" i="12"/>
  <c r="H45" i="12" s="1"/>
  <c r="G6" i="12"/>
  <c r="H6" i="12" s="1"/>
  <c r="G26" i="12"/>
  <c r="H26" i="12" s="1"/>
  <c r="G46" i="12"/>
  <c r="H46" i="12" s="1"/>
  <c r="G42" i="12"/>
  <c r="H42" i="12"/>
  <c r="G43" i="12"/>
  <c r="H43" i="12" s="1"/>
  <c r="G24" i="12"/>
  <c r="H24" i="12"/>
  <c r="G25" i="12"/>
  <c r="H25" i="12"/>
  <c r="G7" i="12"/>
  <c r="H7" i="12" s="1"/>
  <c r="G27" i="12"/>
  <c r="H27" i="12" s="1"/>
  <c r="G47" i="12"/>
  <c r="H47" i="12" s="1"/>
  <c r="K5" i="12" l="1"/>
  <c r="L5" i="12" s="1"/>
  <c r="L10" i="12" s="1"/>
  <c r="M10" i="12" s="1"/>
  <c r="N10" i="12" s="1"/>
  <c r="L8" i="12" l="1"/>
  <c r="L9" i="12"/>
  <c r="M9" i="12" s="1"/>
  <c r="N9" i="12" s="1"/>
  <c r="M8" i="12"/>
  <c r="N8" i="12" s="1"/>
</calcChain>
</file>

<file path=xl/sharedStrings.xml><?xml version="1.0" encoding="utf-8"?>
<sst xmlns="http://schemas.openxmlformats.org/spreadsheetml/2006/main" count="11954" uniqueCount="264">
  <si>
    <t>Returns since 1926 w/ Dividend &amp; Inflation</t>
  </si>
  <si>
    <t>Yearly</t>
  </si>
  <si>
    <t>3 Year Cagr</t>
  </si>
  <si>
    <t>5 Year Cagr</t>
  </si>
  <si>
    <t>10 Year Cagr</t>
  </si>
  <si>
    <t>20 Year Cagr</t>
  </si>
  <si>
    <t>25 Year Cagr</t>
  </si>
  <si>
    <t>30 Year Cagr</t>
  </si>
  <si>
    <t>40 Year Cagr</t>
  </si>
  <si>
    <t>Mean</t>
  </si>
  <si>
    <t>Stdev</t>
  </si>
  <si>
    <t>Percentiles:</t>
  </si>
  <si>
    <t xml:space="preserve">  - 0th</t>
  </si>
  <si>
    <t xml:space="preserve">  - 10th</t>
  </si>
  <si>
    <t xml:space="preserve">  - 20th</t>
  </si>
  <si>
    <t xml:space="preserve">  - 50th</t>
  </si>
  <si>
    <t xml:space="preserve">  - 80th</t>
  </si>
  <si>
    <t xml:space="preserve">  - 90th</t>
  </si>
  <si>
    <t>Recent</t>
  </si>
  <si>
    <t>Year</t>
  </si>
  <si>
    <t>Return + Dividend</t>
  </si>
  <si>
    <t>Inflation</t>
  </si>
  <si>
    <t>Effective Return</t>
  </si>
  <si>
    <t>Hypothetical $10k w/ Inflation</t>
  </si>
  <si>
    <t>References:</t>
  </si>
  <si>
    <r>
      <rPr>
        <sz val="10"/>
        <color rgb="FF434343"/>
        <rFont val="Arial"/>
        <family val="2"/>
      </rPr>
      <t xml:space="preserve"> - Returns: </t>
    </r>
    <r>
      <rPr>
        <u/>
        <sz val="10"/>
        <color rgb="FF1155CC"/>
        <rFont val="Arial"/>
        <family val="2"/>
      </rPr>
      <t>https://www.slickcharts.com/sp500/returns</t>
    </r>
  </si>
  <si>
    <r>
      <rPr>
        <sz val="10"/>
        <color rgb="FF434343"/>
        <rFont val="Arial"/>
        <family val="2"/>
      </rPr>
      <t xml:space="preserve"> - Inflation: </t>
    </r>
    <r>
      <rPr>
        <u/>
        <sz val="10"/>
        <color rgb="FF434343"/>
        <rFont val="Arial"/>
        <family val="2"/>
      </rPr>
      <t>https://www.usinflationcalculator.com/inflation/historical-inflation-rates/</t>
    </r>
  </si>
  <si>
    <t>$1,350,000 needed at 60 for $70k retire w/ 95% success</t>
  </si>
  <si>
    <t>$1,100,000 needed att 65</t>
  </si>
  <si>
    <t>$900k needed at 70</t>
  </si>
  <si>
    <t>age 40</t>
  </si>
  <si>
    <t>age 60</t>
  </si>
  <si>
    <t>age 65</t>
  </si>
  <si>
    <t>age 70</t>
  </si>
  <si>
    <t>worst case cagr since 1995</t>
  </si>
  <si>
    <t>worst case cagr since 1970</t>
  </si>
  <si>
    <t>25th percentile since 1995</t>
  </si>
  <si>
    <t>25th percentile cagr since 1970</t>
  </si>
  <si>
    <t>25th percentilecagr since 1970</t>
  </si>
  <si>
    <t>50th percentile since 1995</t>
  </si>
  <si>
    <t>50th percentile cagr since 1970</t>
  </si>
  <si>
    <t>Even at the worst case scenario since 1970, $500k would have funded retirement well beyond my needs at 60
Even stacking the worst case long term in the 70s i'm fine</t>
  </si>
  <si>
    <t>500 Index Fund Investor Shares(VFINX)</t>
  </si>
  <si>
    <t>Type</t>
  </si>
  <si>
    <t>$/Share</t>
  </si>
  <si>
    <t>Payable date[1]</t>
  </si>
  <si>
    <t>Record date[2]</t>
  </si>
  <si>
    <t>Reinvest date[3]</t>
  </si>
  <si>
    <t>Reinvest price[4]</t>
  </si>
  <si>
    <t xml:space="preserve">
</t>
  </si>
  <si>
    <t>Income</t>
  </si>
  <si>
    <t>06/29/2022</t>
  </si>
  <si>
    <t>06/27/2022</t>
  </si>
  <si>
    <t>06/28/2022</t>
  </si>
  <si>
    <t xml:space="preserve">	</t>
  </si>
  <si>
    <t>03/24/2022</t>
  </si>
  <si>
    <t>03/22/2022</t>
  </si>
  <si>
    <t>03/23/2022</t>
  </si>
  <si>
    <t>12/21/2021</t>
  </si>
  <si>
    <t>12/17/2021</t>
  </si>
  <si>
    <t>12/20/2021</t>
  </si>
  <si>
    <t>09/29/2021</t>
  </si>
  <si>
    <t>09/27/2021</t>
  </si>
  <si>
    <t>09/28/2021</t>
  </si>
  <si>
    <t>06/29/2021</t>
  </si>
  <si>
    <t>06/25/2021</t>
  </si>
  <si>
    <t>06/28/2021</t>
  </si>
  <si>
    <t>03/26/2021</t>
  </si>
  <si>
    <t>03/24/2021</t>
  </si>
  <si>
    <t>03/25/2021</t>
  </si>
  <si>
    <t>12/22/2020</t>
  </si>
  <si>
    <t>12/18/2020</t>
  </si>
  <si>
    <t>12/21/2020</t>
  </si>
  <si>
    <t>09/29/2020</t>
  </si>
  <si>
    <t>09/25/2020</t>
  </si>
  <si>
    <t>09/28/2020</t>
  </si>
  <si>
    <t>06/29/2020</t>
  </si>
  <si>
    <t>06/25/2020</t>
  </si>
  <si>
    <t>06/26/2020</t>
  </si>
  <si>
    <t>12/23/2019</t>
  </si>
  <si>
    <t>12/19/2019</t>
  </si>
  <si>
    <t>12/20/2019</t>
  </si>
  <si>
    <t>09/26/2019</t>
  </si>
  <si>
    <t>09/24/2019</t>
  </si>
  <si>
    <t>09/25/2019</t>
  </si>
  <si>
    <t>06/27/2019</t>
  </si>
  <si>
    <t>06/25/2019</t>
  </si>
  <si>
    <t>06/26/2019</t>
  </si>
  <si>
    <t>03/21/2019</t>
  </si>
  <si>
    <t>03/19/2019</t>
  </si>
  <si>
    <t>03/20/2019</t>
  </si>
  <si>
    <t>12/17/2018</t>
  </si>
  <si>
    <t>12/13/2018</t>
  </si>
  <si>
    <t>12/14/2018</t>
  </si>
  <si>
    <t>09/26/2018</t>
  </si>
  <si>
    <t>09/24/2018</t>
  </si>
  <si>
    <t>09/25/2018</t>
  </si>
  <si>
    <t>06/28/2018</t>
  </si>
  <si>
    <t>06/26/2018</t>
  </si>
  <si>
    <t>06/27/2018</t>
  </si>
  <si>
    <t>03/26/2018</t>
  </si>
  <si>
    <t>03/22/2018</t>
  </si>
  <si>
    <t>03/23/2018</t>
  </si>
  <si>
    <t>12/26/2017</t>
  </si>
  <si>
    <t>12/21/2017</t>
  </si>
  <si>
    <t>12/22/2017</t>
  </si>
  <si>
    <t>09/20/2017</t>
  </si>
  <si>
    <t>09/18/2017</t>
  </si>
  <si>
    <t>09/19/2017</t>
  </si>
  <si>
    <t>06/23/2017</t>
  </si>
  <si>
    <t>06/21/2017</t>
  </si>
  <si>
    <t>06/22/2017</t>
  </si>
  <si>
    <t>03/22/2017</t>
  </si>
  <si>
    <t>03/20/2017</t>
  </si>
  <si>
    <t>03/21/2017</t>
  </si>
  <si>
    <t>12/22/2016</t>
  </si>
  <si>
    <t>12/20/2016</t>
  </si>
  <si>
    <t>12/21/2016</t>
  </si>
  <si>
    <t>09/13/2016</t>
  </si>
  <si>
    <t>06/21/2016</t>
  </si>
  <si>
    <t>06/17/2016</t>
  </si>
  <si>
    <t>06/20/2016</t>
  </si>
  <si>
    <t>03/21/2016</t>
  </si>
  <si>
    <t>03/17/2016</t>
  </si>
  <si>
    <t>03/18/2016</t>
  </si>
  <si>
    <t>12/21/2015</t>
  </si>
  <si>
    <t>12/17/2015</t>
  </si>
  <si>
    <t>12/18/2015</t>
  </si>
  <si>
    <t>09/21/2015</t>
  </si>
  <si>
    <t>09/17/2015</t>
  </si>
  <si>
    <t>09/18/2015</t>
  </si>
  <si>
    <t>06/22/2015</t>
  </si>
  <si>
    <t>06/18/2015</t>
  </si>
  <si>
    <t>06/19/2015</t>
  </si>
  <si>
    <t>03/23/2015</t>
  </si>
  <si>
    <t>03/19/2015</t>
  </si>
  <si>
    <t>03/20/2015</t>
  </si>
  <si>
    <t>12/18/2014</t>
  </si>
  <si>
    <t>12/16/2014</t>
  </si>
  <si>
    <t>12/17/2014</t>
  </si>
  <si>
    <t>09/22/2014</t>
  </si>
  <si>
    <t>09/18/2014</t>
  </si>
  <si>
    <t>09/19/2014</t>
  </si>
  <si>
    <t>06/23/2014</t>
  </si>
  <si>
    <t>06/19/2014</t>
  </si>
  <si>
    <t>06/20/2014</t>
  </si>
  <si>
    <t>03/24/2014</t>
  </si>
  <si>
    <t>03/20/2014</t>
  </si>
  <si>
    <t>03/21/2014</t>
  </si>
  <si>
    <t>12/24/2013</t>
  </si>
  <si>
    <t>12/20/2013</t>
  </si>
  <si>
    <t>12/23/2013</t>
  </si>
  <si>
    <t>09/23/2013</t>
  </si>
  <si>
    <t>09/19/2013</t>
  </si>
  <si>
    <t>09/20/2013</t>
  </si>
  <si>
    <t>06/24/2013</t>
  </si>
  <si>
    <t>06/20/2013</t>
  </si>
  <si>
    <t>06/21/2013</t>
  </si>
  <si>
    <t>03/22/2013</t>
  </si>
  <si>
    <t>03/20/2013</t>
  </si>
  <si>
    <t>03/21/2013</t>
  </si>
  <si>
    <t>12/24/2012</t>
  </si>
  <si>
    <t>12/20/2012</t>
  </si>
  <si>
    <t>12/21/2012</t>
  </si>
  <si>
    <t>09/24/2012</t>
  </si>
  <si>
    <t>09/20/2012</t>
  </si>
  <si>
    <t>09/21/2012</t>
  </si>
  <si>
    <t>[1] The date when dividends or capital gains are paid to shareholders. For Vanguard mutual funds, the payable date is usually within two to four days of the record date. The payable date also refers to the date on which a declared stock dividend or bond interest payment is scheduled to be paid.,</t>
  </si>
  <si>
    <t>[2] The date established by the issuer of a security for the purpose of determining the holders who are entitled to receive that security's next distribution of dividends or capital gains.,</t>
  </si>
  <si>
    <t>[3] The date on which an investment's dividend or capital gains income is reinvested, if requested by the shareholder, to purchase additional shares.,</t>
  </si>
  <si>
    <t>[4] The price at which an investment's dividend or capital gains distribution is reinvested, if requested by the shareholder, to purchase additional shares.,</t>
  </si>
  <si>
    <t>The performance data shown represents past performance, which is not a guarantee of future results. Investment returns and principal value will fluctuate, so that investors' shares, when sold, may be worth more or less than their original cost. Current performance may be lower or higher than the performance data cited. See performance data current to the most recent month end.</t>
  </si>
  <si>
    <t>500 Index Fund Investor Shares</t>
  </si>
  <si>
    <t>Date</t>
  </si>
  <si>
    <t>NAV</t>
  </si>
  <si>
    <t>---</t>
  </si>
  <si>
    <t>For more information about Vanguard funds or Vanguard ETFs, visit institutional.vanguard.com or call 1-800-523-1036 to obtain a prospectus or, if available, a summary prospectus. Investment objectives, risks, charges, expenses, and other important information are contained in the prospectus; read and consider it carefully before investing.</t>
  </si>
  <si>
    <t xml:space="preserve">Level 0 </t>
  </si>
  <si>
    <t>Total Years</t>
  </si>
  <si>
    <t>NAV Start Price</t>
  </si>
  <si>
    <t>NAV End Price</t>
  </si>
  <si>
    <t>Price Return</t>
  </si>
  <si>
    <t>Growth of $10,000</t>
  </si>
  <si>
    <t>*Inception date is 31/08/1976</t>
  </si>
  <si>
    <t>Level 1</t>
  </si>
  <si>
    <t>Distributions Per Share</t>
  </si>
  <si>
    <t>Yield</t>
  </si>
  <si>
    <t>Unit Amount</t>
  </si>
  <si>
    <t>$Distributions</t>
  </si>
  <si>
    <t>Price Growth of $15,000</t>
  </si>
  <si>
    <t>Capital + Dividend if no Div reinvestment</t>
  </si>
  <si>
    <t>Total Return (Price + Dividends)</t>
  </si>
  <si>
    <t>$ Distributions if Div Reinvested</t>
  </si>
  <si>
    <t>Unit Amount if Reinvested EOY</t>
  </si>
  <si>
    <t>Growth of $15,000 with Div Reinvested</t>
  </si>
  <si>
    <t>Total Return</t>
  </si>
  <si>
    <t>Original Value</t>
  </si>
  <si>
    <t>Current Value</t>
  </si>
  <si>
    <t>Number of Investment Years</t>
  </si>
  <si>
    <t>Annualized Return</t>
  </si>
  <si>
    <t>Total Dividends</t>
  </si>
  <si>
    <t>Account Value 2021</t>
  </si>
  <si>
    <t>Cap + Div Last Account Value</t>
  </si>
  <si>
    <t>Return + 
Dividend</t>
  </si>
  <si>
    <t>Inflation Adjusted
 Return</t>
  </si>
  <si>
    <t>Hypothetical $15k with 
Dividends</t>
  </si>
  <si>
    <t>Hypothetical $15k
 w/ Inflation</t>
  </si>
  <si>
    <t xml:space="preserve">Inflation of $1 </t>
  </si>
  <si>
    <t>Orginal Value</t>
  </si>
  <si>
    <t>Annualised Return</t>
  </si>
  <si>
    <t>2016 Value</t>
  </si>
  <si>
    <t>Div Per Share</t>
  </si>
  <si>
    <t>$ Distributions after Tax</t>
  </si>
  <si>
    <t>Growth of $15,000</t>
  </si>
  <si>
    <t xml:space="preserve">Return+After Tax Dividend </t>
  </si>
  <si>
    <t>Inflation Adjusted Return (After-tax Dividend)</t>
  </si>
  <si>
    <t>Hypothetical $10K w/Inflation &amp; after tax Dividends</t>
  </si>
  <si>
    <t>VFINX Current Price (17/07/2022)</t>
  </si>
  <si>
    <t>VFINX 2016 Price (31/12/2015)</t>
  </si>
  <si>
    <t>Level 4 Withdrawals</t>
  </si>
  <si>
    <t>New Units Purchased</t>
  </si>
  <si>
    <t>$ Purchase Amount</t>
  </si>
  <si>
    <t>Average Price Purchased</t>
  </si>
  <si>
    <t>Total $ gains subject to capital gains</t>
  </si>
  <si>
    <t>$1 in 1976 is $5.03 in 2021</t>
  </si>
  <si>
    <t>Capital Gains Tax %</t>
  </si>
  <si>
    <t>Capital gains tax</t>
  </si>
  <si>
    <t>Net $ gains without inflation</t>
  </si>
  <si>
    <t>Net $ Gains with Inflation Conversion to 1976</t>
  </si>
  <si>
    <t>$0 to $40400</t>
  </si>
  <si>
    <t>$40,401 to $445,850</t>
  </si>
  <si>
    <t>$445,851 or More</t>
  </si>
  <si>
    <t>If you made a full lumpsum withdrawal from the fund, your performance will be…..</t>
  </si>
  <si>
    <t>If you made a full lumpsum withdrawal from the fund in 2016, your performance will be…..</t>
  </si>
  <si>
    <t>Orignial Value</t>
  </si>
  <si>
    <t>Total Investment Years</t>
  </si>
  <si>
    <t>Annualised returns</t>
  </si>
  <si>
    <t>VFINX 2016 Price</t>
  </si>
  <si>
    <t>$1 in 1976 is $4.46 in 2016</t>
  </si>
  <si>
    <t>CGT Bracket</t>
  </si>
  <si>
    <t>Realistic Account Value</t>
  </si>
  <si>
    <r>
      <rPr>
        <sz val="10"/>
        <color rgb="FF000000"/>
        <rFont val="Arial"/>
        <family val="2"/>
      </rPr>
      <t>Sequence of Return - Scenarios -</t>
    </r>
    <r>
      <rPr>
        <i/>
        <sz val="10"/>
        <color rgb="FF000000"/>
        <rFont val="Arial"/>
        <family val="2"/>
      </rPr>
      <t xml:space="preserve"> </t>
    </r>
    <r>
      <rPr>
        <i/>
        <sz val="10"/>
        <color rgb="FF999999"/>
        <rFont val="Arial"/>
        <family val="2"/>
      </rPr>
      <t>Two 30-year time periods w/ same CAGR</t>
    </r>
  </si>
  <si>
    <t>Ending Balances</t>
  </si>
  <si>
    <t>Year Range</t>
  </si>
  <si>
    <t>Beginning Balance</t>
  </si>
  <si>
    <t>Cagr</t>
  </si>
  <si>
    <t>No Contribution or Withdrawal</t>
  </si>
  <si>
    <t>Contribution: 
$24k / yr</t>
  </si>
  <si>
    <t>Withdrawal: 
-$40k / yr</t>
  </si>
  <si>
    <t>SWR</t>
  </si>
  <si>
    <t>1958 -&gt; 1988</t>
  </si>
  <si>
    <t>&lt;--- Sequence of returns massively affects the SWR despite same CAGR</t>
  </si>
  <si>
    <t>1973 -&gt; 2003</t>
  </si>
  <si>
    <t>Details for $0 Contribution</t>
  </si>
  <si>
    <t>Details for $24k Contribution</t>
  </si>
  <si>
    <t>Details for -$40k Withdrawal</t>
  </si>
  <si>
    <t>Starting Balance</t>
  </si>
  <si>
    <t>S&amp;P 500 
Return + Inflation + Dividends</t>
  </si>
  <si>
    <t>Ending Balance</t>
  </si>
  <si>
    <t>Return</t>
  </si>
  <si>
    <t>Contribution</t>
  </si>
  <si>
    <t>Real</t>
  </si>
  <si>
    <t>Withdrawal</t>
  </si>
  <si>
    <t>40 Year SWR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</si>
</sst>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quot;$&quot;#,##0.00;[Red]\-&quot;$&quot;#,##0.00"/>
    <numFmt numFmtId="166" formatCode="0.0%"/>
    <numFmt numFmtId="167" formatCode="[$$]#,##0"/>
    <numFmt numFmtId="168" formatCode="&quot;$&quot;#,##0.00"/>
    <numFmt numFmtId="169" formatCode="&quot;$&quot;#,##0"/>
  </numFmts>
  <fonts count="34">
    <font>
      <sz val="10"/>
      <color rgb="FF000000"/>
      <name val="Arial"/>
      <scheme val="minor"/>
    </font>
    <font>
      <sz val="11"/>
      <color theme="1"/>
      <name val="Arial"/>
      <family val="2"/>
    </font>
    <font>
      <b/>
      <sz val="10"/>
      <color rgb="FF1155CC"/>
      <name val="Arial"/>
      <family val="2"/>
    </font>
    <font>
      <sz val="10"/>
      <color theme="1"/>
      <name val="Arial"/>
      <family val="2"/>
    </font>
    <font>
      <b/>
      <sz val="10"/>
      <color theme="1"/>
      <name val="Arial"/>
      <family val="2"/>
    </font>
    <font>
      <sz val="10"/>
      <color rgb="FF999999"/>
      <name val="Arial"/>
      <family val="2"/>
    </font>
    <font>
      <b/>
      <sz val="10"/>
      <color theme="1"/>
      <name val="Arial"/>
      <family val="2"/>
      <scheme val="minor"/>
    </font>
    <font>
      <b/>
      <sz val="10"/>
      <color rgb="FFB7B7B7"/>
      <name val="Arial"/>
      <family val="2"/>
    </font>
    <font>
      <sz val="11"/>
      <color rgb="FF373A3C"/>
      <name val="&quot;Segoe UI&quot;"/>
    </font>
    <font>
      <sz val="11"/>
      <color rgb="FF373A3C"/>
      <name val="Arial"/>
      <family val="2"/>
    </font>
    <font>
      <sz val="10"/>
      <color rgb="FF434343"/>
      <name val="Arial"/>
      <family val="2"/>
    </font>
    <font>
      <sz val="10"/>
      <color rgb="FFB7B7B7"/>
      <name val="Arial"/>
      <family val="2"/>
    </font>
    <font>
      <sz val="10"/>
      <color theme="1"/>
      <name val="Arial"/>
      <family val="2"/>
      <scheme val="minor"/>
    </font>
    <font>
      <sz val="10"/>
      <color rgb="FF434343"/>
      <name val="Arial"/>
      <family val="2"/>
      <scheme val="minor"/>
    </font>
    <font>
      <sz val="10"/>
      <color rgb="FF4A86E8"/>
      <name val="Arial"/>
      <family val="2"/>
    </font>
    <font>
      <sz val="10"/>
      <color rgb="FF4A86E8"/>
      <name val="Arial"/>
      <family val="2"/>
      <scheme val="minor"/>
    </font>
    <font>
      <u/>
      <sz val="10"/>
      <color rgb="FF434343"/>
      <name val="Arial"/>
      <family val="2"/>
    </font>
    <font>
      <sz val="10"/>
      <color rgb="FF6AA84F"/>
      <name val="Arial"/>
      <family val="2"/>
      <scheme val="minor"/>
    </font>
    <font>
      <sz val="10"/>
      <color rgb="FF000000"/>
      <name val="Arial"/>
      <family val="2"/>
      <scheme val="minor"/>
    </font>
    <font>
      <sz val="10"/>
      <name val="Arial"/>
      <family val="2"/>
    </font>
    <font>
      <sz val="10"/>
      <color rgb="FF999999"/>
      <name val="Arial"/>
      <family val="2"/>
      <scheme val="minor"/>
    </font>
    <font>
      <sz val="10"/>
      <color rgb="FF000000"/>
      <name val="Arial"/>
      <family val="2"/>
    </font>
    <font>
      <sz val="11"/>
      <color rgb="FF1155CC"/>
      <name val="Inconsolata"/>
    </font>
    <font>
      <sz val="10"/>
      <color rgb="FF990000"/>
      <name val="Arial"/>
      <family val="2"/>
      <scheme val="minor"/>
    </font>
    <font>
      <b/>
      <sz val="10"/>
      <color rgb="FF000000"/>
      <name val="Arial"/>
      <family val="2"/>
    </font>
    <font>
      <sz val="11"/>
      <color rgb="FF373A3C"/>
      <name val="Segoe UI"/>
      <family val="2"/>
    </font>
    <font>
      <b/>
      <sz val="10"/>
      <color rgb="FFB7B7B7"/>
      <name val="Arial"/>
      <family val="2"/>
      <scheme val="minor"/>
    </font>
    <font>
      <sz val="10"/>
      <color rgb="FFB7B7B7"/>
      <name val="Arial"/>
      <family val="2"/>
      <scheme val="minor"/>
    </font>
    <font>
      <u/>
      <sz val="10"/>
      <color rgb="FF1155CC"/>
      <name val="Arial"/>
      <family val="2"/>
    </font>
    <font>
      <i/>
      <sz val="10"/>
      <color rgb="FF000000"/>
      <name val="Arial"/>
      <family val="2"/>
    </font>
    <font>
      <i/>
      <sz val="10"/>
      <color rgb="FF999999"/>
      <name val="Arial"/>
      <family val="2"/>
    </font>
    <font>
      <sz val="10"/>
      <name val="Arial"/>
      <family val="2"/>
      <scheme val="minor"/>
    </font>
    <font>
      <u/>
      <sz val="10"/>
      <color rgb="FF000000"/>
      <name val="Arial"/>
      <family val="2"/>
      <scheme val="minor"/>
    </font>
    <font>
      <b/>
      <sz val="10"/>
      <color rgb="FF000000"/>
      <name val="Arial"/>
      <family val="2"/>
      <scheme val="minor"/>
    </font>
  </fonts>
  <fills count="9">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A4C2F4"/>
        <bgColor rgb="FFA4C2F4"/>
      </patternFill>
    </fill>
    <fill>
      <patternFill patternType="solid">
        <fgColor rgb="FF6D9EEB"/>
        <bgColor rgb="FF6D9EEB"/>
      </patternFill>
    </fill>
    <fill>
      <patternFill patternType="solid">
        <fgColor rgb="FFD0E0E3"/>
        <bgColor rgb="FFD0E0E3"/>
      </patternFill>
    </fill>
    <fill>
      <patternFill patternType="solid">
        <fgColor rgb="FFFFFF00"/>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FF0000"/>
      </left>
      <right style="thin">
        <color rgb="FF000000"/>
      </right>
      <top style="thin">
        <color rgb="FFFF0000"/>
      </top>
      <bottom style="thin">
        <color rgb="FFFF0000"/>
      </bottom>
      <diagonal/>
    </border>
    <border>
      <left/>
      <right style="thin">
        <color rgb="FFFF0000"/>
      </right>
      <top style="thin">
        <color rgb="FFFF0000"/>
      </top>
      <bottom style="thin">
        <color rgb="FFFF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38">
    <xf numFmtId="0" fontId="0" fillId="0" borderId="0" xfId="0"/>
    <xf numFmtId="0" fontId="2" fillId="0" borderId="0" xfId="0" applyFont="1"/>
    <xf numFmtId="0" fontId="3" fillId="0" borderId="0" xfId="0" applyFont="1"/>
    <xf numFmtId="0" fontId="3"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3" fillId="2" borderId="4" xfId="0" applyFont="1" applyFill="1" applyBorder="1"/>
    <xf numFmtId="166" fontId="3" fillId="2" borderId="0" xfId="0" applyNumberFormat="1" applyFont="1" applyFill="1" applyAlignment="1">
      <alignment horizontal="center"/>
    </xf>
    <xf numFmtId="166" fontId="3" fillId="2" borderId="5" xfId="0" applyNumberFormat="1" applyFont="1" applyFill="1" applyBorder="1" applyAlignment="1">
      <alignment horizontal="center"/>
    </xf>
    <xf numFmtId="166" fontId="3" fillId="2" borderId="0" xfId="0" applyNumberFormat="1" applyFont="1" applyFill="1"/>
    <xf numFmtId="166" fontId="3" fillId="2" borderId="5" xfId="0" applyNumberFormat="1" applyFont="1" applyFill="1" applyBorder="1"/>
    <xf numFmtId="0" fontId="5" fillId="2" borderId="4" xfId="0" applyFont="1" applyFill="1" applyBorder="1"/>
    <xf numFmtId="166" fontId="5" fillId="2" borderId="0" xfId="0" applyNumberFormat="1" applyFont="1" applyFill="1" applyAlignment="1">
      <alignment horizontal="center"/>
    </xf>
    <xf numFmtId="166" fontId="5" fillId="2" borderId="5" xfId="0" applyNumberFormat="1" applyFont="1" applyFill="1" applyBorder="1" applyAlignment="1">
      <alignment horizontal="center"/>
    </xf>
    <xf numFmtId="0" fontId="4" fillId="0" borderId="0" xfId="0" applyFont="1"/>
    <xf numFmtId="0" fontId="5" fillId="2" borderId="6" xfId="0" applyFont="1" applyFill="1" applyBorder="1"/>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6" fillId="0" borderId="0" xfId="0" applyFont="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7" fillId="3" borderId="2" xfId="0" applyFont="1" applyFill="1" applyBorder="1" applyAlignment="1">
      <alignment horizontal="center" wrapText="1"/>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8" fillId="0" borderId="0" xfId="0" applyFont="1" applyAlignment="1">
      <alignment horizontal="center" vertical="top"/>
    </xf>
    <xf numFmtId="0" fontId="9" fillId="3" borderId="4" xfId="0" applyFont="1" applyFill="1" applyBorder="1" applyAlignment="1">
      <alignment horizontal="center" vertical="top"/>
    </xf>
    <xf numFmtId="10" fontId="10" fillId="3" borderId="0" xfId="0" applyNumberFormat="1" applyFont="1" applyFill="1" applyAlignment="1">
      <alignment horizontal="center"/>
    </xf>
    <xf numFmtId="166" fontId="10" fillId="3" borderId="0" xfId="0" applyNumberFormat="1" applyFont="1" applyFill="1" applyAlignment="1">
      <alignment horizontal="center"/>
    </xf>
    <xf numFmtId="167" fontId="11" fillId="3" borderId="0" xfId="0" applyNumberFormat="1" applyFont="1" applyFill="1" applyAlignment="1">
      <alignment horizontal="center"/>
    </xf>
    <xf numFmtId="166" fontId="12" fillId="4" borderId="0" xfId="0" applyNumberFormat="1" applyFont="1" applyFill="1" applyAlignment="1">
      <alignment horizontal="center"/>
    </xf>
    <xf numFmtId="166" fontId="12" fillId="4" borderId="5" xfId="0" applyNumberFormat="1" applyFont="1" applyFill="1" applyBorder="1" applyAlignment="1">
      <alignment horizontal="center"/>
    </xf>
    <xf numFmtId="0" fontId="8" fillId="3" borderId="4" xfId="0" applyFont="1" applyFill="1" applyBorder="1" applyAlignment="1">
      <alignment horizontal="center" vertical="top"/>
    </xf>
    <xf numFmtId="166" fontId="13" fillId="4" borderId="0" xfId="0" applyNumberFormat="1" applyFont="1" applyFill="1" applyAlignment="1">
      <alignment horizontal="center"/>
    </xf>
    <xf numFmtId="0" fontId="12" fillId="0" borderId="0" xfId="0" applyFont="1"/>
    <xf numFmtId="168" fontId="14" fillId="0" borderId="0" xfId="0" applyNumberFormat="1" applyFont="1" applyAlignment="1">
      <alignment horizontal="right"/>
    </xf>
    <xf numFmtId="168" fontId="15" fillId="0" borderId="0" xfId="0" applyNumberFormat="1" applyFont="1"/>
    <xf numFmtId="0" fontId="16" fillId="0" borderId="0" xfId="0" applyFont="1"/>
    <xf numFmtId="0" fontId="13" fillId="0" borderId="0" xfId="0" applyFont="1"/>
    <xf numFmtId="0" fontId="12" fillId="0" borderId="0" xfId="0" applyFont="1" applyAlignment="1">
      <alignment horizontal="center"/>
    </xf>
    <xf numFmtId="168" fontId="12" fillId="0" borderId="0" xfId="0" applyNumberFormat="1" applyFont="1"/>
    <xf numFmtId="168" fontId="17" fillId="0" borderId="0" xfId="0" applyNumberFormat="1" applyFont="1"/>
    <xf numFmtId="168" fontId="3" fillId="0" borderId="0" xfId="0" applyNumberFormat="1" applyFont="1" applyAlignment="1">
      <alignment horizontal="right"/>
    </xf>
    <xf numFmtId="166" fontId="13" fillId="4" borderId="5" xfId="0" applyNumberFormat="1" applyFont="1" applyFill="1" applyBorder="1" applyAlignment="1">
      <alignment horizontal="center"/>
    </xf>
    <xf numFmtId="168" fontId="3" fillId="0" borderId="0" xfId="0" applyNumberFormat="1" applyFont="1"/>
    <xf numFmtId="0" fontId="8" fillId="3" borderId="6" xfId="0" applyFont="1" applyFill="1" applyBorder="1" applyAlignment="1">
      <alignment horizontal="center" vertical="top"/>
    </xf>
    <xf numFmtId="166" fontId="10" fillId="3" borderId="7" xfId="0" applyNumberFormat="1" applyFont="1" applyFill="1" applyBorder="1" applyAlignment="1">
      <alignment horizontal="center"/>
    </xf>
    <xf numFmtId="166" fontId="12" fillId="4" borderId="7" xfId="0" applyNumberFormat="1" applyFont="1" applyFill="1" applyBorder="1" applyAlignment="1">
      <alignment horizontal="center"/>
    </xf>
    <xf numFmtId="166" fontId="12" fillId="4" borderId="8" xfId="0" applyNumberFormat="1" applyFont="1" applyFill="1" applyBorder="1" applyAlignment="1">
      <alignment horizontal="center"/>
    </xf>
    <xf numFmtId="10" fontId="12" fillId="0" borderId="0" xfId="0" applyNumberFormat="1" applyFont="1"/>
    <xf numFmtId="167" fontId="11" fillId="0" borderId="0" xfId="0" applyNumberFormat="1" applyFont="1" applyAlignment="1">
      <alignment horizontal="center"/>
    </xf>
    <xf numFmtId="0" fontId="6" fillId="0" borderId="0" xfId="0" applyFont="1" applyAlignment="1">
      <alignment horizontal="center"/>
    </xf>
    <xf numFmtId="0" fontId="18" fillId="0" borderId="0" xfId="0" applyFont="1"/>
    <xf numFmtId="0" fontId="12" fillId="2" borderId="1" xfId="0" applyFont="1" applyFill="1" applyBorder="1"/>
    <xf numFmtId="0" fontId="12" fillId="2" borderId="2" xfId="0" applyFont="1" applyFill="1" applyBorder="1"/>
    <xf numFmtId="0" fontId="18" fillId="6" borderId="3" xfId="0" applyFont="1" applyFill="1" applyBorder="1" applyAlignment="1">
      <alignment horizontal="center" vertical="center" wrapText="1"/>
    </xf>
    <xf numFmtId="0" fontId="12" fillId="0" borderId="0" xfId="0" applyFont="1" applyAlignment="1">
      <alignmen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wrapText="1"/>
    </xf>
    <xf numFmtId="0" fontId="12" fillId="2" borderId="0" xfId="0" applyFont="1" applyFill="1" applyAlignment="1">
      <alignment horizontal="center" vertical="center"/>
    </xf>
    <xf numFmtId="0" fontId="12" fillId="5" borderId="0" xfId="0" applyFont="1" applyFill="1" applyAlignment="1">
      <alignment horizontal="center" vertical="center" wrapText="1"/>
    </xf>
    <xf numFmtId="0" fontId="20" fillId="5" borderId="0" xfId="0" applyFont="1" applyFill="1" applyAlignment="1">
      <alignment horizontal="center" vertical="center" wrapText="1"/>
    </xf>
    <xf numFmtId="167" fontId="21" fillId="6" borderId="5" xfId="0" applyNumberFormat="1" applyFont="1" applyFill="1" applyBorder="1" applyAlignment="1">
      <alignment horizontal="center"/>
    </xf>
    <xf numFmtId="0" fontId="12" fillId="0" borderId="0" xfId="0" applyFont="1" applyAlignment="1">
      <alignment horizontal="center" vertical="center"/>
    </xf>
    <xf numFmtId="0" fontId="6" fillId="2" borderId="4" xfId="0" applyFont="1" applyFill="1" applyBorder="1" applyAlignment="1">
      <alignment horizontal="center"/>
    </xf>
    <xf numFmtId="167" fontId="21" fillId="2" borderId="0" xfId="0" applyNumberFormat="1" applyFont="1" applyFill="1" applyAlignment="1">
      <alignment horizontal="center"/>
    </xf>
    <xf numFmtId="10" fontId="22" fillId="2" borderId="0" xfId="0" applyNumberFormat="1" applyFont="1" applyFill="1" applyAlignment="1">
      <alignment horizontal="center"/>
    </xf>
    <xf numFmtId="167" fontId="21" fillId="5" borderId="0" xfId="0" applyNumberFormat="1" applyFont="1" applyFill="1" applyAlignment="1">
      <alignment horizontal="center"/>
    </xf>
    <xf numFmtId="167" fontId="5" fillId="5" borderId="0" xfId="0" applyNumberFormat="1" applyFont="1" applyFill="1" applyAlignment="1">
      <alignment horizontal="center"/>
    </xf>
    <xf numFmtId="10" fontId="21" fillId="6" borderId="5" xfId="0" applyNumberFormat="1" applyFont="1" applyFill="1" applyBorder="1" applyAlignment="1">
      <alignment horizontal="center"/>
    </xf>
    <xf numFmtId="10" fontId="18" fillId="6" borderId="5" xfId="0" applyNumberFormat="1" applyFont="1" applyFill="1" applyBorder="1" applyAlignment="1">
      <alignment horizontal="center"/>
    </xf>
    <xf numFmtId="0" fontId="12" fillId="2" borderId="6" xfId="0" applyFont="1" applyFill="1" applyBorder="1" applyAlignment="1">
      <alignment horizontal="center"/>
    </xf>
    <xf numFmtId="0" fontId="12" fillId="2" borderId="7" xfId="0" applyFont="1" applyFill="1" applyBorder="1" applyAlignment="1">
      <alignment horizontal="center"/>
    </xf>
    <xf numFmtId="0" fontId="12" fillId="5" borderId="7" xfId="0" applyFont="1" applyFill="1" applyBorder="1"/>
    <xf numFmtId="0" fontId="20" fillId="5" borderId="7" xfId="0" applyFont="1" applyFill="1" applyBorder="1" applyAlignment="1">
      <alignment horizontal="center"/>
    </xf>
    <xf numFmtId="0" fontId="12" fillId="5" borderId="7" xfId="0" applyFont="1" applyFill="1" applyBorder="1" applyAlignment="1">
      <alignment horizontal="center"/>
    </xf>
    <xf numFmtId="0" fontId="18" fillId="6" borderId="8" xfId="0" applyFont="1" applyFill="1" applyBorder="1" applyAlignment="1">
      <alignment horizontal="center"/>
    </xf>
    <xf numFmtId="10" fontId="12" fillId="0" borderId="0" xfId="0" applyNumberFormat="1" applyFont="1" applyAlignment="1">
      <alignment horizontal="center"/>
    </xf>
    <xf numFmtId="169" fontId="12" fillId="0" borderId="0" xfId="0" applyNumberFormat="1" applyFont="1" applyAlignment="1">
      <alignment horizontal="center"/>
    </xf>
    <xf numFmtId="0" fontId="6" fillId="0" borderId="0" xfId="0" applyFont="1"/>
    <xf numFmtId="0" fontId="24" fillId="3" borderId="0" xfId="0" applyFont="1" applyFill="1" applyAlignment="1">
      <alignment horizontal="center"/>
    </xf>
    <xf numFmtId="0" fontId="12" fillId="3" borderId="0" xfId="0" applyFont="1" applyFill="1"/>
    <xf numFmtId="0" fontId="12" fillId="3" borderId="0" xfId="0" applyFont="1" applyFill="1" applyAlignment="1">
      <alignment horizontal="center" wrapText="1"/>
    </xf>
    <xf numFmtId="0" fontId="12" fillId="3" borderId="0" xfId="0" applyFont="1" applyFill="1" applyAlignment="1">
      <alignment horizontal="center"/>
    </xf>
    <xf numFmtId="0" fontId="8" fillId="3" borderId="0" xfId="0" applyFont="1" applyFill="1" applyAlignment="1">
      <alignment horizontal="center" vertical="top"/>
    </xf>
    <xf numFmtId="0" fontId="25" fillId="3" borderId="4" xfId="0" applyFont="1" applyFill="1" applyBorder="1" applyAlignment="1">
      <alignment horizontal="center" vertical="top"/>
    </xf>
    <xf numFmtId="0" fontId="26" fillId="4" borderId="2" xfId="0" applyFont="1" applyFill="1" applyBorder="1" applyAlignment="1">
      <alignment horizontal="center" vertical="center"/>
    </xf>
    <xf numFmtId="10" fontId="6" fillId="7" borderId="0" xfId="0" applyNumberFormat="1" applyFont="1" applyFill="1" applyAlignment="1">
      <alignment horizontal="center" vertical="center"/>
    </xf>
    <xf numFmtId="166" fontId="27" fillId="4" borderId="0" xfId="0" applyNumberFormat="1" applyFont="1" applyFill="1" applyAlignment="1">
      <alignment horizontal="center"/>
    </xf>
    <xf numFmtId="10" fontId="12" fillId="7" borderId="0" xfId="0" applyNumberFormat="1" applyFont="1" applyFill="1" applyAlignment="1">
      <alignment horizontal="center"/>
    </xf>
    <xf numFmtId="10" fontId="13" fillId="7" borderId="0" xfId="0" applyNumberFormat="1" applyFont="1" applyFill="1" applyAlignment="1">
      <alignment horizontal="center"/>
    </xf>
    <xf numFmtId="166" fontId="12" fillId="4" borderId="9" xfId="0" applyNumberFormat="1" applyFont="1" applyFill="1" applyBorder="1" applyAlignment="1">
      <alignment horizontal="center"/>
    </xf>
    <xf numFmtId="10" fontId="13" fillId="7" borderId="10" xfId="0" applyNumberFormat="1" applyFont="1" applyFill="1" applyBorder="1" applyAlignment="1">
      <alignment horizontal="center"/>
    </xf>
    <xf numFmtId="166" fontId="13" fillId="7" borderId="0" xfId="0" applyNumberFormat="1" applyFont="1" applyFill="1" applyAlignment="1">
      <alignment horizontal="center"/>
    </xf>
    <xf numFmtId="166" fontId="12" fillId="7" borderId="0" xfId="0" applyNumberFormat="1" applyFont="1" applyFill="1" applyAlignment="1">
      <alignment horizontal="center"/>
    </xf>
    <xf numFmtId="166" fontId="27" fillId="4" borderId="7" xfId="0" applyNumberFormat="1" applyFont="1" applyFill="1" applyBorder="1" applyAlignment="1">
      <alignment horizontal="center"/>
    </xf>
    <xf numFmtId="10" fontId="0" fillId="0" borderId="0" xfId="0" applyNumberFormat="1"/>
    <xf numFmtId="9" fontId="0" fillId="0" borderId="0" xfId="0" applyNumberFormat="1"/>
    <xf numFmtId="0" fontId="31" fillId="0" borderId="0" xfId="0" applyFont="1" applyAlignment="1">
      <alignment horizontal="center" vertical="top"/>
    </xf>
    <xf numFmtId="0" fontId="1" fillId="0" borderId="0" xfId="1"/>
    <xf numFmtId="165" fontId="1" fillId="0" borderId="0" xfId="1" applyNumberFormat="1"/>
    <xf numFmtId="14" fontId="1" fillId="0" borderId="0" xfId="1" applyNumberFormat="1"/>
    <xf numFmtId="164" fontId="0" fillId="0" borderId="0" xfId="0" applyNumberFormat="1"/>
    <xf numFmtId="165" fontId="0" fillId="0" borderId="0" xfId="0" applyNumberFormat="1"/>
    <xf numFmtId="165" fontId="18" fillId="0" borderId="0" xfId="0" applyNumberFormat="1" applyFont="1"/>
    <xf numFmtId="0" fontId="1" fillId="0" borderId="0" xfId="1" applyAlignment="1">
      <alignment wrapText="1"/>
    </xf>
    <xf numFmtId="3" fontId="0" fillId="0" borderId="0" xfId="0" applyNumberFormat="1"/>
    <xf numFmtId="0" fontId="18" fillId="0" borderId="12" xfId="0" applyFont="1" applyBorder="1"/>
    <xf numFmtId="0" fontId="18" fillId="0" borderId="13" xfId="0" applyFont="1" applyBorder="1"/>
    <xf numFmtId="165" fontId="18" fillId="0" borderId="13" xfId="0" applyNumberFormat="1" applyFont="1" applyBorder="1"/>
    <xf numFmtId="0" fontId="18" fillId="0" borderId="14" xfId="0" applyFont="1" applyBorder="1"/>
    <xf numFmtId="165" fontId="18" fillId="0" borderId="11" xfId="0" applyNumberFormat="1" applyFont="1" applyBorder="1"/>
    <xf numFmtId="164" fontId="0" fillId="0" borderId="0" xfId="0" applyNumberFormat="1" applyAlignment="1">
      <alignment horizontal="center"/>
    </xf>
    <xf numFmtId="0" fontId="18" fillId="0" borderId="11" xfId="0" applyFont="1" applyBorder="1"/>
    <xf numFmtId="0" fontId="6" fillId="0" borderId="11" xfId="0" applyFont="1" applyBorder="1" applyAlignment="1">
      <alignment horizontal="center"/>
    </xf>
    <xf numFmtId="10" fontId="31" fillId="0" borderId="0" xfId="0" applyNumberFormat="1" applyFont="1" applyAlignment="1">
      <alignment horizontal="right"/>
    </xf>
    <xf numFmtId="0" fontId="0" fillId="0" borderId="0" xfId="0" applyAlignment="1">
      <alignment horizontal="center"/>
    </xf>
    <xf numFmtId="165" fontId="18" fillId="0" borderId="11" xfId="0" applyNumberFormat="1" applyFont="1" applyBorder="1" applyAlignment="1">
      <alignment horizontal="center"/>
    </xf>
    <xf numFmtId="165" fontId="18" fillId="0" borderId="13" xfId="0" applyNumberFormat="1" applyFont="1" applyBorder="1" applyAlignment="1">
      <alignment horizontal="center"/>
    </xf>
    <xf numFmtId="0" fontId="18" fillId="0" borderId="11" xfId="0" applyFont="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0" fontId="18" fillId="0" borderId="15" xfId="0" applyFont="1" applyBorder="1"/>
    <xf numFmtId="0" fontId="32" fillId="0" borderId="0" xfId="0" applyFont="1"/>
    <xf numFmtId="164" fontId="0" fillId="0" borderId="0" xfId="0" applyNumberFormat="1" applyAlignment="1">
      <alignment horizontal="center" vertical="center"/>
    </xf>
    <xf numFmtId="164" fontId="18" fillId="0" borderId="0" xfId="0" applyNumberFormat="1" applyFont="1"/>
    <xf numFmtId="10" fontId="18" fillId="0" borderId="0" xfId="0" applyNumberFormat="1" applyFont="1"/>
    <xf numFmtId="164" fontId="12" fillId="0" borderId="0" xfId="0" applyNumberFormat="1" applyFont="1" applyAlignment="1">
      <alignment horizontal="center"/>
    </xf>
    <xf numFmtId="0" fontId="33" fillId="0" borderId="0" xfId="0" applyFont="1"/>
    <xf numFmtId="0" fontId="33" fillId="0" borderId="0" xfId="0" applyFont="1" applyAlignment="1">
      <alignment wrapText="1"/>
    </xf>
    <xf numFmtId="0" fontId="18" fillId="8" borderId="11" xfId="0" applyFont="1" applyFill="1" applyBorder="1"/>
    <xf numFmtId="164" fontId="0" fillId="8" borderId="16" xfId="0" applyNumberFormat="1" applyFill="1" applyBorder="1"/>
    <xf numFmtId="164" fontId="0" fillId="8" borderId="17" xfId="0" applyNumberFormat="1" applyFill="1" applyBorder="1"/>
    <xf numFmtId="0" fontId="12" fillId="0" borderId="0" xfId="0" applyFont="1" applyAlignment="1">
      <alignment horizontal="center" wrapText="1"/>
    </xf>
    <xf numFmtId="0" fontId="6" fillId="5" borderId="2" xfId="0" applyFont="1" applyFill="1" applyBorder="1" applyAlignment="1">
      <alignment horizontal="center"/>
    </xf>
    <xf numFmtId="0" fontId="23" fillId="0" borderId="0" xfId="0" applyFont="1" applyAlignment="1">
      <alignment horizontal="left" vertical="center"/>
    </xf>
    <xf numFmtId="0" fontId="0" fillId="0" borderId="0" xfId="0" applyAlignment="1"/>
    <xf numFmtId="0" fontId="19" fillId="0" borderId="2" xfId="0" applyFont="1" applyBorder="1" applyAlignment="1"/>
  </cellXfs>
  <cellStyles count="2">
    <cellStyle name="Normal" xfId="0" builtinId="0"/>
    <cellStyle name="Normal 2" xfId="1" xr:uid="{57574CBB-6AE1-4E27-AAB6-E99E636CDF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sinflationcalculator.com/inflation/historical-inflation-rates/" TargetMode="External"/><Relationship Id="rId1" Type="http://schemas.openxmlformats.org/officeDocument/2006/relationships/hyperlink" Target="https://www.slickcharts.com/sp500/return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usinflationcalculator.com/inflation/historical-inflation-rates/" TargetMode="External"/><Relationship Id="rId1" Type="http://schemas.openxmlformats.org/officeDocument/2006/relationships/hyperlink" Target="https://www.slickcharts.com/sp500/retur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V136"/>
  <sheetViews>
    <sheetView workbookViewId="0"/>
  </sheetViews>
  <sheetFormatPr defaultColWidth="12.5703125" defaultRowHeight="15.75" customHeight="1"/>
  <cols>
    <col min="1" max="1" width="3.5703125" customWidth="1"/>
    <col min="3" max="5" width="10.42578125" customWidth="1"/>
    <col min="6" max="6" width="14" customWidth="1"/>
    <col min="14" max="14" width="3.85546875" customWidth="1"/>
    <col min="17" max="18" width="15.28515625" customWidth="1"/>
  </cols>
  <sheetData>
    <row r="2" spans="1:13" ht="12.75">
      <c r="D2" s="1" t="s">
        <v>0</v>
      </c>
      <c r="E2" s="2"/>
      <c r="F2" s="2"/>
      <c r="G2" s="2"/>
      <c r="H2" s="2"/>
      <c r="I2" s="2"/>
      <c r="J2" s="2"/>
      <c r="K2" s="2"/>
    </row>
    <row r="3" spans="1:13" ht="12.75">
      <c r="D3" s="3"/>
      <c r="E3" s="4" t="s">
        <v>1</v>
      </c>
      <c r="F3" s="4" t="s">
        <v>2</v>
      </c>
      <c r="G3" s="4" t="s">
        <v>3</v>
      </c>
      <c r="H3" s="4" t="s">
        <v>4</v>
      </c>
      <c r="I3" s="4" t="s">
        <v>5</v>
      </c>
      <c r="J3" s="4" t="s">
        <v>6</v>
      </c>
      <c r="K3" s="4" t="s">
        <v>7</v>
      </c>
      <c r="L3" s="5" t="s">
        <v>8</v>
      </c>
    </row>
    <row r="4" spans="1:13" ht="12.75">
      <c r="D4" s="6" t="s">
        <v>9</v>
      </c>
      <c r="E4" s="7">
        <f>AVERAGE(E17:E110)</f>
        <v>9.1270212765957467E-2</v>
      </c>
      <c r="F4" s="7">
        <f t="shared" ref="F4:L4" si="0">AVERAGE(G17:G110)</f>
        <v>7.526267562666375E-2</v>
      </c>
      <c r="G4" s="7">
        <f t="shared" si="0"/>
        <v>6.9864618627858768E-2</v>
      </c>
      <c r="H4" s="7">
        <f t="shared" si="0"/>
        <v>6.9576373322458737E-2</v>
      </c>
      <c r="I4" s="7">
        <f t="shared" si="0"/>
        <v>7.0806528650484063E-2</v>
      </c>
      <c r="J4" s="7">
        <f t="shared" si="0"/>
        <v>7.2734948096244825E-2</v>
      </c>
      <c r="K4" s="7">
        <f t="shared" si="0"/>
        <v>7.2240814099113843E-2</v>
      </c>
      <c r="L4" s="8">
        <f t="shared" si="0"/>
        <v>6.8036539217513528E-2</v>
      </c>
    </row>
    <row r="5" spans="1:13" ht="12.75">
      <c r="D5" s="6" t="s">
        <v>10</v>
      </c>
      <c r="E5" s="7">
        <f>STDEV(E17:E110)</f>
        <v>0.20191407457575167</v>
      </c>
      <c r="F5" s="7">
        <f t="shared" ref="F5:L5" si="1">STDEV(G17:G110)</f>
        <v>0.11242095003596954</v>
      </c>
      <c r="G5" s="7">
        <f t="shared" si="1"/>
        <v>8.1569972262102455E-2</v>
      </c>
      <c r="H5" s="7">
        <f t="shared" si="1"/>
        <v>5.5497739152970814E-2</v>
      </c>
      <c r="I5" s="7">
        <f t="shared" si="1"/>
        <v>3.5040034028506944E-2</v>
      </c>
      <c r="J5" s="7">
        <f t="shared" si="1"/>
        <v>2.4582541592987551E-2</v>
      </c>
      <c r="K5" s="7">
        <f t="shared" si="1"/>
        <v>1.6225272033741495E-2</v>
      </c>
      <c r="L5" s="8">
        <f t="shared" si="1"/>
        <v>1.0843983312170387E-2</v>
      </c>
    </row>
    <row r="6" spans="1:13" ht="12.75">
      <c r="D6" s="6" t="s">
        <v>11</v>
      </c>
      <c r="E6" s="9"/>
      <c r="F6" s="9"/>
      <c r="G6" s="9"/>
      <c r="H6" s="9"/>
      <c r="I6" s="9"/>
      <c r="J6" s="9"/>
      <c r="K6" s="9"/>
      <c r="L6" s="10"/>
    </row>
    <row r="7" spans="1:13" ht="12.75">
      <c r="D7" s="11" t="s">
        <v>12</v>
      </c>
      <c r="E7" s="12">
        <f>PERCENTILE(E17:E111, 0)</f>
        <v>-0.40799999999999997</v>
      </c>
      <c r="F7" s="12">
        <f t="shared" ref="F7:L7" si="2">PERCENTILE(G17:G111, 0)</f>
        <v>-0.22503725314274048</v>
      </c>
      <c r="G7" s="12">
        <f t="shared" si="2"/>
        <v>-9.2203667406531964E-2</v>
      </c>
      <c r="H7" s="12">
        <f t="shared" si="2"/>
        <v>-4.3207194186032916E-2</v>
      </c>
      <c r="I7" s="12">
        <f t="shared" si="2"/>
        <v>7.8679846309115398E-3</v>
      </c>
      <c r="J7" s="12">
        <f t="shared" si="2"/>
        <v>2.7163017114036681E-2</v>
      </c>
      <c r="K7" s="12">
        <f t="shared" si="2"/>
        <v>4.3684943035794177E-2</v>
      </c>
      <c r="L7" s="13">
        <f t="shared" si="2"/>
        <v>4.1088426816105583E-2</v>
      </c>
    </row>
    <row r="8" spans="1:13" ht="12.75">
      <c r="D8" s="11" t="s">
        <v>13</v>
      </c>
      <c r="E8" s="12">
        <f>PERCENTILE(E17:E111, 0.1)</f>
        <v>-0.15054000000000001</v>
      </c>
      <c r="F8" s="12">
        <f t="shared" ref="F8:L8" si="3">PERCENTILE(G17:G111, 0.1)</f>
        <v>-6.4879005401418804E-2</v>
      </c>
      <c r="G8" s="12">
        <f t="shared" si="3"/>
        <v>-4.1842493626512808E-2</v>
      </c>
      <c r="H8" s="12">
        <f t="shared" si="3"/>
        <v>-1.3840807430927592E-2</v>
      </c>
      <c r="I8" s="12">
        <f t="shared" si="3"/>
        <v>2.3036690189976384E-2</v>
      </c>
      <c r="J8" s="12">
        <f t="shared" si="3"/>
        <v>3.9238016407352562E-2</v>
      </c>
      <c r="K8" s="12">
        <f t="shared" si="3"/>
        <v>4.8619125637991492E-2</v>
      </c>
      <c r="L8" s="13">
        <f t="shared" si="3"/>
        <v>5.5397261254835503E-2</v>
      </c>
    </row>
    <row r="9" spans="1:13" ht="12.75">
      <c r="D9" s="6" t="s">
        <v>14</v>
      </c>
      <c r="E9" s="7">
        <f>PERCENTILE(E17:E111, 0.2)</f>
        <v>-8.5760000000000003E-2</v>
      </c>
      <c r="F9" s="7">
        <f t="shared" ref="F9:L9" si="4">PERCENTILE(G17:G111, 0.2)</f>
        <v>2.4387359091697642E-3</v>
      </c>
      <c r="G9" s="7">
        <f t="shared" si="4"/>
        <v>-1.2800783702706871E-2</v>
      </c>
      <c r="H9" s="7">
        <f t="shared" si="4"/>
        <v>1.9921039058888781E-2</v>
      </c>
      <c r="I9" s="7">
        <f t="shared" si="4"/>
        <v>3.4266737525729105E-2</v>
      </c>
      <c r="J9" s="7">
        <f t="shared" si="4"/>
        <v>4.3938663426049594E-2</v>
      </c>
      <c r="K9" s="7">
        <f t="shared" si="4"/>
        <v>5.397000464792949E-2</v>
      </c>
      <c r="L9" s="8">
        <f t="shared" si="4"/>
        <v>5.7873913945399022E-2</v>
      </c>
    </row>
    <row r="10" spans="1:13" ht="12.75">
      <c r="A10" s="14"/>
      <c r="B10" s="14"/>
      <c r="C10" s="14"/>
      <c r="D10" s="6" t="s">
        <v>15</v>
      </c>
      <c r="E10" s="7">
        <f>PERCENTILE(E17:E111, 0.5)</f>
        <v>0.10755000000000001</v>
      </c>
      <c r="F10" s="7">
        <f t="shared" ref="F10:L10" si="5">PERCENTILE(G17:G111, 0.5)</f>
        <v>8.0671901036626914E-2</v>
      </c>
      <c r="G10" s="7">
        <f t="shared" si="5"/>
        <v>8.183366736862252E-2</v>
      </c>
      <c r="H10" s="7">
        <f t="shared" si="5"/>
        <v>6.9559490033453963E-2</v>
      </c>
      <c r="I10" s="7">
        <f t="shared" si="5"/>
        <v>7.1265354653445412E-2</v>
      </c>
      <c r="J10" s="7">
        <f t="shared" si="5"/>
        <v>7.0905500799935184E-2</v>
      </c>
      <c r="K10" s="7">
        <f t="shared" si="5"/>
        <v>7.3293460123827536E-2</v>
      </c>
      <c r="L10" s="8">
        <f t="shared" si="5"/>
        <v>6.8055318605686255E-2</v>
      </c>
    </row>
    <row r="11" spans="1:13" ht="12.75">
      <c r="A11" s="14"/>
      <c r="B11" s="14"/>
      <c r="C11" s="14"/>
      <c r="D11" s="6" t="s">
        <v>16</v>
      </c>
      <c r="E11" s="7">
        <f>PERCENTILE(E17:E111, 0.8)</f>
        <v>0.26872000000000001</v>
      </c>
      <c r="F11" s="7">
        <f t="shared" ref="F11:L11" si="6">PERCENTILE(G17:G111, 0.8)</f>
        <v>0.15595922412965529</v>
      </c>
      <c r="G11" s="7">
        <f t="shared" si="6"/>
        <v>0.13273536855953752</v>
      </c>
      <c r="H11" s="7">
        <f t="shared" si="6"/>
        <v>0.11791865047962058</v>
      </c>
      <c r="I11" s="7">
        <f t="shared" si="6"/>
        <v>0.10233854755099095</v>
      </c>
      <c r="J11" s="7">
        <f t="shared" si="6"/>
        <v>9.5904922246171864E-2</v>
      </c>
      <c r="K11" s="7">
        <f t="shared" si="6"/>
        <v>8.5657415514491311E-2</v>
      </c>
      <c r="L11" s="8">
        <f t="shared" si="6"/>
        <v>7.6551856205911595E-2</v>
      </c>
    </row>
    <row r="12" spans="1:13" ht="12.75">
      <c r="A12" s="14"/>
      <c r="B12" s="14"/>
      <c r="C12" s="14"/>
      <c r="D12" s="11" t="s">
        <v>17</v>
      </c>
      <c r="E12" s="12">
        <f>PERCENTILE(E17:E111, 0.9)</f>
        <v>0.32282</v>
      </c>
      <c r="F12" s="12">
        <f t="shared" ref="F12:L12" si="7">PERCENTILE(G17:G111, 0.9)</f>
        <v>0.22464517987506508</v>
      </c>
      <c r="G12" s="12">
        <f t="shared" si="7"/>
        <v>0.16296162127463176</v>
      </c>
      <c r="H12" s="12">
        <f t="shared" si="7"/>
        <v>0.14282568014148608</v>
      </c>
      <c r="I12" s="12">
        <f t="shared" si="7"/>
        <v>0.11780003112263086</v>
      </c>
      <c r="J12" s="12">
        <f t="shared" si="7"/>
        <v>0.10409947723185613</v>
      </c>
      <c r="K12" s="12">
        <f t="shared" si="7"/>
        <v>9.152643275890622E-2</v>
      </c>
      <c r="L12" s="13">
        <f t="shared" si="7"/>
        <v>8.1239471840540034E-2</v>
      </c>
    </row>
    <row r="13" spans="1:13" ht="12.75">
      <c r="A13" s="14"/>
      <c r="B13" s="14"/>
      <c r="C13" s="14"/>
      <c r="D13" s="15" t="s">
        <v>18</v>
      </c>
      <c r="E13" s="16">
        <f>E17</f>
        <v>0.29689999999999994</v>
      </c>
      <c r="F13" s="16">
        <f t="shared" ref="F13:L13" si="8">G17</f>
        <v>0.13120033165891787</v>
      </c>
      <c r="G13" s="16">
        <f t="shared" si="8"/>
        <v>0.10160674396843694</v>
      </c>
      <c r="H13" s="16">
        <f t="shared" si="8"/>
        <v>0.11768982471246647</v>
      </c>
      <c r="I13" s="16">
        <f t="shared" si="8"/>
        <v>3.7499037246671474E-2</v>
      </c>
      <c r="J13" s="16">
        <f t="shared" si="8"/>
        <v>7.8905391724427565E-2</v>
      </c>
      <c r="K13" s="16">
        <f t="shared" si="8"/>
        <v>7.4074615974327296E-2</v>
      </c>
      <c r="L13" s="17">
        <f t="shared" si="8"/>
        <v>8.5093717566584681E-2</v>
      </c>
    </row>
    <row r="15" spans="1:13" ht="38.25">
      <c r="A15" s="18"/>
      <c r="B15" s="19" t="s">
        <v>19</v>
      </c>
      <c r="C15" s="20" t="s">
        <v>20</v>
      </c>
      <c r="D15" s="21" t="s">
        <v>21</v>
      </c>
      <c r="E15" s="20" t="s">
        <v>22</v>
      </c>
      <c r="F15" s="22" t="s">
        <v>23</v>
      </c>
      <c r="G15" s="23" t="s">
        <v>2</v>
      </c>
      <c r="H15" s="23" t="s">
        <v>3</v>
      </c>
      <c r="I15" s="23" t="s">
        <v>4</v>
      </c>
      <c r="J15" s="23" t="s">
        <v>5</v>
      </c>
      <c r="K15" s="23" t="s">
        <v>6</v>
      </c>
      <c r="L15" s="23" t="s">
        <v>7</v>
      </c>
      <c r="M15" s="24" t="s">
        <v>8</v>
      </c>
    </row>
    <row r="16" spans="1:13" ht="14.25">
      <c r="A16" s="25"/>
      <c r="B16" s="26">
        <v>2020</v>
      </c>
      <c r="C16" s="27">
        <v>0.184</v>
      </c>
      <c r="D16" s="28">
        <v>1.2E-2</v>
      </c>
      <c r="E16" s="28">
        <f t="shared" ref="E16:E110" si="9">C16-D16</f>
        <v>0.17199999999999999</v>
      </c>
      <c r="F16" s="29">
        <f t="shared" ref="F16:F110" si="10">F17*(1+E16)</f>
        <v>7684407.7891688654</v>
      </c>
      <c r="G16" s="30">
        <f t="shared" ref="G16:G108" si="11">($F16/$F19)^(1/3)-1</f>
        <v>0.12317578953616448</v>
      </c>
      <c r="H16" s="30">
        <f t="shared" ref="H16:H106" si="12">($F16/$F21)^(1/5)-1</f>
        <v>0.13424629619972261</v>
      </c>
      <c r="I16" s="30">
        <f t="shared" ref="I16:I101" si="13">($F16/$F26)^(1/10)-1</f>
        <v>0.1213205476007444</v>
      </c>
      <c r="J16" s="30">
        <f t="shared" ref="J16:J91" si="14">($F16/$F36)^(1/20)-1</f>
        <v>5.2770435440557595E-2</v>
      </c>
      <c r="K16" s="30">
        <f t="shared" ref="K16:K86" si="15">($F16/$F41)^(1/25)-1</f>
        <v>7.2890623575733393E-2</v>
      </c>
      <c r="L16" s="30">
        <f t="shared" ref="L16:L81" si="16">($F16/$F46)^(1/30)-1</f>
        <v>8.2973933210942485E-2</v>
      </c>
      <c r="M16" s="31">
        <f t="shared" ref="M16:M71" si="17">($F16/F56)^(1/40)-1</f>
        <v>8.469856799189146E-2</v>
      </c>
    </row>
    <row r="17" spans="1:22" ht="14.25">
      <c r="A17" s="25"/>
      <c r="B17" s="32">
        <v>2019</v>
      </c>
      <c r="C17" s="28">
        <v>0.31489999999999996</v>
      </c>
      <c r="D17" s="28">
        <v>1.8000000000000002E-2</v>
      </c>
      <c r="E17" s="28">
        <f t="shared" si="9"/>
        <v>0.29689999999999994</v>
      </c>
      <c r="F17" s="29">
        <f t="shared" si="10"/>
        <v>6556661.9361509094</v>
      </c>
      <c r="G17" s="30">
        <f t="shared" si="11"/>
        <v>0.13120033165891787</v>
      </c>
      <c r="H17" s="30">
        <f t="shared" si="12"/>
        <v>0.10160674396843694</v>
      </c>
      <c r="I17" s="30">
        <f t="shared" si="13"/>
        <v>0.11768982471246647</v>
      </c>
      <c r="J17" s="30">
        <f t="shared" si="14"/>
        <v>3.7499037246671474E-2</v>
      </c>
      <c r="K17" s="30">
        <f t="shared" si="15"/>
        <v>7.8905391724427565E-2</v>
      </c>
      <c r="L17" s="30">
        <f t="shared" si="16"/>
        <v>7.4074615974327296E-2</v>
      </c>
      <c r="M17" s="31">
        <f t="shared" si="17"/>
        <v>8.5093717566584681E-2</v>
      </c>
    </row>
    <row r="18" spans="1:22" ht="14.25">
      <c r="A18" s="25"/>
      <c r="B18" s="32">
        <v>2018</v>
      </c>
      <c r="C18" s="28">
        <v>-4.3799999999999999E-2</v>
      </c>
      <c r="D18" s="28">
        <v>2.4E-2</v>
      </c>
      <c r="E18" s="28">
        <f t="shared" si="9"/>
        <v>-6.7799999999999999E-2</v>
      </c>
      <c r="F18" s="29">
        <f t="shared" si="10"/>
        <v>5055641.8661044873</v>
      </c>
      <c r="G18" s="33">
        <f t="shared" si="11"/>
        <v>7.2920596371935265E-2</v>
      </c>
      <c r="H18" s="33">
        <f t="shared" si="12"/>
        <v>6.9938122033473604E-2</v>
      </c>
      <c r="I18" s="33">
        <f t="shared" si="13"/>
        <v>0.11522659834602567</v>
      </c>
      <c r="J18" s="33">
        <f t="shared" si="14"/>
        <v>3.2976662926060385E-2</v>
      </c>
      <c r="K18" s="33">
        <f t="shared" si="15"/>
        <v>6.7193839844010617E-2</v>
      </c>
      <c r="L18" s="33">
        <f t="shared" si="16"/>
        <v>7.3293460123827536E-2</v>
      </c>
      <c r="M18" s="31">
        <f t="shared" si="17"/>
        <v>7.9924459710406959E-2</v>
      </c>
    </row>
    <row r="19" spans="1:22" ht="14.25">
      <c r="A19" s="25"/>
      <c r="B19" s="32">
        <v>2017</v>
      </c>
      <c r="C19" s="28">
        <v>0.21829999999999999</v>
      </c>
      <c r="D19" s="28">
        <v>2.1000000000000001E-2</v>
      </c>
      <c r="E19" s="28">
        <f t="shared" si="9"/>
        <v>0.1973</v>
      </c>
      <c r="F19" s="29">
        <f t="shared" si="10"/>
        <v>5423344.6321652941</v>
      </c>
      <c r="G19" s="33">
        <f t="shared" si="11"/>
        <v>0.10299221461823671</v>
      </c>
      <c r="H19" s="33">
        <f t="shared" si="12"/>
        <v>0.14508608077688301</v>
      </c>
      <c r="I19" s="33">
        <f t="shared" si="13"/>
        <v>6.5723100715418203E-2</v>
      </c>
      <c r="J19" s="33">
        <f t="shared" si="14"/>
        <v>4.9063607052401981E-2</v>
      </c>
      <c r="K19" s="33">
        <f t="shared" si="15"/>
        <v>7.3127391291263111E-2</v>
      </c>
      <c r="L19" s="33">
        <f t="shared" si="16"/>
        <v>8.0043424753782455E-2</v>
      </c>
      <c r="M19" s="31">
        <f t="shared" si="17"/>
        <v>8.1538895219038121E-2</v>
      </c>
      <c r="N19" s="34">
        <f t="shared" ref="N19:N78" si="18">N20+1</f>
        <v>60</v>
      </c>
      <c r="O19" s="35">
        <f t="shared" ref="O19:O78" si="19">P20</f>
        <v>-153.25028963170476</v>
      </c>
      <c r="P19" s="36">
        <f t="shared" ref="P19:P54" si="20">(O19-70000)*(1+E19)</f>
        <v>-83994.48657177604</v>
      </c>
      <c r="Q19" s="34" t="s">
        <v>24</v>
      </c>
    </row>
    <row r="20" spans="1:22" ht="14.25">
      <c r="A20" s="25"/>
      <c r="B20" s="32">
        <v>2016</v>
      </c>
      <c r="C20" s="28">
        <v>0.11960000000000001</v>
      </c>
      <c r="D20" s="28">
        <v>1.3000000000000001E-2</v>
      </c>
      <c r="E20" s="28">
        <f t="shared" si="9"/>
        <v>0.10660000000000001</v>
      </c>
      <c r="F20" s="29">
        <f t="shared" si="10"/>
        <v>4529645.5626537157</v>
      </c>
      <c r="G20" s="33">
        <f t="shared" si="11"/>
        <v>7.9013990802699885E-2</v>
      </c>
      <c r="H20" s="33">
        <f t="shared" si="12"/>
        <v>0.133710800132951</v>
      </c>
      <c r="I20" s="33">
        <f t="shared" si="13"/>
        <v>4.9486597597507398E-2</v>
      </c>
      <c r="J20" s="33">
        <f t="shared" si="14"/>
        <v>5.3816951532132729E-2</v>
      </c>
      <c r="K20" s="33">
        <f t="shared" si="15"/>
        <v>6.7352200018037767E-2</v>
      </c>
      <c r="L20" s="33">
        <f t="shared" si="16"/>
        <v>7.4165906531013626E-2</v>
      </c>
      <c r="M20" s="31">
        <f t="shared" si="17"/>
        <v>7.2728585813912172E-2</v>
      </c>
      <c r="N20" s="34">
        <f t="shared" si="18"/>
        <v>59</v>
      </c>
      <c r="O20" s="35">
        <f t="shared" si="19"/>
        <v>69861.512480000267</v>
      </c>
      <c r="P20" s="36">
        <f t="shared" si="20"/>
        <v>-153.25028963170476</v>
      </c>
      <c r="Q20" s="37" t="s">
        <v>25</v>
      </c>
      <c r="R20" s="38"/>
    </row>
    <row r="21" spans="1:22" ht="14.25">
      <c r="A21" s="25"/>
      <c r="B21" s="32">
        <v>2015</v>
      </c>
      <c r="C21" s="28">
        <v>1.38E-2</v>
      </c>
      <c r="D21" s="28">
        <v>1E-3</v>
      </c>
      <c r="E21" s="28">
        <f t="shared" si="9"/>
        <v>1.2799999999999999E-2</v>
      </c>
      <c r="F21" s="29">
        <f t="shared" si="10"/>
        <v>4093299.8035909231</v>
      </c>
      <c r="G21" s="33">
        <f t="shared" si="11"/>
        <v>0.14112269590316795</v>
      </c>
      <c r="H21" s="33">
        <f t="shared" si="12"/>
        <v>0.10854209944030746</v>
      </c>
      <c r="I21" s="33">
        <f t="shared" si="13"/>
        <v>5.1302778335089672E-2</v>
      </c>
      <c r="J21" s="33">
        <f t="shared" si="14"/>
        <v>5.8077477159326429E-2</v>
      </c>
      <c r="K21" s="33">
        <f t="shared" si="15"/>
        <v>7.3001008545328538E-2</v>
      </c>
      <c r="L21" s="33">
        <f t="shared" si="16"/>
        <v>7.6091954720216792E-2</v>
      </c>
      <c r="M21" s="31">
        <f t="shared" si="17"/>
        <v>7.4461397616536473E-2</v>
      </c>
      <c r="N21" s="34">
        <f t="shared" si="18"/>
        <v>58</v>
      </c>
      <c r="O21" s="35">
        <f t="shared" si="19"/>
        <v>138978.58657188021</v>
      </c>
      <c r="P21" s="36">
        <f t="shared" si="20"/>
        <v>69861.512480000267</v>
      </c>
      <c r="Q21" s="37" t="s">
        <v>26</v>
      </c>
      <c r="R21" s="38"/>
    </row>
    <row r="22" spans="1:22" ht="14.25">
      <c r="A22" s="25"/>
      <c r="B22" s="32">
        <v>2014</v>
      </c>
      <c r="C22" s="28">
        <v>0.13689999999999999</v>
      </c>
      <c r="D22" s="28">
        <v>1.6E-2</v>
      </c>
      <c r="E22" s="28">
        <f t="shared" si="9"/>
        <v>0.12089999999999999</v>
      </c>
      <c r="F22" s="29">
        <f t="shared" si="10"/>
        <v>4041567.7365629179</v>
      </c>
      <c r="G22" s="33">
        <f t="shared" si="11"/>
        <v>0.18667653175959442</v>
      </c>
      <c r="H22" s="33">
        <f t="shared" si="12"/>
        <v>0.13400771292080682</v>
      </c>
      <c r="I22" s="33">
        <f t="shared" si="13"/>
        <v>5.1541278427976955E-2</v>
      </c>
      <c r="J22" s="33">
        <f t="shared" si="14"/>
        <v>7.3303530234330783E-2</v>
      </c>
      <c r="K22" s="33">
        <f t="shared" si="15"/>
        <v>6.8651319243116182E-2</v>
      </c>
      <c r="L22" s="33">
        <f t="shared" si="16"/>
        <v>8.4560097878425333E-2</v>
      </c>
      <c r="M22" s="31">
        <f t="shared" si="17"/>
        <v>8.0790336772792903E-2</v>
      </c>
      <c r="N22" s="34">
        <f t="shared" si="18"/>
        <v>57</v>
      </c>
      <c r="O22" s="35">
        <f t="shared" si="19"/>
        <v>193988.39019705611</v>
      </c>
      <c r="P22" s="36">
        <f t="shared" si="20"/>
        <v>138978.58657188021</v>
      </c>
    </row>
    <row r="23" spans="1:22" ht="14.25">
      <c r="A23" s="25"/>
      <c r="B23" s="32">
        <v>2013</v>
      </c>
      <c r="C23" s="28">
        <v>0.32390000000000002</v>
      </c>
      <c r="D23" s="28">
        <v>1.4999999999999999E-2</v>
      </c>
      <c r="E23" s="28">
        <f t="shared" si="9"/>
        <v>0.30890000000000001</v>
      </c>
      <c r="F23" s="29">
        <f t="shared" si="10"/>
        <v>3605645.2284440342</v>
      </c>
      <c r="G23" s="33">
        <f t="shared" si="11"/>
        <v>0.13821279817622245</v>
      </c>
      <c r="H23" s="33">
        <f t="shared" si="12"/>
        <v>0.16243205101868208</v>
      </c>
      <c r="I23" s="33">
        <f t="shared" si="13"/>
        <v>4.78143368800521E-2</v>
      </c>
      <c r="J23" s="33">
        <f t="shared" si="14"/>
        <v>6.6508869815789851E-2</v>
      </c>
      <c r="K23" s="33">
        <f t="shared" si="15"/>
        <v>7.396578937283893E-2</v>
      </c>
      <c r="L23" s="33">
        <f t="shared" si="16"/>
        <v>8.1144659142778242E-2</v>
      </c>
      <c r="M23" s="31">
        <f t="shared" si="17"/>
        <v>6.5134598616128914E-2</v>
      </c>
      <c r="N23" s="34">
        <f t="shared" si="18"/>
        <v>56</v>
      </c>
      <c r="O23" s="35">
        <f t="shared" si="19"/>
        <v>218207.18939342664</v>
      </c>
      <c r="P23" s="36">
        <f t="shared" si="20"/>
        <v>193988.39019705611</v>
      </c>
      <c r="T23" s="34" t="s">
        <v>27</v>
      </c>
    </row>
    <row r="24" spans="1:22" ht="14.25">
      <c r="A24" s="25"/>
      <c r="B24" s="32">
        <v>2012</v>
      </c>
      <c r="C24" s="28">
        <v>0.16</v>
      </c>
      <c r="D24" s="28">
        <v>2.1000000000000001E-2</v>
      </c>
      <c r="E24" s="28">
        <f t="shared" si="9"/>
        <v>0.13900000000000001</v>
      </c>
      <c r="F24" s="29">
        <f t="shared" si="10"/>
        <v>2754714.056416865</v>
      </c>
      <c r="G24" s="33">
        <f t="shared" si="11"/>
        <v>8.5264428330547704E-2</v>
      </c>
      <c r="H24" s="33">
        <f t="shared" si="12"/>
        <v>-8.1394346982840426E-3</v>
      </c>
      <c r="I24" s="33">
        <f t="shared" si="13"/>
        <v>4.4146710924514609E-2</v>
      </c>
      <c r="J24" s="33">
        <f t="shared" si="14"/>
        <v>5.5855694265922295E-2</v>
      </c>
      <c r="K24" s="33">
        <f t="shared" si="15"/>
        <v>6.7485128995417254E-2</v>
      </c>
      <c r="L24" s="33">
        <f t="shared" si="16"/>
        <v>7.782656984212144E-2</v>
      </c>
      <c r="M24" s="31">
        <f t="shared" si="17"/>
        <v>5.1820743471247654E-2</v>
      </c>
      <c r="N24" s="34">
        <f t="shared" si="18"/>
        <v>55</v>
      </c>
      <c r="O24" s="35">
        <f t="shared" si="19"/>
        <v>261577.86601705587</v>
      </c>
      <c r="P24" s="36">
        <f t="shared" si="20"/>
        <v>218207.18939342664</v>
      </c>
      <c r="T24" s="34" t="s">
        <v>28</v>
      </c>
    </row>
    <row r="25" spans="1:22" ht="14.25">
      <c r="A25" s="25"/>
      <c r="B25" s="32">
        <v>2011</v>
      </c>
      <c r="C25" s="28">
        <v>2.1099999999999997E-2</v>
      </c>
      <c r="D25" s="28">
        <v>3.2000000000000001E-2</v>
      </c>
      <c r="E25" s="28">
        <f t="shared" si="9"/>
        <v>-1.0900000000000003E-2</v>
      </c>
      <c r="F25" s="29">
        <f t="shared" si="10"/>
        <v>2418537.3629647628</v>
      </c>
      <c r="G25" s="33">
        <f t="shared" si="11"/>
        <v>0.12495693167034894</v>
      </c>
      <c r="H25" s="33">
        <f t="shared" si="12"/>
        <v>-2.8480527478764728E-2</v>
      </c>
      <c r="I25" s="33">
        <f t="shared" si="13"/>
        <v>3.1401340005361433E-3</v>
      </c>
      <c r="J25" s="33">
        <f t="shared" si="14"/>
        <v>5.1378558766262739E-2</v>
      </c>
      <c r="K25" s="33">
        <f t="shared" si="15"/>
        <v>6.2637602987481777E-2</v>
      </c>
      <c r="L25" s="33">
        <f t="shared" si="16"/>
        <v>7.8281153316277496E-2</v>
      </c>
      <c r="M25" s="31">
        <f t="shared" si="17"/>
        <v>5.2251314674607752E-2</v>
      </c>
      <c r="N25" s="34">
        <f t="shared" si="18"/>
        <v>54</v>
      </c>
      <c r="O25" s="35">
        <f t="shared" si="19"/>
        <v>334460.4853069011</v>
      </c>
      <c r="P25" s="36">
        <f t="shared" si="20"/>
        <v>261577.86601705587</v>
      </c>
      <c r="T25" s="34" t="s">
        <v>29</v>
      </c>
    </row>
    <row r="26" spans="1:22" ht="14.25">
      <c r="A26" s="25"/>
      <c r="B26" s="32">
        <v>2010</v>
      </c>
      <c r="C26" s="28">
        <v>0.15060000000000001</v>
      </c>
      <c r="D26" s="28">
        <v>1.6E-2</v>
      </c>
      <c r="E26" s="28">
        <f t="shared" si="9"/>
        <v>0.1346</v>
      </c>
      <c r="F26" s="29">
        <f t="shared" si="10"/>
        <v>2445189.9332370469</v>
      </c>
      <c r="G26" s="33">
        <f t="shared" si="11"/>
        <v>-5.1953299671022579E-2</v>
      </c>
      <c r="H26" s="33">
        <f t="shared" si="12"/>
        <v>-2.9810033438487649E-3</v>
      </c>
      <c r="I26" s="33">
        <f t="shared" si="13"/>
        <v>-1.1588976845958832E-2</v>
      </c>
      <c r="J26" s="33">
        <f t="shared" si="14"/>
        <v>6.4295228097606349E-2</v>
      </c>
      <c r="K26" s="33">
        <f t="shared" si="15"/>
        <v>6.9716816338723619E-2</v>
      </c>
      <c r="L26" s="33">
        <f t="shared" si="16"/>
        <v>7.2758988864668694E-2</v>
      </c>
      <c r="M26" s="31">
        <f t="shared" si="17"/>
        <v>5.502901154505091E-2</v>
      </c>
      <c r="N26" s="34">
        <f t="shared" si="18"/>
        <v>53</v>
      </c>
      <c r="O26" s="35">
        <f t="shared" si="19"/>
        <v>364782.72986682627</v>
      </c>
      <c r="P26" s="36">
        <f t="shared" si="20"/>
        <v>334460.4853069011</v>
      </c>
    </row>
    <row r="27" spans="1:22" ht="14.25">
      <c r="A27" s="25"/>
      <c r="B27" s="32">
        <v>2009</v>
      </c>
      <c r="C27" s="28">
        <v>0.2646</v>
      </c>
      <c r="D27" s="28">
        <v>-4.0000000000000001E-3</v>
      </c>
      <c r="E27" s="28">
        <f t="shared" si="9"/>
        <v>0.26860000000000001</v>
      </c>
      <c r="F27" s="29">
        <f t="shared" si="10"/>
        <v>2155111.8748784126</v>
      </c>
      <c r="G27" s="33">
        <f t="shared" si="11"/>
        <v>-8.2953151865804542E-2</v>
      </c>
      <c r="H27" s="33">
        <f t="shared" si="12"/>
        <v>-2.4928095603558353E-2</v>
      </c>
      <c r="I27" s="33">
        <f t="shared" si="13"/>
        <v>-3.6938309280320492E-2</v>
      </c>
      <c r="J27" s="33">
        <f t="shared" si="14"/>
        <v>5.2909467284399714E-2</v>
      </c>
      <c r="K27" s="33">
        <f t="shared" si="15"/>
        <v>7.4932379363377155E-2</v>
      </c>
      <c r="L27" s="33">
        <f t="shared" si="16"/>
        <v>7.4440984959928125E-2</v>
      </c>
      <c r="M27" s="31">
        <f t="shared" si="17"/>
        <v>5.1255485780320909E-2</v>
      </c>
      <c r="N27" s="34">
        <f t="shared" si="18"/>
        <v>52</v>
      </c>
      <c r="O27" s="35">
        <f t="shared" si="19"/>
        <v>357547.47742931283</v>
      </c>
      <c r="P27" s="36">
        <f t="shared" si="20"/>
        <v>364782.72986682627</v>
      </c>
      <c r="S27" s="39" t="s">
        <v>30</v>
      </c>
      <c r="T27" s="39" t="s">
        <v>31</v>
      </c>
      <c r="U27" s="39" t="s">
        <v>32</v>
      </c>
      <c r="V27" s="39" t="s">
        <v>33</v>
      </c>
    </row>
    <row r="28" spans="1:22" ht="14.25">
      <c r="A28" s="25"/>
      <c r="B28" s="32">
        <v>2008</v>
      </c>
      <c r="C28" s="28">
        <v>-0.37</v>
      </c>
      <c r="D28" s="28">
        <v>3.7999999999999999E-2</v>
      </c>
      <c r="E28" s="28">
        <f t="shared" si="9"/>
        <v>-0.40799999999999997</v>
      </c>
      <c r="F28" s="29">
        <f t="shared" si="10"/>
        <v>1698811.1894043926</v>
      </c>
      <c r="G28" s="33">
        <f t="shared" si="11"/>
        <v>-0.11871463134438032</v>
      </c>
      <c r="H28" s="33">
        <f t="shared" si="12"/>
        <v>-5.5501881930010266E-2</v>
      </c>
      <c r="I28" s="33">
        <f t="shared" si="13"/>
        <v>-4.3207194186032916E-2</v>
      </c>
      <c r="J28" s="33">
        <f t="shared" si="14"/>
        <v>5.2921915548789666E-2</v>
      </c>
      <c r="K28" s="33">
        <f t="shared" si="15"/>
        <v>6.558243620754145E-2</v>
      </c>
      <c r="L28" s="33">
        <f t="shared" si="16"/>
        <v>6.8407178841538574E-2</v>
      </c>
      <c r="M28" s="31">
        <f t="shared" si="17"/>
        <v>4.1088426816105583E-2</v>
      </c>
      <c r="N28" s="34">
        <f t="shared" si="18"/>
        <v>51</v>
      </c>
      <c r="O28" s="35">
        <f t="shared" si="19"/>
        <v>673965.3334954608</v>
      </c>
      <c r="P28" s="36">
        <f t="shared" si="20"/>
        <v>357547.47742931283</v>
      </c>
      <c r="Q28" s="34" t="s">
        <v>34</v>
      </c>
      <c r="S28" s="40">
        <v>450000</v>
      </c>
      <c r="T28" s="40">
        <f>S28*(1+MIN(J$16:J$41))^20</f>
        <v>861038.78455721075</v>
      </c>
      <c r="U28" s="40">
        <f>S28*(1+MIN(K$16:K$41))^25</f>
        <v>2055142.8458757175</v>
      </c>
      <c r="V28" s="40">
        <f>S28*(1+MIN(L$16:L$41))^30</f>
        <v>1973262.2619595253</v>
      </c>
    </row>
    <row r="29" spans="1:22" ht="14.25">
      <c r="A29" s="25"/>
      <c r="B29" s="32">
        <v>2007</v>
      </c>
      <c r="C29" s="28">
        <v>5.4900000000000004E-2</v>
      </c>
      <c r="D29" s="28">
        <v>2.7999999999999997E-2</v>
      </c>
      <c r="E29" s="28">
        <f t="shared" si="9"/>
        <v>2.6900000000000007E-2</v>
      </c>
      <c r="F29" s="29">
        <f t="shared" si="10"/>
        <v>2869613.4956155275</v>
      </c>
      <c r="G29" s="33">
        <f t="shared" si="11"/>
        <v>5.4821403644354394E-2</v>
      </c>
      <c r="H29" s="33">
        <f t="shared" si="12"/>
        <v>9.9189132096242805E-2</v>
      </c>
      <c r="I29" s="33">
        <f t="shared" si="13"/>
        <v>3.2664536316243442E-2</v>
      </c>
      <c r="J29" s="33">
        <f t="shared" si="14"/>
        <v>8.7275585323061122E-2</v>
      </c>
      <c r="K29" s="33">
        <f t="shared" si="15"/>
        <v>9.5893970841190557E-2</v>
      </c>
      <c r="L29" s="33">
        <f t="shared" si="16"/>
        <v>8.6862814268180433E-2</v>
      </c>
      <c r="M29" s="31">
        <f t="shared" si="17"/>
        <v>5.6574087203696166E-2</v>
      </c>
      <c r="N29" s="34">
        <f t="shared" si="18"/>
        <v>50</v>
      </c>
      <c r="O29" s="35">
        <f t="shared" si="19"/>
        <v>726310.57892244705</v>
      </c>
      <c r="P29" s="36">
        <f t="shared" si="20"/>
        <v>673965.3334954608</v>
      </c>
      <c r="Q29" s="34" t="s">
        <v>35</v>
      </c>
      <c r="S29" s="40">
        <v>450000</v>
      </c>
      <c r="T29" s="40">
        <f t="shared" ref="T29:T30" si="21">S29*(1+MIN(J$16:J$66))^20</f>
        <v>526363.19099585596</v>
      </c>
      <c r="U29" s="40">
        <f t="shared" ref="U29:U30" si="22">S29*(1+MIN(K$16:K$66))^25</f>
        <v>879421.07854199503</v>
      </c>
      <c r="V29" s="40">
        <f t="shared" ref="V29:V30" si="23">S29*(1+MIN(L$16:L$66))^30</f>
        <v>1622912.3144250894</v>
      </c>
    </row>
    <row r="30" spans="1:22" ht="14.25">
      <c r="A30" s="25"/>
      <c r="B30" s="32">
        <v>2006</v>
      </c>
      <c r="C30" s="28">
        <v>0.15789999999999998</v>
      </c>
      <c r="D30" s="28">
        <v>3.2000000000000001E-2</v>
      </c>
      <c r="E30" s="28">
        <f t="shared" si="9"/>
        <v>0.12589999999999998</v>
      </c>
      <c r="F30" s="29">
        <f t="shared" si="10"/>
        <v>2794442.9794678427</v>
      </c>
      <c r="G30" s="33">
        <f t="shared" si="11"/>
        <v>7.3293604072077523E-2</v>
      </c>
      <c r="H30" s="33">
        <f t="shared" si="12"/>
        <v>3.5789973237636996E-2</v>
      </c>
      <c r="I30" s="33">
        <f t="shared" si="13"/>
        <v>5.8165173217753718E-2</v>
      </c>
      <c r="J30" s="33">
        <f t="shared" si="14"/>
        <v>8.6722346279636042E-2</v>
      </c>
      <c r="K30" s="33">
        <f t="shared" si="15"/>
        <v>0.10100201913526452</v>
      </c>
      <c r="L30" s="33">
        <f t="shared" si="16"/>
        <v>8.0589739297395102E-2</v>
      </c>
      <c r="M30" s="31">
        <f t="shared" si="17"/>
        <v>6.0890627716335022E-2</v>
      </c>
      <c r="N30" s="34">
        <f t="shared" si="18"/>
        <v>49</v>
      </c>
      <c r="O30" s="35">
        <f t="shared" si="19"/>
        <v>715093.32882356085</v>
      </c>
      <c r="P30" s="36">
        <f t="shared" si="20"/>
        <v>726310.57892244705</v>
      </c>
      <c r="Q30" s="34" t="s">
        <v>35</v>
      </c>
      <c r="S30" s="40">
        <v>500000</v>
      </c>
      <c r="T30" s="40">
        <f t="shared" si="21"/>
        <v>584847.98999539542</v>
      </c>
      <c r="U30" s="40">
        <f t="shared" si="22"/>
        <v>977134.53171332774</v>
      </c>
      <c r="V30" s="40">
        <f t="shared" si="23"/>
        <v>1803235.9049167661</v>
      </c>
    </row>
    <row r="31" spans="1:22" ht="14.25">
      <c r="A31" s="25"/>
      <c r="B31" s="32">
        <v>2005</v>
      </c>
      <c r="C31" s="28">
        <v>4.9100000000000005E-2</v>
      </c>
      <c r="D31" s="28">
        <v>3.4000000000000002E-2</v>
      </c>
      <c r="E31" s="28">
        <f t="shared" si="9"/>
        <v>1.5100000000000002E-2</v>
      </c>
      <c r="F31" s="29">
        <f t="shared" si="10"/>
        <v>2481963.7440872574</v>
      </c>
      <c r="G31" s="33">
        <f t="shared" si="11"/>
        <v>0.11543615839659127</v>
      </c>
      <c r="H31" s="33">
        <f t="shared" si="12"/>
        <v>-2.012263159580685E-2</v>
      </c>
      <c r="I31" s="33">
        <f t="shared" si="13"/>
        <v>6.4895832811172838E-2</v>
      </c>
      <c r="J31" s="33">
        <f t="shared" si="14"/>
        <v>8.8704882519201167E-2</v>
      </c>
      <c r="K31" s="33">
        <f t="shared" si="15"/>
        <v>8.8583903003066178E-2</v>
      </c>
      <c r="L31" s="33">
        <f t="shared" si="16"/>
        <v>8.2293754025494881E-2</v>
      </c>
      <c r="M31" s="31">
        <f t="shared" si="17"/>
        <v>5.4086106970421932E-2</v>
      </c>
      <c r="N31" s="34">
        <f t="shared" si="18"/>
        <v>48</v>
      </c>
      <c r="O31" s="35">
        <f t="shared" si="19"/>
        <v>774456.04258059396</v>
      </c>
      <c r="P31" s="36">
        <f t="shared" si="20"/>
        <v>715093.32882356085</v>
      </c>
    </row>
    <row r="32" spans="1:22" ht="14.25">
      <c r="A32" s="25"/>
      <c r="B32" s="32">
        <v>2004</v>
      </c>
      <c r="C32" s="28">
        <v>0.10880000000000001</v>
      </c>
      <c r="D32" s="28">
        <v>2.7000000000000003E-2</v>
      </c>
      <c r="E32" s="28">
        <f t="shared" si="9"/>
        <v>8.1800000000000012E-2</v>
      </c>
      <c r="F32" s="29">
        <f t="shared" si="10"/>
        <v>2445043.5859395703</v>
      </c>
      <c r="G32" s="33">
        <f t="shared" si="11"/>
        <v>1.4183690097504087E-2</v>
      </c>
      <c r="H32" s="33">
        <f t="shared" si="12"/>
        <v>-4.8800590038585945E-2</v>
      </c>
      <c r="I32" s="33">
        <f t="shared" si="13"/>
        <v>9.551616436365995E-2</v>
      </c>
      <c r="J32" s="33">
        <f t="shared" si="14"/>
        <v>0.1014562980229432</v>
      </c>
      <c r="K32" s="33">
        <f t="shared" si="15"/>
        <v>9.5498408534538726E-2</v>
      </c>
      <c r="L32" s="33">
        <f t="shared" si="16"/>
        <v>9.0719712508706252E-2</v>
      </c>
      <c r="M32" s="31">
        <f t="shared" si="17"/>
        <v>5.6408193751124713E-2</v>
      </c>
      <c r="N32" s="34">
        <f t="shared" si="18"/>
        <v>47</v>
      </c>
      <c r="O32" s="35">
        <f t="shared" si="19"/>
        <v>785895.76870086323</v>
      </c>
      <c r="P32" s="36">
        <f t="shared" si="20"/>
        <v>774456.04258059396</v>
      </c>
      <c r="Q32" s="34" t="s">
        <v>36</v>
      </c>
      <c r="S32" s="40">
        <v>500000</v>
      </c>
      <c r="T32" s="40">
        <f>S32*(1+PERCENTILE(J$16:J$41, 0.25))^20</f>
        <v>1408442.0142699203</v>
      </c>
      <c r="U32" s="40">
        <f>S32*(1+MIN(K$16:K$41, 0.25))^25</f>
        <v>2283492.0509730196</v>
      </c>
      <c r="V32" s="40">
        <f>S32*(1+PERCENTILE(L$16:L$41, 0.25))^30</f>
        <v>3897610.3058693097</v>
      </c>
    </row>
    <row r="33" spans="1:22" ht="14.25">
      <c r="A33" s="25"/>
      <c r="B33" s="32">
        <v>2003</v>
      </c>
      <c r="C33" s="28">
        <v>0.2868</v>
      </c>
      <c r="D33" s="28">
        <v>2.3E-2</v>
      </c>
      <c r="E33" s="28">
        <f t="shared" si="9"/>
        <v>0.26379999999999998</v>
      </c>
      <c r="F33" s="29">
        <f t="shared" si="10"/>
        <v>2260162.3090585782</v>
      </c>
      <c r="G33" s="33">
        <f t="shared" si="11"/>
        <v>-6.3011464804748729E-2</v>
      </c>
      <c r="H33" s="33">
        <f t="shared" si="12"/>
        <v>-3.0752464464385176E-2</v>
      </c>
      <c r="I33" s="33">
        <f t="shared" si="13"/>
        <v>8.5536940430278818E-2</v>
      </c>
      <c r="J33" s="33">
        <f t="shared" si="14"/>
        <v>9.8205318528898244E-2</v>
      </c>
      <c r="K33" s="33">
        <f t="shared" si="15"/>
        <v>9.5075184639890287E-2</v>
      </c>
      <c r="L33" s="33">
        <f t="shared" si="16"/>
        <v>7.0971409777983885E-2</v>
      </c>
      <c r="M33" s="31">
        <f t="shared" si="17"/>
        <v>5.8065401933311334E-2</v>
      </c>
      <c r="N33" s="34">
        <f t="shared" si="18"/>
        <v>46</v>
      </c>
      <c r="O33" s="35">
        <f t="shared" si="19"/>
        <v>691851.37577216583</v>
      </c>
      <c r="P33" s="36">
        <f t="shared" si="20"/>
        <v>785895.76870086323</v>
      </c>
      <c r="Q33" s="34" t="s">
        <v>37</v>
      </c>
      <c r="S33" s="40">
        <v>500000</v>
      </c>
      <c r="T33" s="40">
        <f t="shared" ref="T33:T34" si="24">S33*(1+PERCENTILE(J$16:J$66, 0.25))^20</f>
        <v>989194.78582657489</v>
      </c>
      <c r="U33" s="40">
        <f t="shared" ref="U33:U34" si="25">S33*(1+PERCENTILE(K$16:K$66, 0.25))^25</f>
        <v>1464119.79165053</v>
      </c>
      <c r="V33" s="40">
        <f t="shared" ref="V33:V34" si="26">S33*(1+PERCENTILE(L$16:L$66, 0.25))^30</f>
        <v>2407664.2605701005</v>
      </c>
    </row>
    <row r="34" spans="1:22" ht="14.25">
      <c r="A34" s="25"/>
      <c r="B34" s="32">
        <v>2002</v>
      </c>
      <c r="C34" s="28">
        <v>-0.221</v>
      </c>
      <c r="D34" s="28">
        <v>1.6E-2</v>
      </c>
      <c r="E34" s="28">
        <f t="shared" si="9"/>
        <v>-0.23699999999999999</v>
      </c>
      <c r="F34" s="29">
        <f t="shared" si="10"/>
        <v>1788386.0650882879</v>
      </c>
      <c r="G34" s="33">
        <f t="shared" si="11"/>
        <v>-0.1710833859796308</v>
      </c>
      <c r="H34" s="33">
        <f t="shared" si="12"/>
        <v>-2.9833889886139664E-2</v>
      </c>
      <c r="I34" s="33">
        <f t="shared" si="13"/>
        <v>6.7695981273237393E-2</v>
      </c>
      <c r="J34" s="33">
        <f t="shared" si="14"/>
        <v>9.5071725165495113E-2</v>
      </c>
      <c r="K34" s="33">
        <f t="shared" si="15"/>
        <v>8.4414187851193256E-2</v>
      </c>
      <c r="L34" s="33">
        <f t="shared" si="16"/>
        <v>5.4391267437462254E-2</v>
      </c>
      <c r="M34" s="31">
        <f t="shared" si="17"/>
        <v>5.7024276128713192E-2</v>
      </c>
      <c r="N34" s="34">
        <f t="shared" si="18"/>
        <v>45</v>
      </c>
      <c r="O34" s="35">
        <f t="shared" si="19"/>
        <v>976751.47545500111</v>
      </c>
      <c r="P34" s="36">
        <f t="shared" si="20"/>
        <v>691851.37577216583</v>
      </c>
      <c r="Q34" s="34" t="s">
        <v>38</v>
      </c>
      <c r="S34" s="40">
        <v>500000</v>
      </c>
      <c r="T34" s="40">
        <f t="shared" si="24"/>
        <v>989194.78582657489</v>
      </c>
      <c r="U34" s="40">
        <f t="shared" si="25"/>
        <v>1464119.79165053</v>
      </c>
      <c r="V34" s="40">
        <f t="shared" si="26"/>
        <v>2407664.2605701005</v>
      </c>
    </row>
    <row r="35" spans="1:22" ht="14.25">
      <c r="A35" s="25"/>
      <c r="B35" s="32">
        <v>2001</v>
      </c>
      <c r="C35" s="28">
        <v>-0.11890000000000001</v>
      </c>
      <c r="D35" s="28">
        <v>2.7999999999999997E-2</v>
      </c>
      <c r="E35" s="28">
        <f t="shared" si="9"/>
        <v>-0.1469</v>
      </c>
      <c r="F35" s="29">
        <f t="shared" si="10"/>
        <v>2343887.3723306525</v>
      </c>
      <c r="G35" s="33">
        <f t="shared" si="11"/>
        <v>-3.9147157248875408E-2</v>
      </c>
      <c r="H35" s="33">
        <f t="shared" si="12"/>
        <v>8.1023723671504788E-2</v>
      </c>
      <c r="I35" s="33">
        <f t="shared" si="13"/>
        <v>0.10193664510768463</v>
      </c>
      <c r="J35" s="33">
        <f t="shared" si="14"/>
        <v>0.11793671308703946</v>
      </c>
      <c r="K35" s="33">
        <f t="shared" si="15"/>
        <v>8.9779582016712878E-2</v>
      </c>
      <c r="L35" s="33">
        <f t="shared" si="16"/>
        <v>6.9150312694026717E-2</v>
      </c>
      <c r="M35" s="31">
        <f t="shared" si="17"/>
        <v>6.14766233713957E-2</v>
      </c>
      <c r="N35" s="34">
        <f t="shared" si="18"/>
        <v>44</v>
      </c>
      <c r="O35" s="35">
        <f t="shared" si="19"/>
        <v>1214943.705843396</v>
      </c>
      <c r="P35" s="36">
        <f t="shared" si="20"/>
        <v>976751.47545500111</v>
      </c>
    </row>
    <row r="36" spans="1:22" ht="14.25">
      <c r="A36" s="25"/>
      <c r="B36" s="32">
        <v>2000</v>
      </c>
      <c r="C36" s="28">
        <v>-9.0999999999999998E-2</v>
      </c>
      <c r="D36" s="28">
        <v>3.4000000000000002E-2</v>
      </c>
      <c r="E36" s="28">
        <f t="shared" si="9"/>
        <v>-0.125</v>
      </c>
      <c r="F36" s="29">
        <f t="shared" si="10"/>
        <v>2747494.2824178319</v>
      </c>
      <c r="G36" s="33">
        <f t="shared" si="11"/>
        <v>9.7072527209040693E-2</v>
      </c>
      <c r="H36" s="33">
        <f t="shared" si="12"/>
        <v>0.15729087261747265</v>
      </c>
      <c r="I36" s="33">
        <f t="shared" si="13"/>
        <v>0.14600536215873827</v>
      </c>
      <c r="J36" s="33">
        <f t="shared" si="14"/>
        <v>0.11759500817601798</v>
      </c>
      <c r="K36" s="33">
        <f t="shared" si="15"/>
        <v>0.1040273622837109</v>
      </c>
      <c r="L36" s="33">
        <f t="shared" si="16"/>
        <v>7.8218244333194464E-2</v>
      </c>
      <c r="M36" s="31">
        <f t="shared" si="17"/>
        <v>7.1852972132135706E-2</v>
      </c>
      <c r="N36" s="34">
        <f t="shared" si="18"/>
        <v>43</v>
      </c>
      <c r="O36" s="35">
        <f t="shared" si="19"/>
        <v>1458507.0923924525</v>
      </c>
      <c r="P36" s="36">
        <f t="shared" si="20"/>
        <v>1214943.705843396</v>
      </c>
      <c r="Q36" s="34" t="s">
        <v>39</v>
      </c>
      <c r="S36" s="40">
        <v>500000</v>
      </c>
      <c r="T36" s="40">
        <f>S36*(1+PERCENTILE(J$16:J$41, 0.5))^20</f>
        <v>2331037.0119710108</v>
      </c>
      <c r="U36" s="40">
        <f>S36*(1+MIN(K$16:K$41, 0.5))^25</f>
        <v>2283492.0509730196</v>
      </c>
    </row>
    <row r="37" spans="1:22" ht="14.25">
      <c r="A37" s="25"/>
      <c r="B37" s="32">
        <v>1999</v>
      </c>
      <c r="C37" s="28">
        <v>0.2104</v>
      </c>
      <c r="D37" s="28">
        <v>2.2000000000000002E-2</v>
      </c>
      <c r="E37" s="28">
        <f t="shared" si="9"/>
        <v>0.18840000000000001</v>
      </c>
      <c r="F37" s="29">
        <f t="shared" si="10"/>
        <v>3139993.4656203794</v>
      </c>
      <c r="G37" s="33">
        <f t="shared" si="11"/>
        <v>0.25522826435690971</v>
      </c>
      <c r="H37" s="33">
        <f t="shared" si="12"/>
        <v>0.26172877507435643</v>
      </c>
      <c r="I37" s="33">
        <f t="shared" si="13"/>
        <v>0.15113949291105855</v>
      </c>
      <c r="J37" s="33">
        <f t="shared" si="14"/>
        <v>0.13487177687137519</v>
      </c>
      <c r="K37" s="33">
        <f t="shared" si="15"/>
        <v>0.1209893334628791</v>
      </c>
      <c r="L37" s="33">
        <f t="shared" si="16"/>
        <v>8.2412995070723971E-2</v>
      </c>
      <c r="M37" s="31">
        <f t="shared" si="17"/>
        <v>7.5104405672443253E-2</v>
      </c>
      <c r="N37" s="34">
        <f t="shared" si="18"/>
        <v>42</v>
      </c>
      <c r="O37" s="35">
        <f t="shared" si="19"/>
        <v>1297286.344995332</v>
      </c>
      <c r="P37" s="36">
        <f t="shared" si="20"/>
        <v>1458507.0923924525</v>
      </c>
      <c r="Q37" s="34" t="s">
        <v>40</v>
      </c>
      <c r="S37" s="40">
        <v>500000</v>
      </c>
      <c r="T37" s="40">
        <f t="shared" ref="T37:T38" si="27">S37*(1+PERCENTILE(J$16:J$66, 0.5))^20</f>
        <v>1407883.6489528152</v>
      </c>
      <c r="U37" s="40">
        <f t="shared" ref="U37:U38" si="28">S37*(1+PERCENTILE(K$16:K$66, 0.5))^25</f>
        <v>2550918.0503099225</v>
      </c>
    </row>
    <row r="38" spans="1:22" ht="14.25">
      <c r="A38" s="25"/>
      <c r="B38" s="32">
        <v>1998</v>
      </c>
      <c r="C38" s="28">
        <v>0.2858</v>
      </c>
      <c r="D38" s="28">
        <v>1.6E-2</v>
      </c>
      <c r="E38" s="28">
        <f t="shared" si="9"/>
        <v>0.26979999999999998</v>
      </c>
      <c r="F38" s="29">
        <f t="shared" si="10"/>
        <v>2642202.5123025742</v>
      </c>
      <c r="G38" s="33">
        <f t="shared" si="11"/>
        <v>0.25915921400870801</v>
      </c>
      <c r="H38" s="33">
        <f t="shared" si="12"/>
        <v>0.21577863841308798</v>
      </c>
      <c r="I38" s="33">
        <f t="shared" si="13"/>
        <v>0.15870913065632997</v>
      </c>
      <c r="J38" s="33">
        <f t="shared" si="14"/>
        <v>0.12900598874835612</v>
      </c>
      <c r="K38" s="33">
        <f t="shared" si="15"/>
        <v>9.2563057094192658E-2</v>
      </c>
      <c r="L38" s="33">
        <f t="shared" si="16"/>
        <v>7.0806152606359918E-2</v>
      </c>
      <c r="M38" s="31">
        <f t="shared" si="17"/>
        <v>7.3334408151094266E-2</v>
      </c>
      <c r="N38" s="34">
        <f t="shared" si="18"/>
        <v>41</v>
      </c>
      <c r="O38" s="35">
        <f t="shared" si="19"/>
        <v>1091646.2001853299</v>
      </c>
      <c r="P38" s="36">
        <f t="shared" si="20"/>
        <v>1297286.344995332</v>
      </c>
      <c r="Q38" s="34" t="s">
        <v>40</v>
      </c>
      <c r="S38" s="40">
        <v>500000</v>
      </c>
      <c r="T38" s="40">
        <f t="shared" si="27"/>
        <v>1407883.6489528152</v>
      </c>
      <c r="U38" s="40">
        <f t="shared" si="28"/>
        <v>2550918.0503099225</v>
      </c>
    </row>
    <row r="39" spans="1:22" ht="14.25">
      <c r="A39" s="25"/>
      <c r="B39" s="32">
        <v>1997</v>
      </c>
      <c r="C39" s="28">
        <v>0.33360000000000001</v>
      </c>
      <c r="D39" s="28">
        <v>2.3E-2</v>
      </c>
      <c r="E39" s="28">
        <f t="shared" si="9"/>
        <v>0.31059999999999999</v>
      </c>
      <c r="F39" s="29">
        <f t="shared" si="10"/>
        <v>2080802.1045066738</v>
      </c>
      <c r="G39" s="33">
        <f t="shared" si="11"/>
        <v>0.28443074006130975</v>
      </c>
      <c r="H39" s="33">
        <f t="shared" si="12"/>
        <v>0.17503043710033506</v>
      </c>
      <c r="I39" s="33">
        <f t="shared" si="13"/>
        <v>0.14477466482646539</v>
      </c>
      <c r="J39" s="33">
        <f t="shared" si="14"/>
        <v>0.11501950311501763</v>
      </c>
      <c r="K39" s="33">
        <f t="shared" si="15"/>
        <v>7.2094185261146748E-2</v>
      </c>
      <c r="L39" s="33">
        <f t="shared" si="16"/>
        <v>6.4666329258834976E-2</v>
      </c>
      <c r="M39" s="31">
        <f t="shared" si="17"/>
        <v>7.6064273319719211E-2</v>
      </c>
      <c r="N39" s="34">
        <f t="shared" si="18"/>
        <v>40</v>
      </c>
      <c r="O39" s="35">
        <f t="shared" si="19"/>
        <v>902936.21256320004</v>
      </c>
      <c r="P39" s="36">
        <f t="shared" si="20"/>
        <v>1091646.2001853299</v>
      </c>
    </row>
    <row r="40" spans="1:22" ht="14.25">
      <c r="A40" s="25"/>
      <c r="B40" s="32">
        <v>1996</v>
      </c>
      <c r="C40" s="28">
        <v>0.2296</v>
      </c>
      <c r="D40" s="28">
        <v>0.03</v>
      </c>
      <c r="E40" s="28">
        <f t="shared" si="9"/>
        <v>0.1996</v>
      </c>
      <c r="F40" s="29">
        <f t="shared" si="10"/>
        <v>1587671.3753293711</v>
      </c>
      <c r="G40" s="33">
        <f t="shared" si="11"/>
        <v>0.16866225772372623</v>
      </c>
      <c r="H40" s="33">
        <f t="shared" si="12"/>
        <v>0.12325413702036658</v>
      </c>
      <c r="I40" s="33">
        <f t="shared" si="13"/>
        <v>0.11605020444241498</v>
      </c>
      <c r="J40" s="33">
        <f t="shared" si="14"/>
        <v>9.1979605328286196E-2</v>
      </c>
      <c r="K40" s="33">
        <f t="shared" si="15"/>
        <v>6.6791325938291513E-2</v>
      </c>
      <c r="L40" s="33">
        <f t="shared" si="16"/>
        <v>6.1800671611656366E-2</v>
      </c>
      <c r="M40" s="31">
        <f t="shared" si="17"/>
        <v>6.4765118100399199E-2</v>
      </c>
      <c r="N40" s="34">
        <f t="shared" si="18"/>
        <v>39</v>
      </c>
      <c r="O40" s="35">
        <f t="shared" si="19"/>
        <v>822697.74305035011</v>
      </c>
      <c r="P40" s="36">
        <f t="shared" si="20"/>
        <v>902936.21256320004</v>
      </c>
    </row>
    <row r="41" spans="1:22" ht="14.25">
      <c r="A41" s="25"/>
      <c r="B41" s="32">
        <v>1995</v>
      </c>
      <c r="C41" s="28">
        <v>0.37579999999999997</v>
      </c>
      <c r="D41" s="28">
        <v>2.7999999999999997E-2</v>
      </c>
      <c r="E41" s="28">
        <f t="shared" si="9"/>
        <v>0.3478</v>
      </c>
      <c r="F41" s="29">
        <f t="shared" si="10"/>
        <v>1323500.6463232504</v>
      </c>
      <c r="G41" s="33">
        <f t="shared" si="11"/>
        <v>0.12524300126319776</v>
      </c>
      <c r="H41" s="33">
        <f t="shared" si="12"/>
        <v>0.13482990419357122</v>
      </c>
      <c r="I41" s="33">
        <f t="shared" si="13"/>
        <v>0.11304625739043606</v>
      </c>
      <c r="J41" s="33">
        <f t="shared" si="14"/>
        <v>9.1099016744536243E-2</v>
      </c>
      <c r="K41" s="33">
        <f t="shared" si="15"/>
        <v>6.3064231402805149E-2</v>
      </c>
      <c r="L41" s="33">
        <f t="shared" si="16"/>
        <v>5.0507304530445163E-2</v>
      </c>
      <c r="M41" s="31">
        <f t="shared" si="17"/>
        <v>6.1240556350301345E-2</v>
      </c>
      <c r="N41" s="34">
        <f t="shared" si="18"/>
        <v>38</v>
      </c>
      <c r="O41" s="35">
        <f t="shared" si="19"/>
        <v>680400.46227211028</v>
      </c>
      <c r="P41" s="36">
        <f t="shared" si="20"/>
        <v>822697.74305035011</v>
      </c>
      <c r="Q41" s="34">
        <f>AVERAGE(-5.6, 26)</f>
        <v>10.199999999999999</v>
      </c>
      <c r="S41" s="133" t="s">
        <v>41</v>
      </c>
      <c r="T41" s="136"/>
      <c r="U41" s="136"/>
      <c r="V41" s="136"/>
    </row>
    <row r="42" spans="1:22" ht="14.25">
      <c r="A42" s="25"/>
      <c r="B42" s="32">
        <v>1994</v>
      </c>
      <c r="C42" s="28">
        <v>1.32E-2</v>
      </c>
      <c r="D42" s="28">
        <v>2.6000000000000002E-2</v>
      </c>
      <c r="E42" s="28">
        <f t="shared" si="9"/>
        <v>-1.2800000000000002E-2</v>
      </c>
      <c r="F42" s="29">
        <f t="shared" si="10"/>
        <v>981971.09832560504</v>
      </c>
      <c r="G42" s="33">
        <f t="shared" si="11"/>
        <v>3.4132233110157451E-2</v>
      </c>
      <c r="H42" s="33">
        <f t="shared" si="12"/>
        <v>5.0243252208808764E-2</v>
      </c>
      <c r="I42" s="33">
        <f t="shared" si="13"/>
        <v>0.10742864041545941</v>
      </c>
      <c r="J42" s="33">
        <f t="shared" si="14"/>
        <v>8.8329367375152623E-2</v>
      </c>
      <c r="K42" s="33">
        <f t="shared" si="15"/>
        <v>4.9731901286568458E-2</v>
      </c>
      <c r="L42" s="33">
        <f t="shared" si="16"/>
        <v>4.3684943035794177E-2</v>
      </c>
      <c r="M42" s="31">
        <f t="shared" si="17"/>
        <v>6.0679707025713903E-2</v>
      </c>
      <c r="N42" s="34">
        <f t="shared" si="18"/>
        <v>37</v>
      </c>
      <c r="O42" s="35">
        <f t="shared" si="19"/>
        <v>759222.51040529809</v>
      </c>
      <c r="P42" s="36">
        <f t="shared" si="20"/>
        <v>680400.46227211028</v>
      </c>
      <c r="S42" s="136"/>
      <c r="T42" s="136"/>
      <c r="U42" s="136"/>
      <c r="V42" s="136"/>
    </row>
    <row r="43" spans="1:22" ht="14.25">
      <c r="A43" s="25"/>
      <c r="B43" s="32">
        <v>1993</v>
      </c>
      <c r="C43" s="28">
        <v>0.1008</v>
      </c>
      <c r="D43" s="28">
        <v>0.03</v>
      </c>
      <c r="E43" s="28">
        <f t="shared" si="9"/>
        <v>7.0800000000000002E-2</v>
      </c>
      <c r="F43" s="29">
        <f t="shared" si="10"/>
        <v>994703.30057293864</v>
      </c>
      <c r="G43" s="33">
        <f t="shared" si="11"/>
        <v>0.12255532122315693</v>
      </c>
      <c r="H43" s="33">
        <f t="shared" si="12"/>
        <v>0.10431850589084557</v>
      </c>
      <c r="I43" s="33">
        <f t="shared" si="13"/>
        <v>0.11102153849053709</v>
      </c>
      <c r="J43" s="33">
        <f t="shared" si="14"/>
        <v>6.3762098260934374E-2</v>
      </c>
      <c r="K43" s="33">
        <f t="shared" si="15"/>
        <v>4.3955839151489373E-2</v>
      </c>
      <c r="L43" s="33">
        <f t="shared" si="16"/>
        <v>4.9063593564206309E-2</v>
      </c>
      <c r="M43" s="31">
        <f t="shared" si="17"/>
        <v>7.2172108058082385E-2</v>
      </c>
      <c r="N43" s="34">
        <f t="shared" si="18"/>
        <v>36</v>
      </c>
      <c r="O43" s="35">
        <f t="shared" si="19"/>
        <v>779023.63691193319</v>
      </c>
      <c r="P43" s="36">
        <f t="shared" si="20"/>
        <v>759222.51040529809</v>
      </c>
      <c r="S43" s="136"/>
      <c r="T43" s="136"/>
      <c r="U43" s="136"/>
      <c r="V43" s="136"/>
    </row>
    <row r="44" spans="1:22" ht="14.25">
      <c r="A44" s="25"/>
      <c r="B44" s="32">
        <v>1992</v>
      </c>
      <c r="C44" s="28">
        <v>7.6200000000000004E-2</v>
      </c>
      <c r="D44" s="28">
        <v>0.03</v>
      </c>
      <c r="E44" s="28">
        <f t="shared" si="9"/>
        <v>4.6200000000000005E-2</v>
      </c>
      <c r="F44" s="29">
        <f t="shared" si="10"/>
        <v>928934.72223845602</v>
      </c>
      <c r="G44" s="33">
        <f t="shared" si="11"/>
        <v>6.5234761181019785E-2</v>
      </c>
      <c r="H44" s="33">
        <f t="shared" si="12"/>
        <v>0.11529794620685463</v>
      </c>
      <c r="I44" s="33">
        <f t="shared" si="13"/>
        <v>0.12314938361657757</v>
      </c>
      <c r="J44" s="33">
        <f t="shared" si="14"/>
        <v>4.7801212234381829E-2</v>
      </c>
      <c r="K44" s="33">
        <f t="shared" si="15"/>
        <v>4.3869960524290486E-2</v>
      </c>
      <c r="L44" s="33">
        <f t="shared" si="16"/>
        <v>5.3490797177919269E-2</v>
      </c>
      <c r="M44" s="31">
        <f t="shared" si="17"/>
        <v>6.9856892216106248E-2</v>
      </c>
      <c r="N44" s="34">
        <f t="shared" si="18"/>
        <v>35</v>
      </c>
      <c r="O44" s="35">
        <f t="shared" si="19"/>
        <v>814622.0960733447</v>
      </c>
      <c r="P44" s="36">
        <f t="shared" si="20"/>
        <v>779023.63691193319</v>
      </c>
      <c r="S44" s="136"/>
      <c r="T44" s="136"/>
      <c r="U44" s="136"/>
      <c r="V44" s="136"/>
    </row>
    <row r="45" spans="1:22" ht="14.25">
      <c r="A45" s="25"/>
      <c r="B45" s="32">
        <v>1991</v>
      </c>
      <c r="C45" s="28">
        <v>0.30469999999999997</v>
      </c>
      <c r="D45" s="28">
        <v>4.2000000000000003E-2</v>
      </c>
      <c r="E45" s="28">
        <f t="shared" si="9"/>
        <v>0.26269999999999999</v>
      </c>
      <c r="F45" s="29">
        <f t="shared" si="10"/>
        <v>887913.13538372773</v>
      </c>
      <c r="G45" s="33">
        <f t="shared" si="11"/>
        <v>0.13601192589652578</v>
      </c>
      <c r="H45" s="33">
        <f t="shared" si="12"/>
        <v>0.10889247391516332</v>
      </c>
      <c r="I45" s="33">
        <f t="shared" si="13"/>
        <v>0.13416910129685422</v>
      </c>
      <c r="J45" s="33">
        <f t="shared" si="14"/>
        <v>5.3124795063083319E-2</v>
      </c>
      <c r="K45" s="33">
        <f t="shared" si="15"/>
        <v>4.9919470029754498E-2</v>
      </c>
      <c r="L45" s="33">
        <f t="shared" si="16"/>
        <v>4.8322813687181609E-2</v>
      </c>
      <c r="M45" s="31">
        <f t="shared" si="17"/>
        <v>7.2730608960089871E-2</v>
      </c>
      <c r="N45" s="34">
        <f t="shared" si="18"/>
        <v>34</v>
      </c>
      <c r="O45" s="35">
        <f t="shared" si="19"/>
        <v>715143.02373750275</v>
      </c>
      <c r="P45" s="36">
        <f t="shared" si="20"/>
        <v>814622.0960733447</v>
      </c>
      <c r="S45" s="136"/>
      <c r="T45" s="136"/>
      <c r="U45" s="136"/>
      <c r="V45" s="136"/>
    </row>
    <row r="46" spans="1:22" ht="14.25">
      <c r="A46" s="25"/>
      <c r="B46" s="32">
        <v>1990</v>
      </c>
      <c r="C46" s="28">
        <v>-3.1E-2</v>
      </c>
      <c r="D46" s="28">
        <v>5.4000000000000006E-2</v>
      </c>
      <c r="E46" s="28">
        <f t="shared" si="9"/>
        <v>-8.5000000000000006E-2</v>
      </c>
      <c r="F46" s="29">
        <f t="shared" si="10"/>
        <v>703186.13715350267</v>
      </c>
      <c r="G46" s="33">
        <f t="shared" si="11"/>
        <v>9.3150284250638649E-2</v>
      </c>
      <c r="H46" s="33">
        <f t="shared" si="12"/>
        <v>9.1680758951465657E-2</v>
      </c>
      <c r="I46" s="33">
        <f t="shared" si="13"/>
        <v>8.9888968710555295E-2</v>
      </c>
      <c r="J46" s="33">
        <f t="shared" si="14"/>
        <v>4.5843470698758049E-2</v>
      </c>
      <c r="K46" s="33">
        <f t="shared" si="15"/>
        <v>3.4410064770499682E-2</v>
      </c>
      <c r="L46" s="33">
        <f t="shared" si="16"/>
        <v>4.8217498818160509E-2</v>
      </c>
      <c r="M46" s="31">
        <f t="shared" si="17"/>
        <v>7.0485635443326533E-2</v>
      </c>
      <c r="N46" s="34">
        <f t="shared" si="18"/>
        <v>33</v>
      </c>
      <c r="O46" s="35">
        <f t="shared" si="19"/>
        <v>851577.07512295374</v>
      </c>
      <c r="P46" s="36">
        <f t="shared" si="20"/>
        <v>715143.02373750275</v>
      </c>
      <c r="S46" s="136"/>
      <c r="T46" s="136"/>
      <c r="U46" s="136"/>
      <c r="V46" s="136"/>
    </row>
    <row r="47" spans="1:22" ht="14.25">
      <c r="A47" s="25"/>
      <c r="B47" s="32">
        <v>1989</v>
      </c>
      <c r="C47" s="28">
        <v>0.31690000000000002</v>
      </c>
      <c r="D47" s="28">
        <v>4.8000000000000001E-2</v>
      </c>
      <c r="E47" s="28">
        <f t="shared" si="9"/>
        <v>0.26890000000000003</v>
      </c>
      <c r="F47" s="29">
        <f t="shared" si="10"/>
        <v>768509.43951202475</v>
      </c>
      <c r="G47" s="33">
        <f t="shared" si="11"/>
        <v>0.13216215882520022</v>
      </c>
      <c r="H47" s="33">
        <f t="shared" si="12"/>
        <v>0.16772775357817848</v>
      </c>
      <c r="I47" s="33">
        <f t="shared" si="13"/>
        <v>0.118833953548237</v>
      </c>
      <c r="J47" s="33">
        <f t="shared" si="14"/>
        <v>4.9604102462411648E-2</v>
      </c>
      <c r="K47" s="33">
        <f t="shared" si="15"/>
        <v>4.2378203860137242E-2</v>
      </c>
      <c r="L47" s="33">
        <f t="shared" si="16"/>
        <v>5.0892286006981369E-2</v>
      </c>
      <c r="M47" s="31">
        <f t="shared" si="17"/>
        <v>8.0010776625493385E-2</v>
      </c>
      <c r="N47" s="34">
        <f t="shared" si="18"/>
        <v>32</v>
      </c>
      <c r="O47" s="35">
        <f t="shared" si="19"/>
        <v>741114.41021589865</v>
      </c>
      <c r="P47" s="36">
        <f t="shared" si="20"/>
        <v>851577.07512295374</v>
      </c>
    </row>
    <row r="48" spans="1:22" ht="14.25">
      <c r="A48" s="25"/>
      <c r="B48" s="32">
        <v>1988</v>
      </c>
      <c r="C48" s="28">
        <v>0.1661</v>
      </c>
      <c r="D48" s="28">
        <v>4.0999999999999995E-2</v>
      </c>
      <c r="E48" s="28">
        <f t="shared" si="9"/>
        <v>0.12509999999999999</v>
      </c>
      <c r="F48" s="29">
        <f t="shared" si="10"/>
        <v>605650.1217684804</v>
      </c>
      <c r="G48" s="33">
        <f t="shared" si="11"/>
        <v>0.10122635347087527</v>
      </c>
      <c r="H48" s="33">
        <f t="shared" si="12"/>
        <v>0.11776525740110055</v>
      </c>
      <c r="I48" s="33">
        <f t="shared" si="13"/>
        <v>0.10006427748407232</v>
      </c>
      <c r="J48" s="33">
        <f t="shared" si="14"/>
        <v>2.9387931284074797E-2</v>
      </c>
      <c r="K48" s="33">
        <f t="shared" si="15"/>
        <v>3.8348903851759486E-2</v>
      </c>
      <c r="L48" s="33">
        <f t="shared" si="16"/>
        <v>4.6297672958787617E-2</v>
      </c>
      <c r="M48" s="31">
        <f t="shared" si="17"/>
        <v>7.8502187750681074E-2</v>
      </c>
      <c r="N48" s="34">
        <f t="shared" si="18"/>
        <v>31</v>
      </c>
      <c r="O48" s="35">
        <f t="shared" si="19"/>
        <v>728709.81265300745</v>
      </c>
      <c r="P48" s="36">
        <f t="shared" si="20"/>
        <v>741114.41021589865</v>
      </c>
      <c r="R48" s="41">
        <f t="shared" ref="R48:R78" si="29">S49</f>
        <v>-423944.80503245245</v>
      </c>
      <c r="S48" s="41">
        <f t="shared" ref="S48:S79" si="30">(R48-45000)*(1+E48)</f>
        <v>-527609.8001420123</v>
      </c>
    </row>
    <row r="49" spans="1:19" ht="14.25">
      <c r="A49" s="25"/>
      <c r="B49" s="32">
        <v>1987</v>
      </c>
      <c r="C49" s="28">
        <v>5.2499999999999998E-2</v>
      </c>
      <c r="D49" s="28">
        <v>3.6000000000000004E-2</v>
      </c>
      <c r="E49" s="28">
        <f t="shared" si="9"/>
        <v>1.6499999999999994E-2</v>
      </c>
      <c r="F49" s="29">
        <f t="shared" si="10"/>
        <v>538307.81421071943</v>
      </c>
      <c r="G49" s="33">
        <f t="shared" si="11"/>
        <v>0.14999644136642964</v>
      </c>
      <c r="H49" s="33">
        <f t="shared" si="12"/>
        <v>0.13105609331439938</v>
      </c>
      <c r="I49" s="33">
        <f t="shared" si="13"/>
        <v>8.6037742209577939E-2</v>
      </c>
      <c r="J49" s="33">
        <f t="shared" si="14"/>
        <v>2.67395100374892E-2</v>
      </c>
      <c r="K49" s="33">
        <f t="shared" si="15"/>
        <v>4.1546622407630851E-2</v>
      </c>
      <c r="L49" s="33">
        <f t="shared" si="16"/>
        <v>5.4089806515432048E-2</v>
      </c>
      <c r="M49" s="31">
        <f t="shared" si="17"/>
        <v>7.4620760018081489E-2</v>
      </c>
      <c r="N49" s="34">
        <f t="shared" si="18"/>
        <v>30</v>
      </c>
      <c r="O49" s="35">
        <f t="shared" si="19"/>
        <v>786881.2716704451</v>
      </c>
      <c r="P49" s="36">
        <f t="shared" si="20"/>
        <v>728709.81265300745</v>
      </c>
      <c r="R49" s="41">
        <f t="shared" si="29"/>
        <v>-372063.26122228475</v>
      </c>
      <c r="S49" s="41">
        <f t="shared" si="30"/>
        <v>-423944.80503245245</v>
      </c>
    </row>
    <row r="50" spans="1:19" ht="14.25">
      <c r="A50" s="25"/>
      <c r="B50" s="32">
        <v>1986</v>
      </c>
      <c r="C50" s="28">
        <v>0.1867</v>
      </c>
      <c r="D50" s="28">
        <v>1.9E-2</v>
      </c>
      <c r="E50" s="28">
        <f t="shared" si="9"/>
        <v>0.16770000000000002</v>
      </c>
      <c r="F50" s="29">
        <f t="shared" si="10"/>
        <v>529569.91068442643</v>
      </c>
      <c r="G50" s="33">
        <f t="shared" si="11"/>
        <v>0.15120192874047866</v>
      </c>
      <c r="H50" s="33">
        <f t="shared" si="12"/>
        <v>0.1600218962572979</v>
      </c>
      <c r="I50" s="33">
        <f t="shared" si="13"/>
        <v>6.8428152879250748E-2</v>
      </c>
      <c r="J50" s="33">
        <f t="shared" si="14"/>
        <v>3.5672936909266095E-2</v>
      </c>
      <c r="K50" s="33">
        <f t="shared" si="15"/>
        <v>3.6611821647252185E-2</v>
      </c>
      <c r="L50" s="33">
        <f t="shared" si="16"/>
        <v>4.8199246221080738E-2</v>
      </c>
      <c r="M50" s="31">
        <f t="shared" si="17"/>
        <v>7.1742616447102003E-2</v>
      </c>
      <c r="N50" s="34">
        <f t="shared" si="18"/>
        <v>29</v>
      </c>
      <c r="O50" s="35">
        <f t="shared" si="19"/>
        <v>743872.80266373651</v>
      </c>
      <c r="P50" s="36">
        <f t="shared" si="20"/>
        <v>786881.2716704451</v>
      </c>
      <c r="R50" s="41">
        <f t="shared" si="29"/>
        <v>-273629.15236985934</v>
      </c>
      <c r="S50" s="41">
        <f t="shared" si="30"/>
        <v>-372063.26122228475</v>
      </c>
    </row>
    <row r="51" spans="1:19" ht="14.25">
      <c r="A51" s="25"/>
      <c r="B51" s="32">
        <v>1985</v>
      </c>
      <c r="C51" s="28">
        <v>0.31730000000000003</v>
      </c>
      <c r="D51" s="28">
        <v>3.6000000000000004E-2</v>
      </c>
      <c r="E51" s="28">
        <f t="shared" si="9"/>
        <v>0.28129999999999999</v>
      </c>
      <c r="F51" s="29">
        <f t="shared" si="10"/>
        <v>453515.38124897354</v>
      </c>
      <c r="G51" s="33">
        <f t="shared" si="11"/>
        <v>0.15965112023458894</v>
      </c>
      <c r="H51" s="33">
        <f t="shared" si="12"/>
        <v>8.8100119358949014E-2</v>
      </c>
      <c r="I51" s="33">
        <f t="shared" si="13"/>
        <v>6.9584535625718758E-2</v>
      </c>
      <c r="J51" s="33">
        <f t="shared" si="14"/>
        <v>2.0568143624967838E-2</v>
      </c>
      <c r="K51" s="33">
        <f t="shared" si="15"/>
        <v>3.9734740935217117E-2</v>
      </c>
      <c r="L51" s="33">
        <f t="shared" si="16"/>
        <v>4.4513474660907715E-2</v>
      </c>
      <c r="M51" s="31">
        <f t="shared" si="17"/>
        <v>6.2836035165937609E-2</v>
      </c>
      <c r="N51" s="34">
        <f t="shared" si="18"/>
        <v>28</v>
      </c>
      <c r="O51" s="35">
        <f t="shared" si="19"/>
        <v>650560.99482067942</v>
      </c>
      <c r="P51" s="36">
        <f t="shared" si="20"/>
        <v>743872.80266373651</v>
      </c>
      <c r="R51" s="41">
        <f t="shared" si="29"/>
        <v>-168555.88259569139</v>
      </c>
      <c r="S51" s="41">
        <f t="shared" si="30"/>
        <v>-273629.15236985934</v>
      </c>
    </row>
    <row r="52" spans="1:19" ht="14.25">
      <c r="A52" s="25"/>
      <c r="B52" s="32">
        <v>1984</v>
      </c>
      <c r="C52" s="28">
        <v>6.2699999999999992E-2</v>
      </c>
      <c r="D52" s="28">
        <v>4.2999999999999997E-2</v>
      </c>
      <c r="E52" s="28">
        <f t="shared" si="9"/>
        <v>1.9699999999999995E-2</v>
      </c>
      <c r="F52" s="29">
        <f t="shared" si="10"/>
        <v>353949.41172947286</v>
      </c>
      <c r="G52" s="33">
        <f t="shared" si="11"/>
        <v>0.11973763697242124</v>
      </c>
      <c r="H52" s="33">
        <f t="shared" si="12"/>
        <v>7.1987380428885528E-2</v>
      </c>
      <c r="I52" s="33">
        <f t="shared" si="13"/>
        <v>6.9559490033453963E-2</v>
      </c>
      <c r="J52" s="33">
        <f t="shared" si="14"/>
        <v>1.3202497300775828E-2</v>
      </c>
      <c r="K52" s="33">
        <f t="shared" si="15"/>
        <v>2.8967184305326299E-2</v>
      </c>
      <c r="L52" s="33">
        <f t="shared" si="16"/>
        <v>4.553946320244906E-2</v>
      </c>
      <c r="M52" s="31">
        <f t="shared" si="17"/>
        <v>6.4054707727060345E-2</v>
      </c>
      <c r="N52" s="34">
        <f t="shared" si="18"/>
        <v>27</v>
      </c>
      <c r="O52" s="35">
        <f t="shared" si="19"/>
        <v>707992.54174823908</v>
      </c>
      <c r="P52" s="36">
        <f t="shared" si="20"/>
        <v>650560.99482067942</v>
      </c>
      <c r="R52" s="41">
        <f t="shared" si="29"/>
        <v>-120299.48278483024</v>
      </c>
      <c r="S52" s="41">
        <f t="shared" si="30"/>
        <v>-168555.88259569139</v>
      </c>
    </row>
    <row r="53" spans="1:19" ht="14.25">
      <c r="A53" s="25"/>
      <c r="B53" s="32">
        <v>1983</v>
      </c>
      <c r="C53" s="28">
        <v>0.22559999999999999</v>
      </c>
      <c r="D53" s="28">
        <v>3.2000000000000001E-2</v>
      </c>
      <c r="E53" s="28">
        <f t="shared" si="9"/>
        <v>0.19359999999999999</v>
      </c>
      <c r="F53" s="29">
        <f t="shared" si="10"/>
        <v>347111.31875009596</v>
      </c>
      <c r="G53" s="33">
        <f t="shared" si="11"/>
        <v>5.2948219988090406E-2</v>
      </c>
      <c r="H53" s="33">
        <f t="shared" si="12"/>
        <v>8.2643611065740252E-2</v>
      </c>
      <c r="I53" s="33">
        <f t="shared" si="13"/>
        <v>1.8512929311805371E-2</v>
      </c>
      <c r="J53" s="33">
        <f t="shared" si="14"/>
        <v>1.9392618010564577E-2</v>
      </c>
      <c r="K53" s="33">
        <f t="shared" si="15"/>
        <v>3.2562122976201646E-2</v>
      </c>
      <c r="L53" s="33">
        <f t="shared" si="16"/>
        <v>5.9526558489679138E-2</v>
      </c>
      <c r="M53" s="31">
        <f t="shared" si="17"/>
        <v>6.795707407143059E-2</v>
      </c>
      <c r="N53" s="34">
        <f t="shared" si="18"/>
        <v>26</v>
      </c>
      <c r="O53" s="35">
        <f t="shared" si="19"/>
        <v>663157.29033867212</v>
      </c>
      <c r="P53" s="36">
        <f t="shared" si="20"/>
        <v>707992.54174823908</v>
      </c>
      <c r="R53" s="41">
        <f t="shared" si="29"/>
        <v>-55787.100188363147</v>
      </c>
      <c r="S53" s="41">
        <f t="shared" si="30"/>
        <v>-120299.48278483024</v>
      </c>
    </row>
    <row r="54" spans="1:19" ht="14.25">
      <c r="A54" s="25"/>
      <c r="B54" s="32">
        <v>1982</v>
      </c>
      <c r="C54" s="28">
        <v>0.2155</v>
      </c>
      <c r="D54" s="28">
        <v>6.2E-2</v>
      </c>
      <c r="E54" s="28">
        <f t="shared" si="9"/>
        <v>0.1535</v>
      </c>
      <c r="F54" s="29">
        <f t="shared" si="10"/>
        <v>290810.42120483913</v>
      </c>
      <c r="G54" s="33">
        <f t="shared" si="11"/>
        <v>5.1652789710203706E-2</v>
      </c>
      <c r="H54" s="33">
        <f t="shared" si="12"/>
        <v>4.2811213763399358E-2</v>
      </c>
      <c r="I54" s="33">
        <f t="shared" si="13"/>
        <v>-2.2492113360195187E-2</v>
      </c>
      <c r="J54" s="33">
        <f t="shared" si="14"/>
        <v>2.0298757286036029E-2</v>
      </c>
      <c r="K54" s="33">
        <f t="shared" si="15"/>
        <v>3.9336806691307347E-2</v>
      </c>
      <c r="L54" s="33">
        <f t="shared" si="16"/>
        <v>5.2660703474451953E-2</v>
      </c>
      <c r="M54" s="31">
        <f t="shared" si="17"/>
        <v>6.8055318605686255E-2</v>
      </c>
      <c r="N54" s="34">
        <f t="shared" si="18"/>
        <v>25</v>
      </c>
      <c r="O54" s="42">
        <f t="shared" si="19"/>
        <v>644908.79093079513</v>
      </c>
      <c r="P54" s="36">
        <f t="shared" si="20"/>
        <v>663157.29033867212</v>
      </c>
      <c r="R54" s="41">
        <f t="shared" si="29"/>
        <v>-3363.3291619966626</v>
      </c>
      <c r="S54" s="41">
        <f t="shared" si="30"/>
        <v>-55787.100188363147</v>
      </c>
    </row>
    <row r="55" spans="1:19" ht="14.25">
      <c r="A55" s="25"/>
      <c r="B55" s="32">
        <v>1981</v>
      </c>
      <c r="C55" s="28">
        <v>-4.9100000000000005E-2</v>
      </c>
      <c r="D55" s="28">
        <v>0.10300000000000001</v>
      </c>
      <c r="E55" s="28">
        <f t="shared" si="9"/>
        <v>-0.15210000000000001</v>
      </c>
      <c r="F55" s="29">
        <f t="shared" si="10"/>
        <v>252111.33177706038</v>
      </c>
      <c r="G55" s="33">
        <f t="shared" si="11"/>
        <v>2.6085914574437208E-2</v>
      </c>
      <c r="H55" s="33">
        <f t="shared" si="12"/>
        <v>-1.5933473714560664E-2</v>
      </c>
      <c r="I55" s="33">
        <f t="shared" si="13"/>
        <v>-2.2128329268974012E-2</v>
      </c>
      <c r="J55" s="33">
        <f t="shared" si="14"/>
        <v>7.8679846309115398E-3</v>
      </c>
      <c r="K55" s="33">
        <f t="shared" si="15"/>
        <v>2.7163017114036681E-2</v>
      </c>
      <c r="L55" s="33">
        <f t="shared" si="16"/>
        <v>5.2999811130610697E-2</v>
      </c>
      <c r="M55" s="31">
        <f t="shared" si="17"/>
        <v>6.6651894755807684E-2</v>
      </c>
      <c r="N55" s="34">
        <f t="shared" si="18"/>
        <v>24</v>
      </c>
      <c r="O55" s="42">
        <f t="shared" si="19"/>
        <v>760595.34252953785</v>
      </c>
      <c r="P55" s="40">
        <f t="shared" ref="P55:P79" si="31">O55*(1+E55)</f>
        <v>644908.79093079513</v>
      </c>
      <c r="R55" s="41">
        <f t="shared" si="29"/>
        <v>41033.342184223773</v>
      </c>
      <c r="S55" s="41">
        <f t="shared" si="30"/>
        <v>-3363.3291619966626</v>
      </c>
    </row>
    <row r="56" spans="1:19" ht="14.25">
      <c r="A56" s="25"/>
      <c r="B56" s="32">
        <v>1980</v>
      </c>
      <c r="C56" s="28">
        <v>0.32420000000000004</v>
      </c>
      <c r="D56" s="28">
        <v>0.13500000000000001</v>
      </c>
      <c r="E56" s="28">
        <f t="shared" si="9"/>
        <v>0.18920000000000003</v>
      </c>
      <c r="F56" s="29">
        <f t="shared" si="10"/>
        <v>297336.16202035663</v>
      </c>
      <c r="G56" s="33">
        <f t="shared" si="11"/>
        <v>8.0327446335310526E-2</v>
      </c>
      <c r="H56" s="33">
        <f t="shared" si="12"/>
        <v>5.1384021098789479E-2</v>
      </c>
      <c r="I56" s="33">
        <f t="shared" si="13"/>
        <v>3.5779759265590627E-3</v>
      </c>
      <c r="J56" s="33">
        <f t="shared" si="14"/>
        <v>2.7983111470330835E-2</v>
      </c>
      <c r="K56" s="33">
        <f t="shared" si="15"/>
        <v>3.6007942056335507E-2</v>
      </c>
      <c r="L56" s="33">
        <f t="shared" si="16"/>
        <v>6.4094927714635874E-2</v>
      </c>
      <c r="M56" s="31">
        <f t="shared" si="17"/>
        <v>6.6214406423443339E-2</v>
      </c>
      <c r="N56" s="34">
        <f t="shared" si="18"/>
        <v>23</v>
      </c>
      <c r="O56" s="42">
        <f t="shared" si="19"/>
        <v>639585.72362053301</v>
      </c>
      <c r="P56" s="40">
        <f t="shared" si="31"/>
        <v>760595.34252953785</v>
      </c>
      <c r="R56" s="41">
        <f t="shared" si="29"/>
        <v>79504.996791308251</v>
      </c>
      <c r="S56" s="41">
        <f t="shared" si="30"/>
        <v>41033.342184223773</v>
      </c>
    </row>
    <row r="57" spans="1:19" ht="14.25">
      <c r="A57" s="25"/>
      <c r="B57" s="32">
        <v>1979</v>
      </c>
      <c r="C57" s="28">
        <v>0.18440000000000001</v>
      </c>
      <c r="D57" s="28">
        <v>0.113</v>
      </c>
      <c r="E57" s="28">
        <f t="shared" si="9"/>
        <v>7.1400000000000005E-2</v>
      </c>
      <c r="F57" s="29">
        <f t="shared" si="10"/>
        <v>250030.40869522086</v>
      </c>
      <c r="G57" s="33">
        <f t="shared" si="11"/>
        <v>-2.910055362619246E-2</v>
      </c>
      <c r="H57" s="33">
        <f t="shared" si="12"/>
        <v>6.7137098445079424E-2</v>
      </c>
      <c r="I57" s="33">
        <f t="shared" si="13"/>
        <v>-1.5342027820906767E-2</v>
      </c>
      <c r="J57" s="33">
        <f t="shared" si="14"/>
        <v>1.8484648796848191E-2</v>
      </c>
      <c r="K57" s="33">
        <f t="shared" si="15"/>
        <v>4.0328703021939027E-2</v>
      </c>
      <c r="L57" s="33">
        <f t="shared" si="16"/>
        <v>6.7371427134351292E-2</v>
      </c>
      <c r="M57" s="31">
        <f t="shared" si="17"/>
        <v>5.8671387461097568E-2</v>
      </c>
      <c r="N57" s="34">
        <f t="shared" si="18"/>
        <v>22</v>
      </c>
      <c r="O57" s="42">
        <f t="shared" si="19"/>
        <v>596962.59438168106</v>
      </c>
      <c r="P57" s="40">
        <f t="shared" si="31"/>
        <v>639585.72362053301</v>
      </c>
      <c r="R57" s="41">
        <f t="shared" si="29"/>
        <v>119206.64251568813</v>
      </c>
      <c r="S57" s="41">
        <f t="shared" si="30"/>
        <v>79504.996791308251</v>
      </c>
    </row>
    <row r="58" spans="1:19" ht="14.25">
      <c r="A58" s="25"/>
      <c r="B58" s="32">
        <v>1978</v>
      </c>
      <c r="C58" s="28">
        <v>6.5599999999999992E-2</v>
      </c>
      <c r="D58" s="28">
        <v>7.5999999999999998E-2</v>
      </c>
      <c r="E58" s="28">
        <f t="shared" si="9"/>
        <v>-1.0400000000000006E-2</v>
      </c>
      <c r="F58" s="29">
        <f t="shared" si="10"/>
        <v>233367.93792721754</v>
      </c>
      <c r="G58" s="33">
        <f t="shared" si="11"/>
        <v>2.7671686109371763E-3</v>
      </c>
      <c r="H58" s="33">
        <f t="shared" si="12"/>
        <v>-4.1818954481112613E-2</v>
      </c>
      <c r="I58" s="33">
        <f t="shared" si="13"/>
        <v>-3.6747638513650926E-2</v>
      </c>
      <c r="J58" s="33">
        <f t="shared" si="14"/>
        <v>2.0408007754012969E-2</v>
      </c>
      <c r="K58" s="33">
        <f t="shared" si="15"/>
        <v>5.4962721103416046E-2</v>
      </c>
      <c r="L58" s="33">
        <f t="shared" si="16"/>
        <v>7.1409155460024465E-2</v>
      </c>
      <c r="M58" s="31">
        <f t="shared" si="17"/>
        <v>5.710796199374979E-2</v>
      </c>
      <c r="N58" s="34">
        <f t="shared" si="18"/>
        <v>21</v>
      </c>
      <c r="O58" s="42">
        <f t="shared" si="19"/>
        <v>603236.25139620155</v>
      </c>
      <c r="P58" s="40">
        <f t="shared" si="31"/>
        <v>596962.59438168106</v>
      </c>
      <c r="R58" s="41">
        <f t="shared" si="29"/>
        <v>165459.42048877134</v>
      </c>
      <c r="S58" s="41">
        <f t="shared" si="30"/>
        <v>119206.64251568813</v>
      </c>
    </row>
    <row r="59" spans="1:19" ht="14.25">
      <c r="A59" s="25"/>
      <c r="B59" s="32">
        <v>1977</v>
      </c>
      <c r="C59" s="28">
        <v>-7.1800000000000003E-2</v>
      </c>
      <c r="D59" s="28">
        <v>6.5000000000000002E-2</v>
      </c>
      <c r="E59" s="28">
        <f t="shared" si="9"/>
        <v>-0.1368</v>
      </c>
      <c r="F59" s="29">
        <f t="shared" si="10"/>
        <v>235820.47082378491</v>
      </c>
      <c r="G59" s="33">
        <f t="shared" si="11"/>
        <v>9.2856787902168891E-2</v>
      </c>
      <c r="H59" s="33">
        <f t="shared" si="12"/>
        <v>-8.3705990277341602E-2</v>
      </c>
      <c r="I59" s="33">
        <f t="shared" si="13"/>
        <v>-2.932100745667221E-2</v>
      </c>
      <c r="J59" s="33">
        <f t="shared" si="14"/>
        <v>3.8470015170356087E-2</v>
      </c>
      <c r="K59" s="33">
        <f t="shared" si="15"/>
        <v>5.4641736985663547E-2</v>
      </c>
      <c r="L59" s="33">
        <f t="shared" si="16"/>
        <v>7.0841833232677676E-2</v>
      </c>
      <c r="M59" s="31">
        <f t="shared" si="17"/>
        <v>6.4993819552747745E-2</v>
      </c>
      <c r="N59" s="34">
        <f t="shared" si="18"/>
        <v>20</v>
      </c>
      <c r="O59" s="42">
        <f t="shared" si="19"/>
        <v>698837.17724305089</v>
      </c>
      <c r="P59" s="40">
        <f t="shared" si="31"/>
        <v>603236.25139620155</v>
      </c>
      <c r="R59" s="41">
        <f t="shared" si="29"/>
        <v>236681.44171544409</v>
      </c>
      <c r="S59" s="41">
        <f t="shared" si="30"/>
        <v>165459.42048877134</v>
      </c>
    </row>
    <row r="60" spans="1:19" ht="14.25">
      <c r="A60" s="25"/>
      <c r="B60" s="32">
        <v>1976</v>
      </c>
      <c r="C60" s="28">
        <v>0.2384</v>
      </c>
      <c r="D60" s="28">
        <v>5.7999999999999996E-2</v>
      </c>
      <c r="E60" s="28">
        <f t="shared" si="9"/>
        <v>0.1804</v>
      </c>
      <c r="F60" s="29">
        <f t="shared" si="10"/>
        <v>273193.31652431062</v>
      </c>
      <c r="G60" s="33">
        <f t="shared" si="11"/>
        <v>-1.8503128235340394E-2</v>
      </c>
      <c r="H60" s="33">
        <f t="shared" si="12"/>
        <v>-2.8284187220771195E-2</v>
      </c>
      <c r="I60" s="33">
        <f t="shared" si="13"/>
        <v>3.9219102901040248E-3</v>
      </c>
      <c r="J60" s="33">
        <f t="shared" si="14"/>
        <v>3.8228874597452611E-2</v>
      </c>
      <c r="K60" s="33">
        <f t="shared" si="15"/>
        <v>6.7355420830122581E-2</v>
      </c>
      <c r="L60" s="33">
        <f t="shared" si="16"/>
        <v>7.2849720970967313E-2</v>
      </c>
      <c r="M60" s="31">
        <f t="shared" si="17"/>
        <v>5.59496358195124E-2</v>
      </c>
      <c r="N60" s="34">
        <f t="shared" si="18"/>
        <v>19</v>
      </c>
      <c r="O60" s="42">
        <f t="shared" si="19"/>
        <v>592034.20640719321</v>
      </c>
      <c r="P60" s="40">
        <f t="shared" si="31"/>
        <v>698837.17724305089</v>
      </c>
      <c r="R60" s="41">
        <f t="shared" si="29"/>
        <v>245509.52364913933</v>
      </c>
      <c r="S60" s="41">
        <f t="shared" si="30"/>
        <v>236681.44171544409</v>
      </c>
    </row>
    <row r="61" spans="1:19" ht="14.25">
      <c r="A61" s="25"/>
      <c r="B61" s="32">
        <v>1975</v>
      </c>
      <c r="C61" s="28">
        <v>0.37200000000000005</v>
      </c>
      <c r="D61" s="28">
        <v>9.0999999999999998E-2</v>
      </c>
      <c r="E61" s="28">
        <f t="shared" si="9"/>
        <v>0.28100000000000003</v>
      </c>
      <c r="F61" s="29">
        <f t="shared" si="10"/>
        <v>231441.30508667449</v>
      </c>
      <c r="G61" s="33">
        <f t="shared" si="11"/>
        <v>-0.14096432227794098</v>
      </c>
      <c r="H61" s="33">
        <f t="shared" si="12"/>
        <v>-4.205434593511459E-2</v>
      </c>
      <c r="I61" s="33">
        <f t="shared" si="13"/>
        <v>-2.6201949364582866E-2</v>
      </c>
      <c r="J61" s="33">
        <f t="shared" si="14"/>
        <v>3.2199187387212724E-2</v>
      </c>
      <c r="K61" s="33">
        <f t="shared" si="15"/>
        <v>6.6655490418466856E-2</v>
      </c>
      <c r="L61" s="33">
        <f t="shared" si="16"/>
        <v>6.0596010401437583E-2</v>
      </c>
      <c r="M61" s="31">
        <f t="shared" si="17"/>
        <v>5.8988671577797636E-2</v>
      </c>
      <c r="N61" s="34">
        <f t="shared" si="18"/>
        <v>18</v>
      </c>
      <c r="O61" s="42">
        <f t="shared" si="19"/>
        <v>462165.65683621634</v>
      </c>
      <c r="P61" s="40">
        <f t="shared" si="31"/>
        <v>592034.20640719321</v>
      </c>
      <c r="R61" s="41">
        <f t="shared" si="29"/>
        <v>236654.58520619775</v>
      </c>
      <c r="S61" s="41">
        <f t="shared" si="30"/>
        <v>245509.52364913933</v>
      </c>
    </row>
    <row r="62" spans="1:19" ht="14.25">
      <c r="A62" s="25"/>
      <c r="B62" s="32">
        <v>1974</v>
      </c>
      <c r="C62" s="28">
        <v>-0.26469999999999999</v>
      </c>
      <c r="D62" s="28">
        <v>0.11</v>
      </c>
      <c r="E62" s="28">
        <f t="shared" si="9"/>
        <v>-0.37469999999999998</v>
      </c>
      <c r="F62" s="29">
        <f t="shared" si="10"/>
        <v>180672.36931044064</v>
      </c>
      <c r="G62" s="33">
        <f t="shared" si="11"/>
        <v>-0.16943682201313237</v>
      </c>
      <c r="H62" s="33">
        <f t="shared" si="12"/>
        <v>-9.1446334694414877E-2</v>
      </c>
      <c r="I62" s="33">
        <f t="shared" si="13"/>
        <v>-4.0184945201674815E-2</v>
      </c>
      <c r="J62" s="33">
        <f t="shared" si="14"/>
        <v>3.3732502881498094E-2</v>
      </c>
      <c r="K62" s="33">
        <f t="shared" si="15"/>
        <v>6.7418299046488661E-2</v>
      </c>
      <c r="L62" s="33">
        <f t="shared" si="16"/>
        <v>6.2226083480694028E-2</v>
      </c>
      <c r="M62" s="31">
        <f t="shared" si="17"/>
        <v>6.2360518031048251E-2</v>
      </c>
      <c r="N62" s="34">
        <f t="shared" si="18"/>
        <v>17</v>
      </c>
      <c r="O62" s="42">
        <f t="shared" si="19"/>
        <v>739110.27800450404</v>
      </c>
      <c r="P62" s="40">
        <f t="shared" si="31"/>
        <v>462165.65683621634</v>
      </c>
      <c r="R62" s="41">
        <f t="shared" si="29"/>
        <v>423465.67280696909</v>
      </c>
      <c r="S62" s="41">
        <f t="shared" si="30"/>
        <v>236654.58520619775</v>
      </c>
    </row>
    <row r="63" spans="1:19" ht="14.25">
      <c r="A63" s="25"/>
      <c r="B63" s="32">
        <v>1973</v>
      </c>
      <c r="C63" s="28">
        <v>-0.14660000000000001</v>
      </c>
      <c r="D63" s="28">
        <v>6.2E-2</v>
      </c>
      <c r="E63" s="28">
        <f t="shared" si="9"/>
        <v>-0.20860000000000001</v>
      </c>
      <c r="F63" s="29">
        <f t="shared" si="10"/>
        <v>288937.10108818271</v>
      </c>
      <c r="G63" s="33">
        <f t="shared" si="11"/>
        <v>2.3566277337279118E-3</v>
      </c>
      <c r="H63" s="33">
        <f t="shared" si="12"/>
        <v>-3.1649481850725691E-2</v>
      </c>
      <c r="I63" s="33">
        <f t="shared" si="13"/>
        <v>2.0273066495659631E-2</v>
      </c>
      <c r="J63" s="33">
        <f t="shared" si="14"/>
        <v>8.0648606654656341E-2</v>
      </c>
      <c r="K63" s="33">
        <f t="shared" si="15"/>
        <v>9.5612323936577814E-2</v>
      </c>
      <c r="L63" s="33">
        <f t="shared" si="16"/>
        <v>8.4966212037418387E-2</v>
      </c>
      <c r="M63" s="31">
        <f t="shared" si="17"/>
        <v>7.365622651224224E-2</v>
      </c>
      <c r="N63" s="34">
        <f t="shared" si="18"/>
        <v>16</v>
      </c>
      <c r="O63" s="42">
        <f t="shared" si="19"/>
        <v>933927.56887099321</v>
      </c>
      <c r="P63" s="40">
        <f t="shared" si="31"/>
        <v>739110.27800450404</v>
      </c>
      <c r="R63" s="41">
        <f t="shared" si="29"/>
        <v>580084.24666030973</v>
      </c>
      <c r="S63" s="41">
        <f t="shared" si="30"/>
        <v>423465.67280696909</v>
      </c>
    </row>
    <row r="64" spans="1:19" ht="14.25">
      <c r="A64" s="25"/>
      <c r="B64" s="32">
        <v>1972</v>
      </c>
      <c r="C64" s="28">
        <v>0.1898</v>
      </c>
      <c r="D64" s="28">
        <v>3.2000000000000001E-2</v>
      </c>
      <c r="E64" s="28">
        <f t="shared" si="9"/>
        <v>0.1578</v>
      </c>
      <c r="F64" s="29">
        <f t="shared" si="10"/>
        <v>365096.16008110018</v>
      </c>
      <c r="G64" s="33">
        <f t="shared" si="11"/>
        <v>7.7513738988006065E-2</v>
      </c>
      <c r="H64" s="33">
        <f t="shared" si="12"/>
        <v>2.8291898197738918E-2</v>
      </c>
      <c r="I64" s="33">
        <f t="shared" si="13"/>
        <v>6.4962818558848001E-2</v>
      </c>
      <c r="J64" s="33">
        <f t="shared" si="14"/>
        <v>9.2376832988690927E-2</v>
      </c>
      <c r="K64" s="33">
        <f t="shared" si="15"/>
        <v>0.1047485117651632</v>
      </c>
      <c r="L64" s="33">
        <f t="shared" si="16"/>
        <v>0.10006472669040312</v>
      </c>
      <c r="M64" s="31">
        <f t="shared" si="17"/>
        <v>9.2562821550785879E-2</v>
      </c>
      <c r="N64" s="34">
        <f t="shared" si="18"/>
        <v>15</v>
      </c>
      <c r="O64" s="42">
        <f t="shared" si="19"/>
        <v>806639.80728190811</v>
      </c>
      <c r="P64" s="40">
        <f t="shared" si="31"/>
        <v>933927.56887099321</v>
      </c>
      <c r="R64" s="41">
        <f t="shared" si="29"/>
        <v>546022.84216644475</v>
      </c>
      <c r="S64" s="41">
        <f t="shared" si="30"/>
        <v>580084.24666030973</v>
      </c>
    </row>
    <row r="65" spans="1:19" ht="14.25">
      <c r="A65" s="25"/>
      <c r="B65" s="32">
        <v>1971</v>
      </c>
      <c r="C65" s="28">
        <v>0.1431</v>
      </c>
      <c r="D65" s="28">
        <v>4.4000000000000004E-2</v>
      </c>
      <c r="E65" s="28">
        <f t="shared" si="9"/>
        <v>9.9099999999999994E-2</v>
      </c>
      <c r="F65" s="29">
        <f t="shared" si="10"/>
        <v>315336.12029806548</v>
      </c>
      <c r="G65" s="33">
        <f t="shared" si="11"/>
        <v>-2.4161867088874023E-2</v>
      </c>
      <c r="H65" s="33">
        <f t="shared" si="12"/>
        <v>3.7195431736289253E-2</v>
      </c>
      <c r="I65" s="33">
        <f t="shared" si="13"/>
        <v>3.8784438539462673E-2</v>
      </c>
      <c r="J65" s="33">
        <f t="shared" si="14"/>
        <v>9.2701420377206301E-2</v>
      </c>
      <c r="K65" s="33">
        <f t="shared" si="15"/>
        <v>9.4306092358220184E-2</v>
      </c>
      <c r="L65" s="33">
        <f t="shared" si="16"/>
        <v>9.8001644738368254E-2</v>
      </c>
      <c r="M65" s="31">
        <f t="shared" si="17"/>
        <v>8.9029566366819912E-2</v>
      </c>
      <c r="N65" s="34">
        <f t="shared" si="18"/>
        <v>14</v>
      </c>
      <c r="O65" s="42">
        <f t="shared" si="19"/>
        <v>733909.38702748448</v>
      </c>
      <c r="P65" s="40">
        <f t="shared" si="31"/>
        <v>806639.80728190811</v>
      </c>
      <c r="R65" s="41">
        <f t="shared" si="29"/>
        <v>541790.86722449714</v>
      </c>
      <c r="S65" s="41">
        <f t="shared" si="30"/>
        <v>546022.84216644475</v>
      </c>
    </row>
    <row r="66" spans="1:19" ht="14.25">
      <c r="A66" s="25"/>
      <c r="B66" s="32">
        <v>1970</v>
      </c>
      <c r="C66" s="28">
        <v>4.0099999999999997E-2</v>
      </c>
      <c r="D66" s="28">
        <v>5.7000000000000002E-2</v>
      </c>
      <c r="E66" s="28">
        <f t="shared" si="9"/>
        <v>-1.6900000000000005E-2</v>
      </c>
      <c r="F66" s="29">
        <f t="shared" si="10"/>
        <v>286903.93985812529</v>
      </c>
      <c r="G66" s="33">
        <f t="shared" si="11"/>
        <v>-3.3273168955377019E-2</v>
      </c>
      <c r="H66" s="33">
        <f t="shared" si="12"/>
        <v>-1.0087222174393284E-2</v>
      </c>
      <c r="I66" s="33">
        <f t="shared" si="13"/>
        <v>5.298173417224783E-2</v>
      </c>
      <c r="J66" s="33">
        <f t="shared" si="14"/>
        <v>9.5708418894528524E-2</v>
      </c>
      <c r="K66" s="33">
        <f t="shared" si="15"/>
        <v>8.2410041732593475E-2</v>
      </c>
      <c r="L66" s="33">
        <f t="shared" si="16"/>
        <v>8.7950211900193809E-2</v>
      </c>
      <c r="M66" s="31">
        <f t="shared" si="17"/>
        <v>7.5093565183969258E-2</v>
      </c>
      <c r="N66" s="34">
        <f t="shared" si="18"/>
        <v>13</v>
      </c>
      <c r="O66" s="42">
        <f t="shared" si="19"/>
        <v>746525.67086510477</v>
      </c>
      <c r="P66" s="40">
        <f t="shared" si="31"/>
        <v>733909.38702748448</v>
      </c>
      <c r="R66" s="41">
        <f t="shared" si="29"/>
        <v>596104.53384650301</v>
      </c>
      <c r="S66" s="41">
        <f t="shared" si="30"/>
        <v>541790.86722449714</v>
      </c>
    </row>
    <row r="67" spans="1:19" ht="14.25">
      <c r="A67" s="25"/>
      <c r="B67" s="32">
        <v>1969</v>
      </c>
      <c r="C67" s="28">
        <v>-8.5000000000000006E-2</v>
      </c>
      <c r="D67" s="28">
        <v>5.5E-2</v>
      </c>
      <c r="E67" s="28">
        <f t="shared" si="9"/>
        <v>-0.14000000000000001</v>
      </c>
      <c r="F67" s="29">
        <f t="shared" si="10"/>
        <v>291835.96771246596</v>
      </c>
      <c r="G67" s="33">
        <f t="shared" si="11"/>
        <v>3.567308697581173E-2</v>
      </c>
      <c r="H67" s="33">
        <f t="shared" si="12"/>
        <v>1.3968656554435244E-2</v>
      </c>
      <c r="I67" s="33">
        <f t="shared" si="13"/>
        <v>5.3473398015782436E-2</v>
      </c>
      <c r="J67" s="33">
        <f t="shared" si="14"/>
        <v>0.11129832180602905</v>
      </c>
      <c r="K67" s="33">
        <f t="shared" si="15"/>
        <v>9.5948727866097094E-2</v>
      </c>
      <c r="L67" s="33">
        <f t="shared" si="16"/>
        <v>8.4558794581675478E-2</v>
      </c>
      <c r="M67" s="31">
        <f t="shared" si="17"/>
        <v>6.8685320816187279E-2</v>
      </c>
      <c r="N67" s="34">
        <f t="shared" si="18"/>
        <v>12</v>
      </c>
      <c r="O67" s="42">
        <f t="shared" si="19"/>
        <v>868053.10565709858</v>
      </c>
      <c r="P67" s="40">
        <f t="shared" si="31"/>
        <v>746525.67086510477</v>
      </c>
      <c r="R67" s="41">
        <f t="shared" si="29"/>
        <v>738144.80679825938</v>
      </c>
      <c r="S67" s="41">
        <f t="shared" si="30"/>
        <v>596104.53384650301</v>
      </c>
    </row>
    <row r="68" spans="1:19" ht="14.25">
      <c r="A68" s="25"/>
      <c r="B68" s="32">
        <v>1968</v>
      </c>
      <c r="C68" s="28">
        <v>0.1106</v>
      </c>
      <c r="D68" s="28">
        <v>4.2000000000000003E-2</v>
      </c>
      <c r="E68" s="28">
        <f t="shared" si="9"/>
        <v>6.8599999999999994E-2</v>
      </c>
      <c r="F68" s="29">
        <f t="shared" si="10"/>
        <v>339344.14850286738</v>
      </c>
      <c r="G68" s="33">
        <f t="shared" si="11"/>
        <v>3.9831176698944093E-2</v>
      </c>
      <c r="H68" s="33">
        <f t="shared" si="12"/>
        <v>7.4979680091408651E-2</v>
      </c>
      <c r="I68" s="33">
        <f t="shared" si="13"/>
        <v>8.0955047628263666E-2</v>
      </c>
      <c r="J68" s="33">
        <f t="shared" si="14"/>
        <v>0.1299597883686594</v>
      </c>
      <c r="K68" s="33">
        <f t="shared" si="15"/>
        <v>0.1099232235716936</v>
      </c>
      <c r="L68" s="33">
        <f t="shared" si="16"/>
        <v>9.0383064924487666E-2</v>
      </c>
      <c r="M68" s="31">
        <f t="shared" si="17"/>
        <v>7.036623025351707E-2</v>
      </c>
      <c r="N68" s="34">
        <f t="shared" si="18"/>
        <v>11</v>
      </c>
      <c r="O68" s="42">
        <f t="shared" si="19"/>
        <v>812327.44306297833</v>
      </c>
      <c r="P68" s="40">
        <f t="shared" si="31"/>
        <v>868053.10565709858</v>
      </c>
      <c r="R68" s="41">
        <f t="shared" si="29"/>
        <v>735758.75612788636</v>
      </c>
      <c r="S68" s="41">
        <f t="shared" si="30"/>
        <v>738144.80679825938</v>
      </c>
    </row>
    <row r="69" spans="1:19" ht="14.25">
      <c r="A69" s="25"/>
      <c r="B69" s="32">
        <v>1967</v>
      </c>
      <c r="C69" s="28">
        <v>0.23980000000000001</v>
      </c>
      <c r="D69" s="28">
        <v>3.1E-2</v>
      </c>
      <c r="E69" s="28">
        <f t="shared" si="9"/>
        <v>0.20880000000000001</v>
      </c>
      <c r="F69" s="29">
        <f t="shared" si="10"/>
        <v>317559.56251438084</v>
      </c>
      <c r="G69" s="33">
        <f t="shared" si="11"/>
        <v>5.2615296970666137E-2</v>
      </c>
      <c r="H69" s="33">
        <f t="shared" si="12"/>
        <v>0.10294149637918415</v>
      </c>
      <c r="I69" s="33">
        <f t="shared" si="13"/>
        <v>0.11099547913599506</v>
      </c>
      <c r="J69" s="33">
        <f t="shared" si="14"/>
        <v>0.12473491725245256</v>
      </c>
      <c r="K69" s="33">
        <f t="shared" si="15"/>
        <v>0.11500959442961411</v>
      </c>
      <c r="L69" s="33">
        <f t="shared" si="16"/>
        <v>9.8426258396343336E-2</v>
      </c>
      <c r="M69" s="31">
        <f t="shared" si="17"/>
        <v>7.8622330353659065E-2</v>
      </c>
      <c r="N69" s="34">
        <f t="shared" si="18"/>
        <v>10</v>
      </c>
      <c r="O69" s="42">
        <f t="shared" si="19"/>
        <v>672011.45190517721</v>
      </c>
      <c r="P69" s="40">
        <f t="shared" si="31"/>
        <v>812327.44306297833</v>
      </c>
      <c r="R69" s="41">
        <f t="shared" si="29"/>
        <v>653668.72611506144</v>
      </c>
      <c r="S69" s="41">
        <f t="shared" si="30"/>
        <v>735758.75612788636</v>
      </c>
    </row>
    <row r="70" spans="1:19" ht="14.25">
      <c r="A70" s="25"/>
      <c r="B70" s="32">
        <v>1966</v>
      </c>
      <c r="C70" s="28">
        <v>-0.10060000000000001</v>
      </c>
      <c r="D70" s="28">
        <v>2.8999999999999998E-2</v>
      </c>
      <c r="E70" s="28">
        <f t="shared" si="9"/>
        <v>-0.12959999999999999</v>
      </c>
      <c r="F70" s="29">
        <f t="shared" si="10"/>
        <v>262706.45476040768</v>
      </c>
      <c r="G70" s="33">
        <f t="shared" si="11"/>
        <v>3.5803127520386724E-2</v>
      </c>
      <c r="H70" s="33">
        <f t="shared" si="12"/>
        <v>4.0375879736910703E-2</v>
      </c>
      <c r="I70" s="33">
        <f t="shared" si="13"/>
        <v>7.3708208775328021E-2</v>
      </c>
      <c r="J70" s="33">
        <f t="shared" si="14"/>
        <v>0.10906850509844901</v>
      </c>
      <c r="K70" s="33">
        <f t="shared" si="15"/>
        <v>0.11058414669317962</v>
      </c>
      <c r="L70" s="33">
        <f t="shared" si="16"/>
        <v>7.3884635421931355E-2</v>
      </c>
      <c r="M70" s="31">
        <f t="shared" si="17"/>
        <v>8.2432308639121654E-2</v>
      </c>
      <c r="N70" s="34">
        <f t="shared" si="18"/>
        <v>9</v>
      </c>
      <c r="O70" s="42">
        <f t="shared" si="19"/>
        <v>772071.98058958771</v>
      </c>
      <c r="P70" s="40">
        <f t="shared" si="31"/>
        <v>672011.45190517721</v>
      </c>
      <c r="R70" s="41">
        <f t="shared" si="29"/>
        <v>795998.07687851728</v>
      </c>
      <c r="S70" s="41">
        <f t="shared" si="30"/>
        <v>653668.72611506144</v>
      </c>
    </row>
    <row r="71" spans="1:19" ht="14.25">
      <c r="A71" s="25"/>
      <c r="B71" s="32">
        <v>1965</v>
      </c>
      <c r="C71" s="28">
        <v>0.1245</v>
      </c>
      <c r="D71" s="28">
        <v>1.6E-2</v>
      </c>
      <c r="E71" s="28">
        <f t="shared" si="9"/>
        <v>0.1085</v>
      </c>
      <c r="F71" s="29">
        <f t="shared" si="10"/>
        <v>301822.67320818896</v>
      </c>
      <c r="G71" s="33">
        <f t="shared" si="11"/>
        <v>0.15761199046428587</v>
      </c>
      <c r="H71" s="33">
        <f t="shared" si="12"/>
        <v>0.12006891651188201</v>
      </c>
      <c r="I71" s="33">
        <f t="shared" si="13"/>
        <v>9.410278830154839E-2</v>
      </c>
      <c r="J71" s="33">
        <f t="shared" si="14"/>
        <v>0.10685449541364145</v>
      </c>
      <c r="K71" s="33">
        <f t="shared" si="15"/>
        <v>0.10869334151229659</v>
      </c>
      <c r="L71" s="33">
        <f t="shared" si="16"/>
        <v>8.9010629531571128E-2</v>
      </c>
      <c r="M71" s="31">
        <f t="shared" si="17"/>
        <v>8.8914539153121419E-2</v>
      </c>
      <c r="N71" s="34">
        <f t="shared" si="18"/>
        <v>8</v>
      </c>
      <c r="O71" s="42">
        <f t="shared" si="19"/>
        <v>696501.56119944761</v>
      </c>
      <c r="P71" s="40">
        <f t="shared" si="31"/>
        <v>772071.98058958771</v>
      </c>
      <c r="R71" s="41">
        <f t="shared" si="29"/>
        <v>763085.77075193252</v>
      </c>
      <c r="S71" s="41">
        <f t="shared" si="30"/>
        <v>795998.07687851728</v>
      </c>
    </row>
    <row r="72" spans="1:19" ht="14.25">
      <c r="A72" s="25"/>
      <c r="B72" s="32">
        <v>1964</v>
      </c>
      <c r="C72" s="28">
        <v>0.1648</v>
      </c>
      <c r="D72" s="28">
        <v>1.3000000000000001E-2</v>
      </c>
      <c r="E72" s="28">
        <f t="shared" si="9"/>
        <v>0.15179999999999999</v>
      </c>
      <c r="F72" s="29">
        <f t="shared" si="10"/>
        <v>272280.26450896612</v>
      </c>
      <c r="G72" s="33">
        <f t="shared" si="11"/>
        <v>8.1016355737943302E-2</v>
      </c>
      <c r="H72" s="33">
        <f t="shared" si="12"/>
        <v>9.4517264565306514E-2</v>
      </c>
      <c r="I72" s="33">
        <f t="shared" si="13"/>
        <v>0.11334249465193036</v>
      </c>
      <c r="J72" s="33">
        <f t="shared" si="14"/>
        <v>0.11745916936880119</v>
      </c>
      <c r="K72" s="33">
        <f t="shared" si="15"/>
        <v>9.925592293519081E-2</v>
      </c>
      <c r="L72" s="33">
        <f t="shared" si="16"/>
        <v>9.8921600969367418E-2</v>
      </c>
      <c r="M72" s="31"/>
      <c r="N72" s="34">
        <f t="shared" si="18"/>
        <v>7</v>
      </c>
      <c r="O72" s="42">
        <f t="shared" si="19"/>
        <v>604707.03351228312</v>
      </c>
      <c r="P72" s="40">
        <f t="shared" si="31"/>
        <v>696501.56119944761</v>
      </c>
      <c r="R72" s="41">
        <f t="shared" si="29"/>
        <v>707515.86278167437</v>
      </c>
      <c r="S72" s="41">
        <f t="shared" si="30"/>
        <v>763085.77075193252</v>
      </c>
    </row>
    <row r="73" spans="1:19" ht="14.25">
      <c r="A73" s="25"/>
      <c r="B73" s="32">
        <v>1963</v>
      </c>
      <c r="C73" s="28">
        <v>0.22800000000000001</v>
      </c>
      <c r="D73" s="28">
        <v>1.3000000000000001E-2</v>
      </c>
      <c r="E73" s="28">
        <f t="shared" si="9"/>
        <v>0.215</v>
      </c>
      <c r="F73" s="29">
        <f t="shared" si="10"/>
        <v>236395.43714964937</v>
      </c>
      <c r="G73" s="33">
        <f t="shared" si="11"/>
        <v>0.11353443394568052</v>
      </c>
      <c r="H73" s="33">
        <f t="shared" si="12"/>
        <v>8.6963629762437877E-2</v>
      </c>
      <c r="I73" s="33">
        <f t="shared" si="13"/>
        <v>0.14459692156307447</v>
      </c>
      <c r="J73" s="33">
        <f t="shared" si="14"/>
        <v>0.11883516900981861</v>
      </c>
      <c r="K73" s="33">
        <f t="shared" si="15"/>
        <v>9.3490127148283309E-2</v>
      </c>
      <c r="L73" s="33">
        <f t="shared" si="16"/>
        <v>9.2064246259039528E-2</v>
      </c>
      <c r="M73" s="31"/>
      <c r="N73" s="34">
        <f t="shared" si="18"/>
        <v>6</v>
      </c>
      <c r="O73" s="42">
        <f t="shared" si="19"/>
        <v>497701.26215002721</v>
      </c>
      <c r="P73" s="40">
        <f t="shared" si="31"/>
        <v>604707.03351228312</v>
      </c>
      <c r="R73" s="41">
        <f t="shared" si="29"/>
        <v>627317.58253635745</v>
      </c>
      <c r="S73" s="41">
        <f t="shared" si="30"/>
        <v>707515.86278167437</v>
      </c>
    </row>
    <row r="74" spans="1:19" ht="14.25">
      <c r="A74" s="25"/>
      <c r="B74" s="32">
        <v>1962</v>
      </c>
      <c r="C74" s="28">
        <v>-8.7300000000000003E-2</v>
      </c>
      <c r="D74" s="28">
        <v>0.01</v>
      </c>
      <c r="E74" s="28">
        <f t="shared" si="9"/>
        <v>-9.7299999999999998E-2</v>
      </c>
      <c r="F74" s="29">
        <f t="shared" si="10"/>
        <v>194564.14580218054</v>
      </c>
      <c r="G74" s="33">
        <f t="shared" si="11"/>
        <v>3.9249705058177486E-2</v>
      </c>
      <c r="H74" s="33">
        <f t="shared" si="12"/>
        <v>0.11910827429442472</v>
      </c>
      <c r="I74" s="33">
        <f t="shared" si="13"/>
        <v>0.12049653232514546</v>
      </c>
      <c r="J74" s="33">
        <f t="shared" si="14"/>
        <v>0.11804719495712579</v>
      </c>
      <c r="K74" s="33">
        <f t="shared" si="15"/>
        <v>9.7525431371412674E-2</v>
      </c>
      <c r="L74" s="33">
        <f t="shared" si="16"/>
        <v>0.10192087079218637</v>
      </c>
      <c r="M74" s="31"/>
      <c r="N74" s="34">
        <f t="shared" si="18"/>
        <v>5</v>
      </c>
      <c r="O74" s="42">
        <f t="shared" si="19"/>
        <v>551347.36030799511</v>
      </c>
      <c r="P74" s="40">
        <f t="shared" si="31"/>
        <v>497701.26215002721</v>
      </c>
      <c r="R74" s="41">
        <f t="shared" si="29"/>
        <v>739934.7319556413</v>
      </c>
      <c r="S74" s="41">
        <f t="shared" si="30"/>
        <v>627317.58253635745</v>
      </c>
    </row>
    <row r="75" spans="1:19" ht="14.25">
      <c r="A75" s="25"/>
      <c r="B75" s="32">
        <v>1961</v>
      </c>
      <c r="C75" s="28">
        <v>0.26890000000000003</v>
      </c>
      <c r="D75" s="28">
        <v>0.01</v>
      </c>
      <c r="E75" s="28">
        <f t="shared" si="9"/>
        <v>0.25890000000000002</v>
      </c>
      <c r="F75" s="29">
        <f t="shared" si="10"/>
        <v>215535.77689396314</v>
      </c>
      <c r="G75" s="33">
        <f t="shared" si="11"/>
        <v>0.11425634115814987</v>
      </c>
      <c r="H75" s="33">
        <f t="shared" si="12"/>
        <v>0.10810846353248316</v>
      </c>
      <c r="I75" s="33">
        <f t="shared" si="13"/>
        <v>0.14941690479415581</v>
      </c>
      <c r="J75" s="33">
        <f t="shared" si="14"/>
        <v>0.12886437701739806</v>
      </c>
      <c r="K75" s="33">
        <f t="shared" si="15"/>
        <v>8.0714801312123274E-2</v>
      </c>
      <c r="L75" s="33">
        <f t="shared" si="16"/>
        <v>0.10631232120759426</v>
      </c>
      <c r="M75" s="31"/>
      <c r="N75" s="34">
        <f t="shared" si="18"/>
        <v>4</v>
      </c>
      <c r="O75" s="42">
        <f t="shared" si="19"/>
        <v>437959.61578202801</v>
      </c>
      <c r="P75" s="40">
        <f t="shared" si="31"/>
        <v>551347.36030799511</v>
      </c>
      <c r="R75" s="41">
        <f t="shared" si="29"/>
        <v>632762.9136195418</v>
      </c>
      <c r="S75" s="41">
        <f t="shared" si="30"/>
        <v>739934.7319556413</v>
      </c>
    </row>
    <row r="76" spans="1:19" ht="14.25">
      <c r="A76" s="25"/>
      <c r="B76" s="32">
        <v>1960</v>
      </c>
      <c r="C76" s="28">
        <v>4.6999999999999993E-3</v>
      </c>
      <c r="D76" s="28">
        <v>1.7000000000000001E-2</v>
      </c>
      <c r="E76" s="28">
        <f t="shared" si="9"/>
        <v>-1.2300000000000002E-2</v>
      </c>
      <c r="F76" s="29">
        <f t="shared" si="10"/>
        <v>171209.60909838995</v>
      </c>
      <c r="G76" s="33">
        <f t="shared" si="11"/>
        <v>0.15595772767600735</v>
      </c>
      <c r="H76" s="33">
        <f t="shared" si="12"/>
        <v>6.8738622885018197E-2</v>
      </c>
      <c r="I76" s="33">
        <f t="shared" si="13"/>
        <v>0.14016881800910341</v>
      </c>
      <c r="J76" s="33">
        <f t="shared" si="14"/>
        <v>0.10586754566318191</v>
      </c>
      <c r="K76" s="33">
        <f t="shared" si="15"/>
        <v>8.2903091479576307E-2</v>
      </c>
      <c r="L76" s="33">
        <f t="shared" si="16"/>
        <v>8.2566883054994378E-2</v>
      </c>
      <c r="M76" s="31"/>
      <c r="N76" s="34">
        <f t="shared" si="18"/>
        <v>3</v>
      </c>
      <c r="O76" s="42">
        <f t="shared" si="19"/>
        <v>443413.60310015996</v>
      </c>
      <c r="P76" s="40">
        <f t="shared" si="31"/>
        <v>437959.61578202801</v>
      </c>
      <c r="R76" s="41">
        <f t="shared" si="29"/>
        <v>685642.82030934677</v>
      </c>
      <c r="S76" s="41">
        <f t="shared" si="30"/>
        <v>632762.9136195418</v>
      </c>
    </row>
    <row r="77" spans="1:19" ht="14.25">
      <c r="A77" s="25"/>
      <c r="B77" s="32">
        <v>1959</v>
      </c>
      <c r="C77" s="28">
        <v>0.11960000000000001</v>
      </c>
      <c r="D77" s="28">
        <v>6.9999999999999993E-3</v>
      </c>
      <c r="E77" s="28">
        <f t="shared" si="9"/>
        <v>0.11260000000000001</v>
      </c>
      <c r="F77" s="29">
        <f t="shared" si="10"/>
        <v>173341.71215793252</v>
      </c>
      <c r="G77" s="33">
        <f t="shared" si="11"/>
        <v>0.10348141764988084</v>
      </c>
      <c r="H77" s="33">
        <f t="shared" si="12"/>
        <v>0.13249151066618414</v>
      </c>
      <c r="I77" s="33">
        <f t="shared" si="13"/>
        <v>0.17229724298210969</v>
      </c>
      <c r="J77" s="33">
        <f t="shared" si="14"/>
        <v>0.10044378965633549</v>
      </c>
      <c r="K77" s="33">
        <f t="shared" si="15"/>
        <v>9.9804592737589237E-2</v>
      </c>
      <c r="L77" s="33">
        <f t="shared" si="16"/>
        <v>7.3804618675145983E-2</v>
      </c>
      <c r="M77" s="43"/>
      <c r="N77" s="34">
        <f t="shared" si="18"/>
        <v>2</v>
      </c>
      <c r="O77" s="42">
        <f t="shared" si="19"/>
        <v>398538.20159999997</v>
      </c>
      <c r="P77" s="40">
        <f t="shared" si="31"/>
        <v>443413.60310015996</v>
      </c>
      <c r="R77" s="41">
        <f t="shared" si="29"/>
        <v>661252.75958057411</v>
      </c>
      <c r="S77" s="41">
        <f t="shared" si="30"/>
        <v>685642.82030934677</v>
      </c>
    </row>
    <row r="78" spans="1:19" ht="14.25">
      <c r="A78" s="25"/>
      <c r="B78" s="32">
        <v>1958</v>
      </c>
      <c r="C78" s="28">
        <v>0.43359999999999999</v>
      </c>
      <c r="D78" s="28">
        <v>2.7999999999999997E-2</v>
      </c>
      <c r="E78" s="28">
        <f t="shared" si="9"/>
        <v>0.40559999999999996</v>
      </c>
      <c r="F78" s="29">
        <f t="shared" si="10"/>
        <v>155798.77058954927</v>
      </c>
      <c r="G78" s="33">
        <f t="shared" si="11"/>
        <v>8.2591146554590322E-2</v>
      </c>
      <c r="H78" s="33">
        <f t="shared" si="12"/>
        <v>0.20528606199822663</v>
      </c>
      <c r="I78" s="33">
        <f t="shared" si="13"/>
        <v>0.18118614287579105</v>
      </c>
      <c r="J78" s="33">
        <f t="shared" si="14"/>
        <v>9.5127865343022977E-2</v>
      </c>
      <c r="K78" s="33">
        <f t="shared" si="15"/>
        <v>9.3087238151331686E-2</v>
      </c>
      <c r="L78" s="33">
        <f t="shared" si="16"/>
        <v>6.6859725048255658E-2</v>
      </c>
      <c r="M78" s="43"/>
      <c r="N78" s="34">
        <f t="shared" si="18"/>
        <v>1</v>
      </c>
      <c r="O78" s="42">
        <f t="shared" si="19"/>
        <v>283536</v>
      </c>
      <c r="P78" s="40">
        <f t="shared" si="31"/>
        <v>398538.20159999997</v>
      </c>
      <c r="R78" s="41">
        <f t="shared" si="29"/>
        <v>515441.63316773914</v>
      </c>
      <c r="S78" s="41">
        <f t="shared" si="30"/>
        <v>661252.75958057411</v>
      </c>
    </row>
    <row r="79" spans="1:19" ht="14.25">
      <c r="A79" s="25"/>
      <c r="B79" s="32">
        <v>1957</v>
      </c>
      <c r="C79" s="28">
        <v>-0.10779999999999999</v>
      </c>
      <c r="D79" s="28">
        <v>3.3000000000000002E-2</v>
      </c>
      <c r="E79" s="28">
        <f t="shared" si="9"/>
        <v>-0.14079999999999998</v>
      </c>
      <c r="F79" s="29">
        <f t="shared" si="10"/>
        <v>110841.47025437484</v>
      </c>
      <c r="G79" s="33">
        <f t="shared" si="11"/>
        <v>6.0045867302061628E-2</v>
      </c>
      <c r="H79" s="33">
        <f t="shared" si="12"/>
        <v>0.12188651249518379</v>
      </c>
      <c r="I79" s="33">
        <f t="shared" si="13"/>
        <v>0.13864426799528973</v>
      </c>
      <c r="J79" s="33">
        <f t="shared" si="14"/>
        <v>9.2195074596822746E-2</v>
      </c>
      <c r="K79" s="33">
        <f t="shared" si="15"/>
        <v>9.851519667759856E-2</v>
      </c>
      <c r="L79" s="33">
        <f t="shared" si="16"/>
        <v>6.8042280860399096E-2</v>
      </c>
      <c r="M79" s="43"/>
      <c r="N79" s="34">
        <v>0</v>
      </c>
      <c r="O79" s="42">
        <v>330000</v>
      </c>
      <c r="P79" s="40">
        <f t="shared" si="31"/>
        <v>283536</v>
      </c>
      <c r="R79" s="40">
        <f>O54</f>
        <v>644908.79093079513</v>
      </c>
      <c r="S79" s="41">
        <f t="shared" si="30"/>
        <v>515441.63316773914</v>
      </c>
    </row>
    <row r="80" spans="1:19" ht="14.25">
      <c r="A80" s="25"/>
      <c r="B80" s="32">
        <v>1956</v>
      </c>
      <c r="C80" s="28">
        <v>6.5599999999999992E-2</v>
      </c>
      <c r="D80" s="28">
        <v>1.4999999999999999E-2</v>
      </c>
      <c r="E80" s="28">
        <f t="shared" si="9"/>
        <v>5.0599999999999992E-2</v>
      </c>
      <c r="F80" s="29">
        <f t="shared" si="10"/>
        <v>129005.43558470071</v>
      </c>
      <c r="G80" s="33">
        <f t="shared" si="11"/>
        <v>0.28183330593857581</v>
      </c>
      <c r="H80" s="33">
        <f t="shared" si="12"/>
        <v>0.19226525606971778</v>
      </c>
      <c r="I80" s="33">
        <f t="shared" si="13"/>
        <v>0.14559331757767269</v>
      </c>
      <c r="J80" s="33">
        <f t="shared" si="14"/>
        <v>7.3972859616032061E-2</v>
      </c>
      <c r="K80" s="33">
        <f t="shared" si="15"/>
        <v>0.10595344225960091</v>
      </c>
      <c r="L80" s="33">
        <f t="shared" si="16"/>
        <v>8.5356065826069027E-2</v>
      </c>
      <c r="M80" s="43"/>
      <c r="O80" s="44"/>
    </row>
    <row r="81" spans="1:15" ht="14.25">
      <c r="A81" s="25"/>
      <c r="B81" s="32">
        <v>1955</v>
      </c>
      <c r="C81" s="28">
        <v>0.31559999999999999</v>
      </c>
      <c r="D81" s="28">
        <v>-4.0000000000000001E-3</v>
      </c>
      <c r="E81" s="28">
        <f t="shared" si="9"/>
        <v>0.3196</v>
      </c>
      <c r="F81" s="29">
        <f t="shared" si="10"/>
        <v>122792.15266009967</v>
      </c>
      <c r="G81" s="33">
        <f t="shared" si="11"/>
        <v>0.25334603044503257</v>
      </c>
      <c r="H81" s="33">
        <f t="shared" si="12"/>
        <v>0.21637312035286738</v>
      </c>
      <c r="I81" s="33">
        <f t="shared" si="13"/>
        <v>0.11975482296250783</v>
      </c>
      <c r="J81" s="33">
        <f t="shared" si="14"/>
        <v>8.647344449944061E-2</v>
      </c>
      <c r="K81" s="33">
        <f t="shared" si="15"/>
        <v>8.5353932067610883E-2</v>
      </c>
      <c r="L81" s="33">
        <f t="shared" si="16"/>
        <v>8.719059581915678E-2</v>
      </c>
      <c r="M81" s="43"/>
      <c r="O81" s="44"/>
    </row>
    <row r="82" spans="1:15" ht="14.25">
      <c r="A82" s="25"/>
      <c r="B82" s="32">
        <v>1954</v>
      </c>
      <c r="C82" s="28">
        <v>0.5262</v>
      </c>
      <c r="D82" s="28">
        <v>6.9999999999999993E-3</v>
      </c>
      <c r="E82" s="28">
        <f t="shared" si="9"/>
        <v>0.51919999999999999</v>
      </c>
      <c r="F82" s="29">
        <f t="shared" si="10"/>
        <v>93052.555820020978</v>
      </c>
      <c r="G82" s="33">
        <f t="shared" si="11"/>
        <v>0.20225035157686211</v>
      </c>
      <c r="H82" s="33">
        <f t="shared" si="12"/>
        <v>0.21350209953895338</v>
      </c>
      <c r="I82" s="33">
        <f t="shared" si="13"/>
        <v>0.12159106582633683</v>
      </c>
      <c r="J82" s="33">
        <f t="shared" si="14"/>
        <v>9.1781352647064107E-2</v>
      </c>
      <c r="K82" s="33">
        <f t="shared" si="15"/>
        <v>6.243735049637289E-2</v>
      </c>
      <c r="L82" s="33"/>
      <c r="M82" s="43"/>
    </row>
    <row r="83" spans="1:15" ht="14.25">
      <c r="A83" s="25"/>
      <c r="B83" s="32">
        <v>1953</v>
      </c>
      <c r="C83" s="28">
        <v>-9.8999999999999991E-3</v>
      </c>
      <c r="D83" s="28">
        <v>8.0000000000000002E-3</v>
      </c>
      <c r="E83" s="28">
        <f t="shared" si="9"/>
        <v>-1.7899999999999999E-2</v>
      </c>
      <c r="F83" s="29">
        <f t="shared" si="10"/>
        <v>61251.024104805801</v>
      </c>
      <c r="G83" s="33">
        <f t="shared" si="11"/>
        <v>9.923936159793767E-2</v>
      </c>
      <c r="H83" s="33">
        <f t="shared" si="12"/>
        <v>0.1575681061213845</v>
      </c>
      <c r="I83" s="33">
        <f t="shared" si="13"/>
        <v>9.3653243190421787E-2</v>
      </c>
      <c r="J83" s="33">
        <f t="shared" si="14"/>
        <v>6.6709090845928243E-2</v>
      </c>
      <c r="K83" s="33">
        <f t="shared" si="15"/>
        <v>4.1143896793152113E-2</v>
      </c>
      <c r="L83" s="33"/>
      <c r="M83" s="43"/>
    </row>
    <row r="84" spans="1:15" ht="14.25">
      <c r="A84" s="25"/>
      <c r="B84" s="32">
        <v>1952</v>
      </c>
      <c r="C84" s="28">
        <v>0.1837</v>
      </c>
      <c r="D84" s="28">
        <v>1.9E-2</v>
      </c>
      <c r="E84" s="28">
        <f t="shared" si="9"/>
        <v>0.16470000000000001</v>
      </c>
      <c r="F84" s="29">
        <f t="shared" si="10"/>
        <v>62367.400575100095</v>
      </c>
      <c r="G84" s="33">
        <f t="shared" si="11"/>
        <v>0.2082143767827509</v>
      </c>
      <c r="H84" s="33">
        <f t="shared" si="12"/>
        <v>0.1556523361306521</v>
      </c>
      <c r="I84" s="33">
        <f t="shared" si="13"/>
        <v>0.11560321169183596</v>
      </c>
      <c r="J84" s="33">
        <f t="shared" si="14"/>
        <v>9.2748841779375812E-2</v>
      </c>
      <c r="K84" s="33">
        <f t="shared" si="15"/>
        <v>5.7587597893113962E-2</v>
      </c>
      <c r="L84" s="33"/>
      <c r="M84" s="43"/>
    </row>
    <row r="85" spans="1:15" ht="14.25">
      <c r="A85" s="25"/>
      <c r="B85" s="32">
        <v>1951</v>
      </c>
      <c r="C85" s="28">
        <v>0.2402</v>
      </c>
      <c r="D85" s="28">
        <v>7.9000000000000001E-2</v>
      </c>
      <c r="E85" s="28">
        <f t="shared" si="9"/>
        <v>0.16120000000000001</v>
      </c>
      <c r="F85" s="29">
        <f t="shared" si="10"/>
        <v>53548.038615179954</v>
      </c>
      <c r="G85" s="33">
        <f t="shared" si="11"/>
        <v>0.22026547835193155</v>
      </c>
      <c r="H85" s="33">
        <f t="shared" si="12"/>
        <v>0.10074838010869369</v>
      </c>
      <c r="I85" s="33">
        <f t="shared" si="13"/>
        <v>0.10867934548700031</v>
      </c>
      <c r="J85" s="33">
        <f t="shared" si="14"/>
        <v>8.5370051053558216E-2</v>
      </c>
      <c r="K85" s="33">
        <f t="shared" si="15"/>
        <v>6.5153276582931019E-2</v>
      </c>
      <c r="L85" s="33"/>
      <c r="M85" s="43"/>
    </row>
    <row r="86" spans="1:15" ht="14.25">
      <c r="A86" s="25"/>
      <c r="B86" s="32">
        <v>1950</v>
      </c>
      <c r="C86" s="28">
        <v>0.31709999999999999</v>
      </c>
      <c r="D86" s="28">
        <v>1.3000000000000001E-2</v>
      </c>
      <c r="E86" s="28">
        <f t="shared" si="9"/>
        <v>0.30409999999999998</v>
      </c>
      <c r="F86" s="29">
        <f t="shared" si="10"/>
        <v>46114.397705115356</v>
      </c>
      <c r="G86" s="33">
        <f t="shared" si="11"/>
        <v>0.15081355429564969</v>
      </c>
      <c r="H86" s="33">
        <f t="shared" si="12"/>
        <v>3.0811058356877918E-2</v>
      </c>
      <c r="I86" s="33">
        <f t="shared" si="13"/>
        <v>7.2598205839852437E-2</v>
      </c>
      <c r="J86" s="33">
        <f t="shared" si="14"/>
        <v>5.4866563009621228E-2</v>
      </c>
      <c r="K86" s="33">
        <f t="shared" si="15"/>
        <v>6.3049436555463023E-2</v>
      </c>
      <c r="L86" s="33"/>
      <c r="M86" s="43"/>
    </row>
    <row r="87" spans="1:15" ht="14.25">
      <c r="A87" s="25"/>
      <c r="B87" s="32">
        <v>1949</v>
      </c>
      <c r="C87" s="28">
        <v>0.18789999999999998</v>
      </c>
      <c r="D87" s="28">
        <v>-1.2E-2</v>
      </c>
      <c r="E87" s="28">
        <f t="shared" si="9"/>
        <v>0.19989999999999999</v>
      </c>
      <c r="F87" s="29">
        <f t="shared" si="10"/>
        <v>35361.09018105617</v>
      </c>
      <c r="G87" s="33">
        <f t="shared" si="11"/>
        <v>2.1897768983775157E-2</v>
      </c>
      <c r="H87" s="33">
        <f t="shared" si="12"/>
        <v>3.6641402943924373E-2</v>
      </c>
      <c r="I87" s="33">
        <f t="shared" si="13"/>
        <v>3.299444014104691E-2</v>
      </c>
      <c r="J87" s="33">
        <f t="shared" si="14"/>
        <v>2.7706325581352109E-2</v>
      </c>
      <c r="K87" s="33"/>
      <c r="L87" s="33"/>
      <c r="M87" s="43"/>
    </row>
    <row r="88" spans="1:15" ht="14.25">
      <c r="A88" s="25"/>
      <c r="B88" s="32">
        <v>1948</v>
      </c>
      <c r="C88" s="28">
        <v>5.5E-2</v>
      </c>
      <c r="D88" s="28">
        <v>8.1000000000000003E-2</v>
      </c>
      <c r="E88" s="28">
        <f t="shared" si="9"/>
        <v>-2.6000000000000002E-2</v>
      </c>
      <c r="F88" s="29">
        <f t="shared" si="10"/>
        <v>29470.030986795708</v>
      </c>
      <c r="G88" s="33">
        <f t="shared" si="11"/>
        <v>-9.3961889962432821E-2</v>
      </c>
      <c r="H88" s="33">
        <f t="shared" si="12"/>
        <v>3.3267425057670774E-2</v>
      </c>
      <c r="I88" s="33">
        <f t="shared" si="13"/>
        <v>1.5339579357798838E-2</v>
      </c>
      <c r="J88" s="33">
        <f t="shared" si="14"/>
        <v>1.3915608909558674E-2</v>
      </c>
      <c r="K88" s="33"/>
      <c r="L88" s="33"/>
      <c r="M88" s="43"/>
    </row>
    <row r="89" spans="1:15" ht="14.25">
      <c r="A89" s="25"/>
      <c r="B89" s="32">
        <v>1947</v>
      </c>
      <c r="C89" s="28">
        <v>5.7099999999999998E-2</v>
      </c>
      <c r="D89" s="28">
        <v>0.14400000000000002</v>
      </c>
      <c r="E89" s="28">
        <f t="shared" si="9"/>
        <v>-8.6900000000000019E-2</v>
      </c>
      <c r="F89" s="29">
        <f t="shared" si="10"/>
        <v>30256.705325252267</v>
      </c>
      <c r="G89" s="33">
        <f t="shared" si="11"/>
        <v>8.0442124481587829E-3</v>
      </c>
      <c r="H89" s="33">
        <f t="shared" si="12"/>
        <v>7.6941989408512601E-2</v>
      </c>
      <c r="I89" s="33">
        <f t="shared" si="13"/>
        <v>4.7640702634700105E-2</v>
      </c>
      <c r="J89" s="33">
        <f t="shared" si="14"/>
        <v>3.4400296186786861E-2</v>
      </c>
      <c r="K89" s="33"/>
      <c r="L89" s="33"/>
      <c r="M89" s="43"/>
    </row>
    <row r="90" spans="1:15" ht="14.25">
      <c r="A90" s="25"/>
      <c r="B90" s="32">
        <v>1946</v>
      </c>
      <c r="C90" s="28">
        <v>-8.0700000000000008E-2</v>
      </c>
      <c r="D90" s="28">
        <v>8.3000000000000004E-2</v>
      </c>
      <c r="E90" s="28">
        <f t="shared" si="9"/>
        <v>-0.16370000000000001</v>
      </c>
      <c r="F90" s="29">
        <f t="shared" si="10"/>
        <v>33136.245017251415</v>
      </c>
      <c r="G90" s="33">
        <f t="shared" si="11"/>
        <v>9.8151173665424585E-2</v>
      </c>
      <c r="H90" s="33">
        <f t="shared" si="12"/>
        <v>0.11666745399898648</v>
      </c>
      <c r="I90" s="33">
        <f t="shared" si="13"/>
        <v>6.8299853832149982E-3</v>
      </c>
      <c r="J90" s="33">
        <f t="shared" si="14"/>
        <v>5.6435826461245897E-2</v>
      </c>
      <c r="K90" s="33"/>
      <c r="L90" s="33"/>
      <c r="M90" s="43"/>
    </row>
    <row r="91" spans="1:15" ht="14.25">
      <c r="A91" s="25"/>
      <c r="B91" s="32">
        <v>1945</v>
      </c>
      <c r="C91" s="28">
        <v>0.3644</v>
      </c>
      <c r="D91" s="28">
        <v>2.3E-2</v>
      </c>
      <c r="E91" s="28">
        <f t="shared" si="9"/>
        <v>0.34139999999999998</v>
      </c>
      <c r="F91" s="29">
        <f t="shared" si="10"/>
        <v>39622.438140920021</v>
      </c>
      <c r="G91" s="33">
        <f t="shared" si="11"/>
        <v>0.23792320475750905</v>
      </c>
      <c r="H91" s="33">
        <f t="shared" si="12"/>
        <v>0.11607932592877424</v>
      </c>
      <c r="I91" s="33">
        <f t="shared" si="13"/>
        <v>5.4181255928381633E-2</v>
      </c>
      <c r="J91" s="33">
        <f t="shared" si="14"/>
        <v>7.1265354653445412E-2</v>
      </c>
      <c r="K91" s="33"/>
      <c r="L91" s="33"/>
      <c r="M91" s="43"/>
    </row>
    <row r="92" spans="1:15" ht="14.25">
      <c r="A92" s="25"/>
      <c r="B92" s="32">
        <v>1944</v>
      </c>
      <c r="C92" s="28">
        <v>0.19750000000000001</v>
      </c>
      <c r="D92" s="28">
        <v>1.7000000000000001E-2</v>
      </c>
      <c r="E92" s="28">
        <f t="shared" si="9"/>
        <v>0.18049999999999999</v>
      </c>
      <c r="F92" s="29">
        <f t="shared" si="10"/>
        <v>29538.122961771303</v>
      </c>
      <c r="G92" s="33">
        <f t="shared" si="11"/>
        <v>0.15673257126642981</v>
      </c>
      <c r="H92" s="33">
        <f t="shared" si="12"/>
        <v>2.9360307558579324E-2</v>
      </c>
      <c r="I92" s="33">
        <f t="shared" si="13"/>
        <v>6.2763923774350028E-2</v>
      </c>
      <c r="J92" s="33"/>
      <c r="K92" s="33"/>
      <c r="L92" s="33"/>
      <c r="M92" s="43"/>
    </row>
    <row r="93" spans="1:15" ht="14.25">
      <c r="A93" s="25"/>
      <c r="B93" s="32">
        <v>1943</v>
      </c>
      <c r="C93" s="28">
        <v>0.25900000000000001</v>
      </c>
      <c r="D93" s="28">
        <v>6.0999999999999999E-2</v>
      </c>
      <c r="E93" s="28">
        <f t="shared" si="9"/>
        <v>0.19800000000000001</v>
      </c>
      <c r="F93" s="29">
        <f t="shared" si="10"/>
        <v>25021.705177273448</v>
      </c>
      <c r="G93" s="33">
        <f t="shared" si="11"/>
        <v>3.0268309125033532E-2</v>
      </c>
      <c r="H93" s="33">
        <f t="shared" si="12"/>
        <v>-2.2772068393308587E-3</v>
      </c>
      <c r="I93" s="33">
        <f t="shared" si="13"/>
        <v>4.0428757083863287E-2</v>
      </c>
      <c r="J93" s="33"/>
      <c r="K93" s="33"/>
      <c r="L93" s="33"/>
      <c r="M93" s="43"/>
    </row>
    <row r="94" spans="1:15" ht="14.25">
      <c r="A94" s="25"/>
      <c r="B94" s="32">
        <v>1942</v>
      </c>
      <c r="C94" s="28">
        <v>0.2034</v>
      </c>
      <c r="D94" s="28">
        <v>0.109</v>
      </c>
      <c r="E94" s="28">
        <f t="shared" si="9"/>
        <v>9.4399999999999998E-2</v>
      </c>
      <c r="F94" s="29">
        <f t="shared" si="10"/>
        <v>20886.231366672328</v>
      </c>
      <c r="G94" s="33">
        <f t="shared" si="11"/>
        <v>-6.5086509912159918E-2</v>
      </c>
      <c r="H94" s="33">
        <f t="shared" si="12"/>
        <v>1.9136641166470625E-2</v>
      </c>
      <c r="I94" s="33">
        <f t="shared" si="13"/>
        <v>7.0362668998854128E-2</v>
      </c>
      <c r="J94" s="33"/>
      <c r="K94" s="33"/>
      <c r="L94" s="33"/>
      <c r="M94" s="43"/>
    </row>
    <row r="95" spans="1:15" ht="14.25">
      <c r="A95" s="25"/>
      <c r="B95" s="32">
        <v>1941</v>
      </c>
      <c r="C95" s="28">
        <v>-0.1159</v>
      </c>
      <c r="D95" s="28">
        <v>0.05</v>
      </c>
      <c r="E95" s="28">
        <f t="shared" si="9"/>
        <v>-0.16589999999999999</v>
      </c>
      <c r="F95" s="29">
        <f t="shared" si="10"/>
        <v>19084.641234166964</v>
      </c>
      <c r="G95" s="33">
        <f t="shared" si="11"/>
        <v>-8.9795757083657723E-2</v>
      </c>
      <c r="H95" s="33">
        <f t="shared" si="12"/>
        <v>-9.2203667406531964E-2</v>
      </c>
      <c r="I95" s="33">
        <f t="shared" si="13"/>
        <v>6.2550820053872913E-2</v>
      </c>
      <c r="J95" s="33"/>
      <c r="K95" s="33"/>
      <c r="L95" s="33"/>
      <c r="M95" s="43"/>
    </row>
    <row r="96" spans="1:15" ht="14.25">
      <c r="A96" s="25"/>
      <c r="B96" s="32">
        <v>1940</v>
      </c>
      <c r="C96" s="28">
        <v>-9.7799999999999998E-2</v>
      </c>
      <c r="D96" s="28">
        <v>6.9999999999999993E-3</v>
      </c>
      <c r="E96" s="28">
        <f t="shared" si="9"/>
        <v>-0.1048</v>
      </c>
      <c r="F96" s="29">
        <f t="shared" si="10"/>
        <v>22880.519403149458</v>
      </c>
      <c r="G96" s="33">
        <f t="shared" si="11"/>
        <v>6.3953444742550047E-2</v>
      </c>
      <c r="H96" s="33">
        <f t="shared" si="12"/>
        <v>-4.2839298846928386E-3</v>
      </c>
      <c r="I96" s="33">
        <f t="shared" si="13"/>
        <v>3.7428050594625617E-2</v>
      </c>
      <c r="J96" s="33"/>
      <c r="K96" s="33"/>
      <c r="L96" s="33"/>
      <c r="M96" s="43"/>
    </row>
    <row r="97" spans="1:13" ht="14.25">
      <c r="A97" s="25"/>
      <c r="B97" s="32">
        <v>1939</v>
      </c>
      <c r="C97" s="28">
        <v>-4.0999999999999995E-3</v>
      </c>
      <c r="D97" s="28">
        <v>-1.3999999999999999E-2</v>
      </c>
      <c r="E97" s="28">
        <f t="shared" si="9"/>
        <v>9.8999999999999991E-3</v>
      </c>
      <c r="F97" s="29">
        <f t="shared" si="10"/>
        <v>25559.114614778213</v>
      </c>
      <c r="G97" s="33">
        <f t="shared" si="11"/>
        <v>-6.1859305899468642E-2</v>
      </c>
      <c r="H97" s="33">
        <f t="shared" si="12"/>
        <v>9.7251515706006764E-2</v>
      </c>
      <c r="I97" s="33">
        <f t="shared" si="13"/>
        <v>2.2445281985943089E-2</v>
      </c>
      <c r="J97" s="33"/>
      <c r="K97" s="33"/>
      <c r="L97" s="33"/>
      <c r="M97" s="43"/>
    </row>
    <row r="98" spans="1:13" ht="14.25">
      <c r="A98" s="25"/>
      <c r="B98" s="32">
        <v>1938</v>
      </c>
      <c r="C98" s="28">
        <v>0.31120000000000003</v>
      </c>
      <c r="D98" s="28">
        <v>-2.1000000000000001E-2</v>
      </c>
      <c r="E98" s="28">
        <f t="shared" si="9"/>
        <v>0.33220000000000005</v>
      </c>
      <c r="F98" s="29">
        <f t="shared" si="10"/>
        <v>25308.559872044967</v>
      </c>
      <c r="G98" s="33">
        <f t="shared" si="11"/>
        <v>2.6816988503383765E-2</v>
      </c>
      <c r="H98" s="33">
        <f t="shared" si="12"/>
        <v>8.4962683009240259E-2</v>
      </c>
      <c r="I98" s="33">
        <f t="shared" si="13"/>
        <v>1.2493635519128965E-2</v>
      </c>
      <c r="J98" s="33"/>
      <c r="K98" s="33"/>
      <c r="L98" s="33"/>
      <c r="M98" s="43"/>
    </row>
    <row r="99" spans="1:13" ht="14.25">
      <c r="A99" s="25"/>
      <c r="B99" s="32">
        <v>1937</v>
      </c>
      <c r="C99" s="28">
        <v>-0.3503</v>
      </c>
      <c r="D99" s="28">
        <v>3.6000000000000004E-2</v>
      </c>
      <c r="E99" s="28">
        <f t="shared" si="9"/>
        <v>-0.38629999999999998</v>
      </c>
      <c r="F99" s="29">
        <f t="shared" si="10"/>
        <v>18997.567836694914</v>
      </c>
      <c r="G99" s="33">
        <f t="shared" si="11"/>
        <v>5.7371779520040134E-2</v>
      </c>
      <c r="H99" s="33">
        <f t="shared" si="12"/>
        <v>0.12416352911720141</v>
      </c>
      <c r="I99" s="33">
        <f t="shared" si="13"/>
        <v>2.1327226080870343E-2</v>
      </c>
      <c r="J99" s="33"/>
      <c r="K99" s="33"/>
      <c r="L99" s="33"/>
      <c r="M99" s="43"/>
    </row>
    <row r="100" spans="1:13" ht="14.25">
      <c r="A100" s="25"/>
      <c r="B100" s="32">
        <v>1936</v>
      </c>
      <c r="C100" s="28">
        <v>0.3392</v>
      </c>
      <c r="D100" s="28">
        <v>1.4999999999999999E-2</v>
      </c>
      <c r="E100" s="28">
        <f t="shared" si="9"/>
        <v>0.32419999999999999</v>
      </c>
      <c r="F100" s="29">
        <f t="shared" si="10"/>
        <v>30955.789207584996</v>
      </c>
      <c r="G100" s="33">
        <f t="shared" si="11"/>
        <v>0.22513181337763544</v>
      </c>
      <c r="H100" s="33">
        <f t="shared" si="12"/>
        <v>0.24368672207751296</v>
      </c>
      <c r="I100" s="33">
        <f t="shared" si="13"/>
        <v>0.1084857142053306</v>
      </c>
      <c r="J100" s="33"/>
      <c r="K100" s="33"/>
      <c r="L100" s="33"/>
      <c r="M100" s="43"/>
    </row>
    <row r="101" spans="1:13" ht="14.25">
      <c r="A101" s="25"/>
      <c r="B101" s="32">
        <v>1935</v>
      </c>
      <c r="C101" s="28">
        <v>0.47670000000000001</v>
      </c>
      <c r="D101" s="28">
        <v>2.2000000000000002E-2</v>
      </c>
      <c r="E101" s="28">
        <f t="shared" si="9"/>
        <v>0.45469999999999999</v>
      </c>
      <c r="F101" s="29">
        <f t="shared" si="10"/>
        <v>23376.97417881362</v>
      </c>
      <c r="G101" s="33">
        <f t="shared" si="11"/>
        <v>0.30240458637389356</v>
      </c>
      <c r="H101" s="33">
        <f t="shared" si="12"/>
        <v>8.0887406021207475E-2</v>
      </c>
      <c r="I101" s="33">
        <f t="shared" si="13"/>
        <v>8.8626318886795064E-2</v>
      </c>
      <c r="J101" s="33"/>
      <c r="K101" s="33"/>
      <c r="L101" s="33"/>
      <c r="M101" s="43"/>
    </row>
    <row r="102" spans="1:13" ht="14.25">
      <c r="A102" s="25"/>
      <c r="B102" s="32">
        <v>1934</v>
      </c>
      <c r="C102" s="28">
        <v>-1.44E-2</v>
      </c>
      <c r="D102" s="28">
        <v>3.1E-2</v>
      </c>
      <c r="E102" s="28">
        <f t="shared" si="9"/>
        <v>-4.5399999999999996E-2</v>
      </c>
      <c r="F102" s="29">
        <f t="shared" si="10"/>
        <v>16069.962314438455</v>
      </c>
      <c r="G102" s="33">
        <f t="shared" si="11"/>
        <v>0.15595959824306727</v>
      </c>
      <c r="H102" s="33">
        <f t="shared" si="12"/>
        <v>-4.7260960963289689E-2</v>
      </c>
      <c r="I102" s="33"/>
      <c r="J102" s="33"/>
      <c r="K102" s="33"/>
      <c r="L102" s="33"/>
      <c r="M102" s="43"/>
    </row>
    <row r="103" spans="1:13" ht="14.25">
      <c r="A103" s="25"/>
      <c r="B103" s="32">
        <v>1933</v>
      </c>
      <c r="C103" s="28">
        <v>0.53990000000000005</v>
      </c>
      <c r="D103" s="28">
        <v>-5.0999999999999997E-2</v>
      </c>
      <c r="E103" s="28">
        <f t="shared" si="9"/>
        <v>0.59090000000000009</v>
      </c>
      <c r="F103" s="29">
        <f t="shared" si="10"/>
        <v>16834.2366587455</v>
      </c>
      <c r="G103" s="33">
        <f t="shared" si="11"/>
        <v>2.0396917956953198E-2</v>
      </c>
      <c r="H103" s="33">
        <f t="shared" si="12"/>
        <v>-5.5134911070473858E-2</v>
      </c>
      <c r="I103" s="33"/>
      <c r="J103" s="33"/>
      <c r="K103" s="33"/>
      <c r="L103" s="33"/>
      <c r="M103" s="43"/>
    </row>
    <row r="104" spans="1:13" ht="14.25">
      <c r="A104" s="25"/>
      <c r="B104" s="32">
        <v>1932</v>
      </c>
      <c r="C104" s="28">
        <v>-8.1900000000000001E-2</v>
      </c>
      <c r="D104" s="28">
        <v>-9.9000000000000005E-2</v>
      </c>
      <c r="E104" s="28">
        <f t="shared" si="9"/>
        <v>1.7100000000000004E-2</v>
      </c>
      <c r="F104" s="29">
        <f t="shared" si="10"/>
        <v>10581.580651672324</v>
      </c>
      <c r="G104" s="33">
        <f t="shared" si="11"/>
        <v>-0.19745665492805442</v>
      </c>
      <c r="H104" s="33">
        <f t="shared" si="12"/>
        <v>-7.2101811065519605E-2</v>
      </c>
      <c r="I104" s="33"/>
      <c r="J104" s="33"/>
      <c r="K104" s="33"/>
      <c r="L104" s="33"/>
      <c r="M104" s="43"/>
    </row>
    <row r="105" spans="1:13" ht="14.25">
      <c r="A105" s="25"/>
      <c r="B105" s="32">
        <v>1931</v>
      </c>
      <c r="C105" s="28">
        <v>-0.43340000000000001</v>
      </c>
      <c r="D105" s="28">
        <v>-0.09</v>
      </c>
      <c r="E105" s="28">
        <f t="shared" si="9"/>
        <v>-0.34340000000000004</v>
      </c>
      <c r="F105" s="29">
        <f t="shared" si="10"/>
        <v>10403.677761943096</v>
      </c>
      <c r="G105" s="33">
        <f t="shared" si="11"/>
        <v>-0.22503725314274048</v>
      </c>
      <c r="H105" s="33">
        <f t="shared" si="12"/>
        <v>-1.2017611199743428E-2</v>
      </c>
      <c r="I105" s="33"/>
      <c r="J105" s="33"/>
      <c r="K105" s="33"/>
      <c r="L105" s="33"/>
      <c r="M105" s="43"/>
    </row>
    <row r="106" spans="1:13" ht="14.25">
      <c r="A106" s="25"/>
      <c r="B106" s="32">
        <v>1930</v>
      </c>
      <c r="C106" s="28">
        <v>-0.249</v>
      </c>
      <c r="D106" s="28">
        <v>-2.3E-2</v>
      </c>
      <c r="E106" s="28">
        <f t="shared" si="9"/>
        <v>-0.22600000000000001</v>
      </c>
      <c r="F106" s="29">
        <f t="shared" si="10"/>
        <v>15844.772710848458</v>
      </c>
      <c r="G106" s="33">
        <f t="shared" si="11"/>
        <v>9.9015394394910139E-3</v>
      </c>
      <c r="H106" s="33">
        <f t="shared" si="12"/>
        <v>9.6420640643269273E-2</v>
      </c>
      <c r="I106" s="33"/>
      <c r="J106" s="33"/>
      <c r="K106" s="33"/>
      <c r="L106" s="33"/>
      <c r="M106" s="43"/>
    </row>
    <row r="107" spans="1:13" ht="14.25">
      <c r="A107" s="25"/>
      <c r="B107" s="32">
        <v>1929</v>
      </c>
      <c r="C107" s="28">
        <v>-8.4199999999999997E-2</v>
      </c>
      <c r="D107" s="28">
        <v>0</v>
      </c>
      <c r="E107" s="28">
        <f t="shared" si="9"/>
        <v>-8.4199999999999997E-2</v>
      </c>
      <c r="F107" s="29">
        <f t="shared" si="10"/>
        <v>20471.282572155629</v>
      </c>
      <c r="G107" s="33">
        <f t="shared" si="11"/>
        <v>0.2281028115064605</v>
      </c>
      <c r="H107" s="33"/>
      <c r="I107" s="33"/>
      <c r="J107" s="33"/>
      <c r="K107" s="33"/>
      <c r="L107" s="33"/>
      <c r="M107" s="43"/>
    </row>
    <row r="108" spans="1:13" ht="14.25">
      <c r="A108" s="25"/>
      <c r="B108" s="32">
        <v>1928</v>
      </c>
      <c r="C108" s="28">
        <v>0.43609999999999999</v>
      </c>
      <c r="D108" s="28">
        <v>-1.7000000000000001E-2</v>
      </c>
      <c r="E108" s="28">
        <f t="shared" si="9"/>
        <v>0.4531</v>
      </c>
      <c r="F108" s="29">
        <f t="shared" si="10"/>
        <v>22353.442424280005</v>
      </c>
      <c r="G108" s="33">
        <f t="shared" si="11"/>
        <v>0.30751938984229898</v>
      </c>
      <c r="H108" s="33"/>
      <c r="I108" s="33"/>
      <c r="J108" s="33"/>
      <c r="K108" s="33"/>
      <c r="L108" s="33"/>
      <c r="M108" s="43"/>
    </row>
    <row r="109" spans="1:13" ht="14.25">
      <c r="A109" s="25"/>
      <c r="B109" s="32">
        <v>1927</v>
      </c>
      <c r="C109" s="28">
        <v>0.37490000000000001</v>
      </c>
      <c r="D109" s="28">
        <v>-1.7000000000000001E-2</v>
      </c>
      <c r="E109" s="28">
        <f t="shared" si="9"/>
        <v>0.39190000000000003</v>
      </c>
      <c r="F109" s="29">
        <f t="shared" si="10"/>
        <v>15383.278800000002</v>
      </c>
      <c r="G109" s="30"/>
      <c r="H109" s="30"/>
      <c r="I109" s="30"/>
      <c r="J109" s="30"/>
      <c r="K109" s="30"/>
      <c r="L109" s="30"/>
      <c r="M109" s="31"/>
    </row>
    <row r="110" spans="1:13" ht="14.25">
      <c r="A110" s="25"/>
      <c r="B110" s="45">
        <v>1926</v>
      </c>
      <c r="C110" s="46">
        <v>0.1162</v>
      </c>
      <c r="D110" s="46">
        <v>1.1000000000000001E-2</v>
      </c>
      <c r="E110" s="46">
        <f t="shared" si="9"/>
        <v>0.1052</v>
      </c>
      <c r="F110" s="29">
        <f t="shared" si="10"/>
        <v>11052</v>
      </c>
      <c r="G110" s="47"/>
      <c r="H110" s="47"/>
      <c r="I110" s="47"/>
      <c r="J110" s="47"/>
      <c r="K110" s="47"/>
      <c r="L110" s="47"/>
      <c r="M110" s="48"/>
    </row>
    <row r="111" spans="1:13" ht="12.75">
      <c r="D111" s="49"/>
      <c r="E111" s="49"/>
      <c r="F111" s="50">
        <v>10000</v>
      </c>
    </row>
    <row r="112" spans="1:13" ht="12.75">
      <c r="D112" s="49"/>
      <c r="E112" s="49"/>
    </row>
    <row r="113" spans="4:8" ht="12.75">
      <c r="D113" s="49"/>
      <c r="E113" s="49"/>
    </row>
    <row r="114" spans="4:8" ht="12.75">
      <c r="D114" s="49"/>
      <c r="E114" s="49"/>
    </row>
    <row r="115" spans="4:8" ht="12.75">
      <c r="D115" s="49"/>
      <c r="E115" s="49"/>
    </row>
    <row r="116" spans="4:8" ht="12.75">
      <c r="D116" s="49"/>
      <c r="E116" s="49"/>
    </row>
    <row r="117" spans="4:8" ht="12.75">
      <c r="D117" s="49"/>
      <c r="E117" s="49"/>
      <c r="F117" s="49"/>
      <c r="H117" s="40"/>
    </row>
    <row r="118" spans="4:8" ht="12.75">
      <c r="D118" s="49"/>
      <c r="E118" s="49"/>
      <c r="H118" s="40"/>
    </row>
    <row r="119" spans="4:8" ht="12.75">
      <c r="D119" s="49"/>
      <c r="E119" s="49"/>
      <c r="H119" s="40"/>
    </row>
    <row r="120" spans="4:8" ht="12.75">
      <c r="D120" s="49"/>
      <c r="E120" s="49"/>
      <c r="H120" s="40"/>
    </row>
    <row r="121" spans="4:8" ht="12.75">
      <c r="D121" s="49"/>
      <c r="E121" s="49"/>
      <c r="H121" s="40"/>
    </row>
    <row r="122" spans="4:8" ht="12.75">
      <c r="D122" s="49"/>
      <c r="E122" s="49"/>
      <c r="H122" s="40"/>
    </row>
    <row r="123" spans="4:8" ht="12.75">
      <c r="H123" s="40"/>
    </row>
    <row r="124" spans="4:8" ht="12.75">
      <c r="H124" s="40"/>
    </row>
    <row r="125" spans="4:8" ht="12.75">
      <c r="H125" s="40"/>
    </row>
    <row r="126" spans="4:8" ht="12.75">
      <c r="H126" s="40"/>
    </row>
    <row r="127" spans="4:8" ht="12.75">
      <c r="H127" s="40"/>
    </row>
    <row r="128" spans="4:8" ht="12.75">
      <c r="H128" s="40"/>
    </row>
    <row r="129" spans="8:8" ht="12.75">
      <c r="H129" s="40"/>
    </row>
    <row r="130" spans="8:8" ht="12.75">
      <c r="H130" s="40"/>
    </row>
    <row r="131" spans="8:8" ht="12.75">
      <c r="H131" s="40"/>
    </row>
    <row r="132" spans="8:8" ht="12.75">
      <c r="H132" s="40"/>
    </row>
    <row r="133" spans="8:8" ht="12.75">
      <c r="H133" s="40"/>
    </row>
    <row r="134" spans="8:8" ht="12.75">
      <c r="H134" s="40"/>
    </row>
    <row r="135" spans="8:8" ht="12.75">
      <c r="H135" s="40"/>
    </row>
    <row r="136" spans="8:8" ht="12.75">
      <c r="H136" s="40"/>
    </row>
  </sheetData>
  <mergeCells count="1">
    <mergeCell ref="S41:V46"/>
  </mergeCells>
  <hyperlinks>
    <hyperlink ref="Q20" r:id="rId1" xr:uid="{00000000-0004-0000-0000-000000000000}"/>
    <hyperlink ref="Q21"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56"/>
  <sheetViews>
    <sheetView topLeftCell="A4" workbookViewId="0">
      <selection activeCell="Q8" sqref="Q8"/>
    </sheetView>
  </sheetViews>
  <sheetFormatPr defaultColWidth="12.5703125" defaultRowHeight="15.75" customHeight="1"/>
  <cols>
    <col min="4" max="4" width="14.140625" customWidth="1"/>
    <col min="6" max="6" width="15.42578125" customWidth="1"/>
    <col min="9" max="9" width="14.7109375" customWidth="1"/>
  </cols>
  <sheetData>
    <row r="1" spans="1:34" ht="12.75">
      <c r="F1" s="51"/>
      <c r="G1" s="51"/>
      <c r="H1" s="39"/>
      <c r="I1" s="51"/>
      <c r="Q1" s="39"/>
      <c r="R1" s="39"/>
      <c r="T1" s="39"/>
      <c r="AC1" s="39"/>
      <c r="AD1" s="39"/>
      <c r="AF1" s="39"/>
    </row>
    <row r="2" spans="1:34" ht="12.75">
      <c r="F2" s="51"/>
      <c r="G2" s="51"/>
      <c r="H2" s="39"/>
      <c r="I2" s="51"/>
      <c r="J2" s="39"/>
      <c r="K2" s="39"/>
      <c r="L2" s="39"/>
      <c r="M2" s="39"/>
      <c r="N2" s="39"/>
      <c r="O2" s="39"/>
      <c r="Q2" s="39"/>
      <c r="R2" s="39"/>
      <c r="T2" s="39"/>
      <c r="AC2" s="39"/>
      <c r="AD2" s="39"/>
      <c r="AF2" s="39"/>
    </row>
    <row r="3" spans="1:34" ht="12.75">
      <c r="B3" s="52" t="s">
        <v>241</v>
      </c>
      <c r="F3" s="51"/>
      <c r="G3" s="51"/>
      <c r="H3" s="39"/>
      <c r="I3" s="51"/>
      <c r="J3" s="39"/>
      <c r="K3" s="39"/>
      <c r="L3" s="39"/>
      <c r="M3" s="39"/>
      <c r="N3" s="39"/>
      <c r="O3" s="39"/>
      <c r="Q3" s="39"/>
      <c r="R3" s="39"/>
      <c r="T3" s="39"/>
      <c r="AC3" s="39"/>
      <c r="AD3" s="39"/>
      <c r="AF3" s="39"/>
    </row>
    <row r="4" spans="1:34" ht="12.75">
      <c r="B4" s="53"/>
      <c r="C4" s="54"/>
      <c r="D4" s="54"/>
      <c r="E4" s="134" t="s">
        <v>242</v>
      </c>
      <c r="F4" s="137"/>
      <c r="G4" s="137"/>
      <c r="H4" s="55"/>
      <c r="J4" s="39"/>
      <c r="K4" s="39"/>
      <c r="L4" s="39"/>
      <c r="M4" s="39"/>
      <c r="N4" s="39"/>
      <c r="O4" s="39"/>
      <c r="Q4" s="39"/>
      <c r="R4" s="39"/>
      <c r="T4" s="39"/>
      <c r="AC4" s="39"/>
      <c r="AD4" s="39"/>
      <c r="AF4" s="39"/>
    </row>
    <row r="5" spans="1:34" ht="41.25" customHeight="1">
      <c r="A5" s="56"/>
      <c r="B5" s="57" t="s">
        <v>243</v>
      </c>
      <c r="C5" s="58" t="s">
        <v>244</v>
      </c>
      <c r="D5" s="59" t="s">
        <v>245</v>
      </c>
      <c r="E5" s="60" t="s">
        <v>246</v>
      </c>
      <c r="F5" s="61" t="s">
        <v>247</v>
      </c>
      <c r="G5" s="60" t="s">
        <v>248</v>
      </c>
      <c r="H5" s="62" t="s">
        <v>249</v>
      </c>
      <c r="J5" s="39"/>
      <c r="K5" s="39"/>
      <c r="L5" s="39"/>
      <c r="M5" s="39"/>
      <c r="N5" s="39"/>
      <c r="O5" s="39"/>
      <c r="P5" s="56"/>
      <c r="Q5" s="63"/>
      <c r="R5" s="63"/>
      <c r="S5" s="56"/>
      <c r="T5" s="63"/>
      <c r="U5" s="56"/>
      <c r="V5" s="56"/>
      <c r="W5" s="56"/>
      <c r="X5" s="63"/>
      <c r="Y5" s="63"/>
      <c r="Z5" s="63"/>
      <c r="AA5" s="56"/>
      <c r="AB5" s="56"/>
      <c r="AC5" s="63"/>
      <c r="AD5" s="63"/>
      <c r="AE5" s="56"/>
      <c r="AF5" s="63"/>
      <c r="AG5" s="56"/>
      <c r="AH5" s="56"/>
    </row>
    <row r="6" spans="1:34" ht="14.25">
      <c r="B6" s="64" t="s">
        <v>250</v>
      </c>
      <c r="C6" s="65">
        <v>1000000</v>
      </c>
      <c r="D6" s="66">
        <f>(C49/C19)^(1/30)-1</f>
        <v>5.4089806515432048E-2</v>
      </c>
      <c r="E6" s="67">
        <f>C49</f>
        <v>4856556.0613309592</v>
      </c>
      <c r="F6" s="68">
        <f>M49</f>
        <v>6417737.9241872607</v>
      </c>
      <c r="G6" s="67">
        <f>Y49</f>
        <v>2254586.2899037907</v>
      </c>
      <c r="H6" s="69">
        <v>7.3999999999999996E-2</v>
      </c>
      <c r="I6" s="135" t="s">
        <v>251</v>
      </c>
      <c r="J6" s="136"/>
      <c r="K6" s="136"/>
      <c r="L6" s="136"/>
      <c r="M6" s="136"/>
      <c r="N6" s="39"/>
      <c r="O6" s="39"/>
      <c r="Q6" s="39"/>
      <c r="R6" s="39"/>
      <c r="T6" s="39"/>
      <c r="X6" s="39"/>
      <c r="Y6" s="39"/>
      <c r="Z6" s="39"/>
      <c r="AC6" s="39"/>
      <c r="AD6" s="39"/>
      <c r="AF6" s="39"/>
    </row>
    <row r="7" spans="1:34" ht="14.25">
      <c r="B7" s="64" t="s">
        <v>252</v>
      </c>
      <c r="C7" s="65">
        <v>1000000</v>
      </c>
      <c r="D7" s="66">
        <f>(H49/H19)^(1/30)-1</f>
        <v>5.4391267437462476E-2</v>
      </c>
      <c r="E7" s="67">
        <f>H49</f>
        <v>4898397.3556200312</v>
      </c>
      <c r="F7" s="68">
        <f>S49</f>
        <v>7757858.3783910563</v>
      </c>
      <c r="G7" s="67">
        <f>AE49</f>
        <v>132628.98433498575</v>
      </c>
      <c r="H7" s="70">
        <v>4.1000000000000002E-2</v>
      </c>
      <c r="I7" s="136"/>
      <c r="J7" s="136"/>
      <c r="K7" s="136"/>
      <c r="L7" s="136"/>
      <c r="M7" s="136"/>
      <c r="N7" s="39"/>
      <c r="O7" s="39"/>
      <c r="Q7" s="39"/>
      <c r="R7" s="39"/>
      <c r="T7" s="39"/>
      <c r="X7" s="39"/>
      <c r="Y7" s="39"/>
      <c r="Z7" s="39"/>
      <c r="AC7" s="39"/>
      <c r="AD7" s="39"/>
      <c r="AF7" s="39"/>
    </row>
    <row r="8" spans="1:34" ht="12.75">
      <c r="B8" s="71"/>
      <c r="C8" s="72"/>
      <c r="D8" s="72"/>
      <c r="E8" s="73"/>
      <c r="F8" s="74"/>
      <c r="G8" s="75"/>
      <c r="H8" s="76"/>
      <c r="J8" s="39"/>
      <c r="K8" s="39"/>
      <c r="L8" s="39"/>
      <c r="M8" s="39"/>
      <c r="N8" s="39"/>
      <c r="O8" s="127">
        <v>1</v>
      </c>
      <c r="P8" s="97">
        <v>112000</v>
      </c>
      <c r="Q8" s="127">
        <f>O8*(1+P8)</f>
        <v>112001</v>
      </c>
      <c r="R8" s="39"/>
      <c r="T8" s="39"/>
      <c r="X8" s="39"/>
      <c r="Y8" s="39"/>
      <c r="Z8" s="39"/>
      <c r="AC8" s="39"/>
      <c r="AD8" s="39"/>
      <c r="AF8" s="39"/>
    </row>
    <row r="9" spans="1:34" ht="12.75">
      <c r="B9" s="39"/>
      <c r="C9" s="39"/>
      <c r="D9" s="39"/>
      <c r="G9" s="39"/>
      <c r="H9" s="39"/>
      <c r="I9" s="39"/>
      <c r="J9" s="39"/>
      <c r="K9" s="39"/>
      <c r="L9" s="39"/>
      <c r="M9" s="39"/>
      <c r="N9" s="39"/>
      <c r="O9" s="39"/>
      <c r="Q9" s="39"/>
      <c r="R9" s="39"/>
      <c r="T9" s="39"/>
      <c r="X9" s="39"/>
      <c r="Y9" s="39"/>
      <c r="Z9" s="39"/>
      <c r="AC9" s="39"/>
      <c r="AD9" s="39"/>
      <c r="AF9" s="39"/>
    </row>
    <row r="10" spans="1:34" ht="12.75">
      <c r="B10" s="39"/>
      <c r="C10" s="39"/>
      <c r="D10" s="39"/>
      <c r="G10" s="39"/>
      <c r="H10" s="39"/>
      <c r="I10" s="39"/>
      <c r="J10" s="39"/>
      <c r="K10" s="39"/>
      <c r="L10" s="39"/>
      <c r="M10" s="39"/>
      <c r="N10" s="39"/>
      <c r="O10" s="39"/>
      <c r="Q10" s="39"/>
      <c r="R10" s="39"/>
      <c r="T10" s="39"/>
      <c r="X10" s="39"/>
      <c r="Y10" s="39"/>
      <c r="Z10" s="39"/>
      <c r="AC10" s="39"/>
      <c r="AD10" s="39"/>
      <c r="AF10" s="39"/>
    </row>
    <row r="11" spans="1:34" ht="12.75">
      <c r="B11" s="39"/>
      <c r="C11" s="39"/>
      <c r="D11" s="39"/>
      <c r="G11" s="39"/>
      <c r="H11" s="39"/>
      <c r="I11" s="39"/>
      <c r="L11" s="39"/>
      <c r="M11" s="39"/>
      <c r="N11" s="39"/>
      <c r="Q11" s="39"/>
      <c r="R11" s="39"/>
      <c r="T11" s="39"/>
      <c r="X11" s="39"/>
      <c r="Y11" s="39"/>
      <c r="Z11" s="39"/>
      <c r="AC11" s="39"/>
      <c r="AD11" s="39"/>
      <c r="AF11" s="39"/>
    </row>
    <row r="12" spans="1:34" ht="12.75">
      <c r="B12" s="39"/>
      <c r="C12" s="39"/>
      <c r="D12" s="39"/>
      <c r="G12" s="39"/>
      <c r="H12" s="39"/>
      <c r="I12" s="39"/>
      <c r="L12" s="39"/>
      <c r="M12" s="39"/>
      <c r="N12" s="39"/>
      <c r="Q12" s="39"/>
      <c r="R12" s="39"/>
      <c r="T12" s="39"/>
      <c r="X12" s="39"/>
      <c r="Y12" s="39"/>
      <c r="Z12" s="39"/>
      <c r="AC12" s="39"/>
      <c r="AD12" s="39"/>
      <c r="AF12" s="39"/>
    </row>
    <row r="13" spans="1:34" ht="12.75">
      <c r="B13" s="39"/>
      <c r="C13" s="39"/>
      <c r="D13" s="39"/>
      <c r="G13" s="39"/>
      <c r="H13" s="39"/>
      <c r="I13" s="39"/>
      <c r="L13" s="39"/>
      <c r="M13" s="39"/>
      <c r="N13" s="39"/>
      <c r="Q13" s="39"/>
      <c r="R13" s="39"/>
      <c r="T13" s="39"/>
      <c r="X13" s="39"/>
      <c r="Y13" s="39"/>
      <c r="Z13" s="39"/>
      <c r="AC13" s="39"/>
      <c r="AD13" s="39"/>
      <c r="AF13" s="39"/>
    </row>
    <row r="14" spans="1:34" ht="12.75">
      <c r="B14" s="39"/>
      <c r="C14" s="39"/>
      <c r="D14" s="77"/>
      <c r="G14" s="39"/>
      <c r="H14" s="39"/>
      <c r="I14" s="77"/>
      <c r="L14" s="39"/>
      <c r="M14" s="39"/>
      <c r="N14" s="77"/>
      <c r="Q14" s="39"/>
      <c r="R14" s="39"/>
      <c r="T14" s="77"/>
      <c r="X14" s="39"/>
      <c r="Y14" s="39"/>
      <c r="Z14" s="77"/>
      <c r="AC14" s="39"/>
      <c r="AD14" s="39"/>
      <c r="AF14" s="77"/>
    </row>
    <row r="15" spans="1:34" ht="12.75">
      <c r="B15" s="39"/>
      <c r="C15" s="39"/>
      <c r="D15" s="78"/>
      <c r="G15" s="39"/>
      <c r="H15" s="39"/>
      <c r="I15" s="78"/>
      <c r="L15" s="39"/>
      <c r="M15" s="39"/>
      <c r="N15" s="78"/>
      <c r="Q15" s="39"/>
      <c r="R15" s="39"/>
      <c r="T15" s="78"/>
      <c r="X15" s="39"/>
      <c r="Y15" s="39"/>
      <c r="Z15" s="78"/>
      <c r="AC15" s="39"/>
      <c r="AD15" s="39"/>
      <c r="AF15" s="78"/>
    </row>
    <row r="16" spans="1:34" ht="12.75">
      <c r="B16" s="39"/>
      <c r="C16" s="39"/>
      <c r="D16" s="39"/>
      <c r="G16" s="39"/>
      <c r="H16" s="39"/>
      <c r="I16" s="39"/>
      <c r="L16" s="39"/>
      <c r="M16" s="39"/>
      <c r="N16" s="39"/>
      <c r="Q16" s="39"/>
      <c r="R16" s="39"/>
      <c r="T16" s="39"/>
      <c r="X16" s="39"/>
      <c r="Y16" s="39"/>
      <c r="Z16" s="39"/>
      <c r="AC16" s="39"/>
      <c r="AD16" s="39"/>
      <c r="AF16" s="51"/>
    </row>
    <row r="17" spans="2:34" ht="12.75">
      <c r="B17" s="79" t="s">
        <v>253</v>
      </c>
      <c r="L17" s="79" t="s">
        <v>254</v>
      </c>
      <c r="X17" s="79" t="s">
        <v>255</v>
      </c>
    </row>
    <row r="18" spans="2:34" ht="51">
      <c r="B18" s="80" t="s">
        <v>250</v>
      </c>
      <c r="C18" s="81" t="s">
        <v>256</v>
      </c>
      <c r="D18" s="82" t="s">
        <v>257</v>
      </c>
      <c r="E18" s="81" t="s">
        <v>258</v>
      </c>
      <c r="F18" s="81"/>
      <c r="G18" s="83" t="s">
        <v>252</v>
      </c>
      <c r="H18" s="81" t="s">
        <v>256</v>
      </c>
      <c r="I18" s="82" t="s">
        <v>259</v>
      </c>
      <c r="J18" s="81" t="s">
        <v>258</v>
      </c>
      <c r="L18" s="83" t="s">
        <v>250</v>
      </c>
      <c r="M18" s="81" t="s">
        <v>256</v>
      </c>
      <c r="N18" s="82" t="s">
        <v>257</v>
      </c>
      <c r="O18" s="81" t="s">
        <v>260</v>
      </c>
      <c r="P18" s="81" t="s">
        <v>258</v>
      </c>
      <c r="Q18" s="81"/>
      <c r="R18" s="83" t="s">
        <v>252</v>
      </c>
      <c r="S18" s="81" t="s">
        <v>256</v>
      </c>
      <c r="T18" s="82" t="s">
        <v>261</v>
      </c>
      <c r="U18" s="81"/>
      <c r="V18" s="81" t="s">
        <v>258</v>
      </c>
      <c r="X18" s="83" t="s">
        <v>250</v>
      </c>
      <c r="Y18" s="81" t="s">
        <v>256</v>
      </c>
      <c r="Z18" s="82" t="s">
        <v>257</v>
      </c>
      <c r="AA18" s="81" t="s">
        <v>262</v>
      </c>
      <c r="AB18" s="81" t="s">
        <v>258</v>
      </c>
      <c r="AC18" s="81"/>
      <c r="AD18" s="83" t="s">
        <v>252</v>
      </c>
      <c r="AE18" s="81" t="s">
        <v>256</v>
      </c>
      <c r="AF18" s="82" t="s">
        <v>261</v>
      </c>
      <c r="AG18" s="81" t="s">
        <v>262</v>
      </c>
      <c r="AH18" s="81" t="s">
        <v>258</v>
      </c>
    </row>
    <row r="19" spans="2:34" ht="14.25">
      <c r="B19" s="32">
        <v>1958</v>
      </c>
      <c r="C19" s="29">
        <v>1000000</v>
      </c>
      <c r="D19" s="28">
        <v>0.40559999999999996</v>
      </c>
      <c r="E19" s="29">
        <f t="shared" ref="E19:E48" si="0">C19+C19*D19</f>
        <v>1405600</v>
      </c>
      <c r="F19" s="84"/>
      <c r="G19" s="32">
        <v>1973</v>
      </c>
      <c r="H19" s="29">
        <v>1000000</v>
      </c>
      <c r="I19" s="28">
        <v>-0.20860000000000001</v>
      </c>
      <c r="J19" s="29">
        <f t="shared" ref="J19:J48" si="1">H19+H19*I19</f>
        <v>791400</v>
      </c>
      <c r="L19" s="32">
        <v>1958</v>
      </c>
      <c r="M19" s="29">
        <v>1000000</v>
      </c>
      <c r="N19" s="28">
        <v>0.40559999999999996</v>
      </c>
      <c r="O19" s="29">
        <v>24000</v>
      </c>
      <c r="P19" s="29">
        <f t="shared" ref="P19:P48" si="2">(M19+O19)*(1+N19)</f>
        <v>1439334.3999999999</v>
      </c>
      <c r="Q19" s="84"/>
      <c r="R19" s="32">
        <v>1973</v>
      </c>
      <c r="S19" s="29">
        <v>1000000</v>
      </c>
      <c r="T19" s="28">
        <v>-0.20860000000000001</v>
      </c>
      <c r="U19" s="29">
        <v>24000</v>
      </c>
      <c r="V19" s="29">
        <f t="shared" ref="V19:V48" si="3">(S19+U19)*(1+T19)</f>
        <v>810393.59999999998</v>
      </c>
      <c r="X19" s="32">
        <v>1958</v>
      </c>
      <c r="Y19" s="29">
        <v>1000000</v>
      </c>
      <c r="Z19" s="28">
        <v>0.40559999999999996</v>
      </c>
      <c r="AA19" s="29">
        <v>-40000</v>
      </c>
      <c r="AB19" s="29">
        <f t="shared" ref="AB19:AB48" si="4">(Y19+AA19)*(1+Z19)</f>
        <v>1349376</v>
      </c>
      <c r="AC19" s="84"/>
      <c r="AD19" s="32">
        <v>1973</v>
      </c>
      <c r="AE19" s="29">
        <v>1000000</v>
      </c>
      <c r="AF19" s="28">
        <v>-0.20860000000000001</v>
      </c>
      <c r="AG19" s="29">
        <v>-40000</v>
      </c>
      <c r="AH19" s="29">
        <f t="shared" ref="AH19:AH48" si="5">(AE19+AG19)*(1+AF19)</f>
        <v>759744</v>
      </c>
    </row>
    <row r="20" spans="2:34" ht="14.25">
      <c r="B20" s="32">
        <v>1959</v>
      </c>
      <c r="C20" s="29">
        <f t="shared" ref="C20:C49" si="6">E19</f>
        <v>1405600</v>
      </c>
      <c r="D20" s="28">
        <v>0.11260000000000001</v>
      </c>
      <c r="E20" s="29">
        <f t="shared" si="0"/>
        <v>1563870.56</v>
      </c>
      <c r="F20" s="84"/>
      <c r="G20" s="32">
        <v>1974</v>
      </c>
      <c r="H20" s="29">
        <f t="shared" ref="H20:H49" si="7">J19</f>
        <v>791400</v>
      </c>
      <c r="I20" s="28">
        <v>-0.37469999999999998</v>
      </c>
      <c r="J20" s="29">
        <f t="shared" si="1"/>
        <v>494862.42000000004</v>
      </c>
      <c r="L20" s="32">
        <v>1959</v>
      </c>
      <c r="M20" s="29">
        <f t="shared" ref="M20:M49" si="8">P19</f>
        <v>1439334.3999999999</v>
      </c>
      <c r="N20" s="28">
        <v>0.11260000000000001</v>
      </c>
      <c r="O20" s="29">
        <v>24000</v>
      </c>
      <c r="P20" s="29">
        <f t="shared" si="2"/>
        <v>1628105.85344</v>
      </c>
      <c r="Q20" s="84"/>
      <c r="R20" s="32">
        <v>1974</v>
      </c>
      <c r="S20" s="29">
        <f t="shared" ref="S20:S49" si="9">V19</f>
        <v>810393.59999999998</v>
      </c>
      <c r="T20" s="28">
        <v>-0.37469999999999998</v>
      </c>
      <c r="U20" s="29">
        <v>24000</v>
      </c>
      <c r="V20" s="29">
        <f t="shared" si="3"/>
        <v>521746.31807999994</v>
      </c>
      <c r="X20" s="32">
        <v>1959</v>
      </c>
      <c r="Y20" s="29">
        <f t="shared" ref="Y20:Y49" si="10">AB19</f>
        <v>1349376</v>
      </c>
      <c r="Z20" s="28">
        <v>0.11260000000000001</v>
      </c>
      <c r="AA20" s="29">
        <f t="shared" ref="AA20:AA48" si="11">AA19</f>
        <v>-40000</v>
      </c>
      <c r="AB20" s="29">
        <f t="shared" si="4"/>
        <v>1456811.7376000001</v>
      </c>
      <c r="AC20" s="84"/>
      <c r="AD20" s="32">
        <v>1974</v>
      </c>
      <c r="AE20" s="29">
        <f t="shared" ref="AE20:AE49" si="12">AH19</f>
        <v>759744</v>
      </c>
      <c r="AF20" s="28">
        <v>-0.37469999999999998</v>
      </c>
      <c r="AG20" s="29">
        <f t="shared" ref="AG20:AG48" si="13">AG19</f>
        <v>-40000</v>
      </c>
      <c r="AH20" s="29">
        <f t="shared" si="5"/>
        <v>450055.92319999996</v>
      </c>
    </row>
    <row r="21" spans="2:34" ht="14.25">
      <c r="B21" s="32">
        <v>1960</v>
      </c>
      <c r="C21" s="29">
        <f t="shared" si="6"/>
        <v>1563870.56</v>
      </c>
      <c r="D21" s="28">
        <v>-1.2300000000000002E-2</v>
      </c>
      <c r="E21" s="29">
        <f t="shared" si="0"/>
        <v>1544634.952112</v>
      </c>
      <c r="F21" s="84"/>
      <c r="G21" s="32">
        <v>1975</v>
      </c>
      <c r="H21" s="29">
        <f t="shared" si="7"/>
        <v>494862.42000000004</v>
      </c>
      <c r="I21" s="28">
        <v>0.28100000000000003</v>
      </c>
      <c r="J21" s="29">
        <f t="shared" si="1"/>
        <v>633918.76002000005</v>
      </c>
      <c r="L21" s="32">
        <v>1960</v>
      </c>
      <c r="M21" s="29">
        <f t="shared" si="8"/>
        <v>1628105.85344</v>
      </c>
      <c r="N21" s="28">
        <v>-1.2300000000000002E-2</v>
      </c>
      <c r="O21" s="29">
        <v>24000</v>
      </c>
      <c r="P21" s="29">
        <f t="shared" si="2"/>
        <v>1631784.951442688</v>
      </c>
      <c r="Q21" s="84"/>
      <c r="R21" s="32">
        <v>1975</v>
      </c>
      <c r="S21" s="29">
        <f t="shared" si="9"/>
        <v>521746.31807999994</v>
      </c>
      <c r="T21" s="28">
        <v>0.28100000000000003</v>
      </c>
      <c r="U21" s="29">
        <v>24000</v>
      </c>
      <c r="V21" s="29">
        <f t="shared" si="3"/>
        <v>699101.03346047993</v>
      </c>
      <c r="X21" s="32">
        <v>1960</v>
      </c>
      <c r="Y21" s="29">
        <f t="shared" si="10"/>
        <v>1456811.7376000001</v>
      </c>
      <c r="Z21" s="28">
        <v>-1.2300000000000002E-2</v>
      </c>
      <c r="AA21" s="29">
        <f t="shared" si="11"/>
        <v>-40000</v>
      </c>
      <c r="AB21" s="29">
        <f t="shared" si="4"/>
        <v>1399384.9532275202</v>
      </c>
      <c r="AC21" s="84"/>
      <c r="AD21" s="32">
        <v>1975</v>
      </c>
      <c r="AE21" s="29">
        <f t="shared" si="12"/>
        <v>450055.92319999996</v>
      </c>
      <c r="AF21" s="28">
        <v>0.28100000000000003</v>
      </c>
      <c r="AG21" s="29">
        <f t="shared" si="13"/>
        <v>-40000</v>
      </c>
      <c r="AH21" s="29">
        <f t="shared" si="5"/>
        <v>525281.63761920005</v>
      </c>
    </row>
    <row r="22" spans="2:34" ht="14.25">
      <c r="B22" s="32">
        <v>1961</v>
      </c>
      <c r="C22" s="29">
        <f t="shared" si="6"/>
        <v>1544634.952112</v>
      </c>
      <c r="D22" s="28">
        <v>0.25890000000000002</v>
      </c>
      <c r="E22" s="29">
        <f t="shared" si="0"/>
        <v>1944540.9412137968</v>
      </c>
      <c r="F22" s="84"/>
      <c r="G22" s="32">
        <v>1976</v>
      </c>
      <c r="H22" s="29">
        <f t="shared" si="7"/>
        <v>633918.76002000005</v>
      </c>
      <c r="I22" s="28">
        <v>0.1804</v>
      </c>
      <c r="J22" s="29">
        <f t="shared" si="1"/>
        <v>748277.70432760799</v>
      </c>
      <c r="L22" s="32">
        <v>1961</v>
      </c>
      <c r="M22" s="29">
        <f t="shared" si="8"/>
        <v>1631784.951442688</v>
      </c>
      <c r="N22" s="28">
        <v>0.25890000000000002</v>
      </c>
      <c r="O22" s="29">
        <v>24000</v>
      </c>
      <c r="P22" s="29">
        <f t="shared" si="2"/>
        <v>2084467.6753712001</v>
      </c>
      <c r="Q22" s="84"/>
      <c r="R22" s="32">
        <v>1976</v>
      </c>
      <c r="S22" s="29">
        <f t="shared" si="9"/>
        <v>699101.03346047993</v>
      </c>
      <c r="T22" s="28">
        <v>0.1804</v>
      </c>
      <c r="U22" s="29">
        <v>24000</v>
      </c>
      <c r="V22" s="29">
        <f t="shared" si="3"/>
        <v>853548.45989675063</v>
      </c>
      <c r="X22" s="32">
        <v>1961</v>
      </c>
      <c r="Y22" s="29">
        <f t="shared" si="10"/>
        <v>1399384.9532275202</v>
      </c>
      <c r="Z22" s="28">
        <v>0.25890000000000002</v>
      </c>
      <c r="AA22" s="29">
        <f t="shared" si="11"/>
        <v>-40000</v>
      </c>
      <c r="AB22" s="29">
        <f t="shared" si="4"/>
        <v>1711329.7176181255</v>
      </c>
      <c r="AC22" s="84"/>
      <c r="AD22" s="32">
        <v>1976</v>
      </c>
      <c r="AE22" s="29">
        <f t="shared" si="12"/>
        <v>525281.63761920005</v>
      </c>
      <c r="AF22" s="28">
        <v>0.1804</v>
      </c>
      <c r="AG22" s="29">
        <f t="shared" si="13"/>
        <v>-40000</v>
      </c>
      <c r="AH22" s="29">
        <f t="shared" si="5"/>
        <v>572826.44504570379</v>
      </c>
    </row>
    <row r="23" spans="2:34" ht="14.25">
      <c r="B23" s="32">
        <v>1962</v>
      </c>
      <c r="C23" s="29">
        <f t="shared" si="6"/>
        <v>1944540.9412137968</v>
      </c>
      <c r="D23" s="28">
        <v>-9.7299999999999998E-2</v>
      </c>
      <c r="E23" s="29">
        <f t="shared" si="0"/>
        <v>1755337.1076336945</v>
      </c>
      <c r="F23" s="84"/>
      <c r="G23" s="32">
        <v>1977</v>
      </c>
      <c r="H23" s="29">
        <f t="shared" si="7"/>
        <v>748277.70432760799</v>
      </c>
      <c r="I23" s="28">
        <v>-0.1368</v>
      </c>
      <c r="J23" s="29">
        <f t="shared" si="1"/>
        <v>645913.31437559123</v>
      </c>
      <c r="L23" s="32">
        <v>1962</v>
      </c>
      <c r="M23" s="29">
        <f t="shared" si="8"/>
        <v>2084467.6753712001</v>
      </c>
      <c r="N23" s="28">
        <v>-9.7299999999999998E-2</v>
      </c>
      <c r="O23" s="29">
        <v>24000</v>
      </c>
      <c r="P23" s="29">
        <f t="shared" si="2"/>
        <v>1903313.7705575821</v>
      </c>
      <c r="Q23" s="84"/>
      <c r="R23" s="32">
        <v>1977</v>
      </c>
      <c r="S23" s="29">
        <f t="shared" si="9"/>
        <v>853548.45989675063</v>
      </c>
      <c r="T23" s="28">
        <v>-0.1368</v>
      </c>
      <c r="U23" s="29">
        <v>24000</v>
      </c>
      <c r="V23" s="29">
        <f t="shared" si="3"/>
        <v>757499.83058287506</v>
      </c>
      <c r="X23" s="32">
        <v>1962</v>
      </c>
      <c r="Y23" s="29">
        <f t="shared" si="10"/>
        <v>1711329.7176181255</v>
      </c>
      <c r="Z23" s="28">
        <v>-9.7299999999999998E-2</v>
      </c>
      <c r="AA23" s="29">
        <f t="shared" si="11"/>
        <v>-40000</v>
      </c>
      <c r="AB23" s="29">
        <f t="shared" si="4"/>
        <v>1508709.3360938819</v>
      </c>
      <c r="AC23" s="84"/>
      <c r="AD23" s="32">
        <v>1977</v>
      </c>
      <c r="AE23" s="29">
        <f t="shared" si="12"/>
        <v>572826.44504570379</v>
      </c>
      <c r="AF23" s="28">
        <v>-0.1368</v>
      </c>
      <c r="AG23" s="29">
        <f t="shared" si="13"/>
        <v>-40000</v>
      </c>
      <c r="AH23" s="29">
        <f t="shared" si="5"/>
        <v>459935.7873634515</v>
      </c>
    </row>
    <row r="24" spans="2:34" ht="14.25">
      <c r="B24" s="32">
        <v>1963</v>
      </c>
      <c r="C24" s="29">
        <f t="shared" si="6"/>
        <v>1755337.1076336945</v>
      </c>
      <c r="D24" s="28">
        <v>0.215</v>
      </c>
      <c r="E24" s="29">
        <f t="shared" si="0"/>
        <v>2132734.585774939</v>
      </c>
      <c r="F24" s="84"/>
      <c r="G24" s="32">
        <v>1978</v>
      </c>
      <c r="H24" s="29">
        <f t="shared" si="7"/>
        <v>645913.31437559123</v>
      </c>
      <c r="I24" s="28">
        <v>-1.0400000000000006E-2</v>
      </c>
      <c r="J24" s="29">
        <f t="shared" si="1"/>
        <v>639195.81590608507</v>
      </c>
      <c r="L24" s="32">
        <v>1963</v>
      </c>
      <c r="M24" s="29">
        <f t="shared" si="8"/>
        <v>1903313.7705575821</v>
      </c>
      <c r="N24" s="28">
        <v>0.215</v>
      </c>
      <c r="O24" s="29">
        <v>24000</v>
      </c>
      <c r="P24" s="29">
        <f t="shared" si="2"/>
        <v>2341686.2312274626</v>
      </c>
      <c r="Q24" s="84"/>
      <c r="R24" s="32">
        <v>1978</v>
      </c>
      <c r="S24" s="29">
        <f t="shared" si="9"/>
        <v>757499.83058287506</v>
      </c>
      <c r="T24" s="28">
        <v>-1.0400000000000006E-2</v>
      </c>
      <c r="U24" s="29">
        <v>24000</v>
      </c>
      <c r="V24" s="29">
        <f t="shared" si="3"/>
        <v>773372.23234481318</v>
      </c>
      <c r="X24" s="32">
        <v>1963</v>
      </c>
      <c r="Y24" s="29">
        <f t="shared" si="10"/>
        <v>1508709.3360938819</v>
      </c>
      <c r="Z24" s="28">
        <v>0.215</v>
      </c>
      <c r="AA24" s="29">
        <f t="shared" si="11"/>
        <v>-40000</v>
      </c>
      <c r="AB24" s="29">
        <f t="shared" si="4"/>
        <v>1784481.8433540666</v>
      </c>
      <c r="AC24" s="84"/>
      <c r="AD24" s="32">
        <v>1978</v>
      </c>
      <c r="AE24" s="29">
        <f t="shared" si="12"/>
        <v>459935.7873634515</v>
      </c>
      <c r="AF24" s="28">
        <v>-1.0400000000000006E-2</v>
      </c>
      <c r="AG24" s="29">
        <f t="shared" si="13"/>
        <v>-40000</v>
      </c>
      <c r="AH24" s="29">
        <f t="shared" si="5"/>
        <v>415568.4551748716</v>
      </c>
    </row>
    <row r="25" spans="2:34" ht="14.25">
      <c r="B25" s="32">
        <v>1964</v>
      </c>
      <c r="C25" s="29">
        <f t="shared" si="6"/>
        <v>2132734.585774939</v>
      </c>
      <c r="D25" s="28">
        <v>0.15179999999999999</v>
      </c>
      <c r="E25" s="29">
        <f t="shared" si="0"/>
        <v>2456483.695895575</v>
      </c>
      <c r="F25" s="84"/>
      <c r="G25" s="32">
        <v>1979</v>
      </c>
      <c r="H25" s="29">
        <f t="shared" si="7"/>
        <v>639195.81590608507</v>
      </c>
      <c r="I25" s="28">
        <v>7.1400000000000005E-2</v>
      </c>
      <c r="J25" s="29">
        <f t="shared" si="1"/>
        <v>684834.39716177958</v>
      </c>
      <c r="L25" s="32">
        <v>1964</v>
      </c>
      <c r="M25" s="29">
        <f t="shared" si="8"/>
        <v>2341686.2312274626</v>
      </c>
      <c r="N25" s="28">
        <v>0.15179999999999999</v>
      </c>
      <c r="O25" s="29">
        <v>24000</v>
      </c>
      <c r="P25" s="29">
        <f t="shared" si="2"/>
        <v>2724797.4011277915</v>
      </c>
      <c r="Q25" s="84"/>
      <c r="R25" s="32">
        <v>1979</v>
      </c>
      <c r="S25" s="29">
        <f t="shared" si="9"/>
        <v>773372.23234481318</v>
      </c>
      <c r="T25" s="28">
        <v>7.1400000000000005E-2</v>
      </c>
      <c r="U25" s="29">
        <v>24000</v>
      </c>
      <c r="V25" s="29">
        <f t="shared" si="3"/>
        <v>854304.60973423277</v>
      </c>
      <c r="X25" s="32">
        <v>1964</v>
      </c>
      <c r="Y25" s="29">
        <f t="shared" si="10"/>
        <v>1784481.8433540666</v>
      </c>
      <c r="Z25" s="28">
        <v>0.15179999999999999</v>
      </c>
      <c r="AA25" s="29">
        <f t="shared" si="11"/>
        <v>-40000</v>
      </c>
      <c r="AB25" s="29">
        <f t="shared" si="4"/>
        <v>2009294.1871752138</v>
      </c>
      <c r="AC25" s="84"/>
      <c r="AD25" s="32">
        <v>1979</v>
      </c>
      <c r="AE25" s="29">
        <f t="shared" si="12"/>
        <v>415568.4551748716</v>
      </c>
      <c r="AF25" s="28">
        <v>7.1400000000000005E-2</v>
      </c>
      <c r="AG25" s="29">
        <f t="shared" si="13"/>
        <v>-40000</v>
      </c>
      <c r="AH25" s="29">
        <f t="shared" si="5"/>
        <v>402384.04287435743</v>
      </c>
    </row>
    <row r="26" spans="2:34" ht="14.25">
      <c r="B26" s="32">
        <v>1965</v>
      </c>
      <c r="C26" s="29">
        <f t="shared" si="6"/>
        <v>2456483.695895575</v>
      </c>
      <c r="D26" s="28">
        <v>0.1085</v>
      </c>
      <c r="E26" s="29">
        <f t="shared" si="0"/>
        <v>2723012.1769002448</v>
      </c>
      <c r="F26" s="84"/>
      <c r="G26" s="32">
        <v>1980</v>
      </c>
      <c r="H26" s="29">
        <f t="shared" si="7"/>
        <v>684834.39716177958</v>
      </c>
      <c r="I26" s="28">
        <v>0.18920000000000003</v>
      </c>
      <c r="J26" s="29">
        <f t="shared" si="1"/>
        <v>814405.06510478829</v>
      </c>
      <c r="L26" s="32">
        <v>1965</v>
      </c>
      <c r="M26" s="29">
        <f t="shared" si="8"/>
        <v>2724797.4011277915</v>
      </c>
      <c r="N26" s="28">
        <v>0.1085</v>
      </c>
      <c r="O26" s="29">
        <v>24000</v>
      </c>
      <c r="P26" s="29">
        <f t="shared" si="2"/>
        <v>3047041.9191501569</v>
      </c>
      <c r="Q26" s="84"/>
      <c r="R26" s="32">
        <v>1980</v>
      </c>
      <c r="S26" s="29">
        <f t="shared" si="9"/>
        <v>854304.60973423277</v>
      </c>
      <c r="T26" s="28">
        <v>0.18920000000000003</v>
      </c>
      <c r="U26" s="29">
        <v>24000</v>
      </c>
      <c r="V26" s="29">
        <f t="shared" si="3"/>
        <v>1044479.8418959497</v>
      </c>
      <c r="X26" s="32">
        <v>1965</v>
      </c>
      <c r="Y26" s="29">
        <f t="shared" si="10"/>
        <v>2009294.1871752138</v>
      </c>
      <c r="Z26" s="28">
        <v>0.1085</v>
      </c>
      <c r="AA26" s="29">
        <f t="shared" si="11"/>
        <v>-40000</v>
      </c>
      <c r="AB26" s="29">
        <f t="shared" si="4"/>
        <v>2182962.6064837244</v>
      </c>
      <c r="AC26" s="84"/>
      <c r="AD26" s="32">
        <v>1980</v>
      </c>
      <c r="AE26" s="29">
        <f t="shared" si="12"/>
        <v>402384.04287435743</v>
      </c>
      <c r="AF26" s="28">
        <v>0.18920000000000003</v>
      </c>
      <c r="AG26" s="29">
        <f t="shared" si="13"/>
        <v>-40000</v>
      </c>
      <c r="AH26" s="29">
        <f t="shared" si="5"/>
        <v>430947.10378618585</v>
      </c>
    </row>
    <row r="27" spans="2:34" ht="14.25">
      <c r="B27" s="32">
        <v>1966</v>
      </c>
      <c r="C27" s="29">
        <f t="shared" si="6"/>
        <v>2723012.1769002448</v>
      </c>
      <c r="D27" s="28">
        <v>-0.12959999999999999</v>
      </c>
      <c r="E27" s="29">
        <f t="shared" si="0"/>
        <v>2370109.7987739732</v>
      </c>
      <c r="F27" s="84"/>
      <c r="G27" s="32">
        <v>1981</v>
      </c>
      <c r="H27" s="29">
        <f t="shared" si="7"/>
        <v>814405.06510478829</v>
      </c>
      <c r="I27" s="28">
        <v>-0.15210000000000001</v>
      </c>
      <c r="J27" s="29">
        <f t="shared" si="1"/>
        <v>690534.05470234994</v>
      </c>
      <c r="L27" s="32">
        <v>1966</v>
      </c>
      <c r="M27" s="29">
        <f t="shared" si="8"/>
        <v>3047041.9191501569</v>
      </c>
      <c r="N27" s="28">
        <v>-0.12959999999999999</v>
      </c>
      <c r="O27" s="29">
        <v>24000</v>
      </c>
      <c r="P27" s="29">
        <f t="shared" si="2"/>
        <v>2673034.8864282966</v>
      </c>
      <c r="Q27" s="84"/>
      <c r="R27" s="32">
        <v>1981</v>
      </c>
      <c r="S27" s="29">
        <f t="shared" si="9"/>
        <v>1044479.8418959497</v>
      </c>
      <c r="T27" s="28">
        <v>-0.15210000000000001</v>
      </c>
      <c r="U27" s="29">
        <v>24000</v>
      </c>
      <c r="V27" s="29">
        <f t="shared" si="3"/>
        <v>905964.05794357567</v>
      </c>
      <c r="X27" s="32">
        <v>1966</v>
      </c>
      <c r="Y27" s="29">
        <f t="shared" si="10"/>
        <v>2182962.6064837244</v>
      </c>
      <c r="Z27" s="28">
        <v>-0.12959999999999999</v>
      </c>
      <c r="AA27" s="29">
        <f t="shared" si="11"/>
        <v>-40000</v>
      </c>
      <c r="AB27" s="29">
        <f t="shared" si="4"/>
        <v>1865234.6526834338</v>
      </c>
      <c r="AC27" s="84"/>
      <c r="AD27" s="32">
        <v>1981</v>
      </c>
      <c r="AE27" s="29">
        <f t="shared" si="12"/>
        <v>430947.10378618585</v>
      </c>
      <c r="AF27" s="28">
        <v>-0.15210000000000001</v>
      </c>
      <c r="AG27" s="29">
        <f t="shared" si="13"/>
        <v>-40000</v>
      </c>
      <c r="AH27" s="29">
        <f t="shared" si="5"/>
        <v>331484.049300307</v>
      </c>
    </row>
    <row r="28" spans="2:34" ht="14.25">
      <c r="B28" s="32">
        <v>1967</v>
      </c>
      <c r="C28" s="29">
        <f t="shared" si="6"/>
        <v>2370109.7987739732</v>
      </c>
      <c r="D28" s="28">
        <v>0.20880000000000001</v>
      </c>
      <c r="E28" s="29">
        <f t="shared" si="0"/>
        <v>2864988.7247579787</v>
      </c>
      <c r="F28" s="84"/>
      <c r="G28" s="32">
        <v>1982</v>
      </c>
      <c r="H28" s="29">
        <f t="shared" si="7"/>
        <v>690534.05470234994</v>
      </c>
      <c r="I28" s="28">
        <v>0.1535</v>
      </c>
      <c r="J28" s="29">
        <f t="shared" si="1"/>
        <v>796531.0320991606</v>
      </c>
      <c r="L28" s="32">
        <v>1967</v>
      </c>
      <c r="M28" s="29">
        <f t="shared" si="8"/>
        <v>2673034.8864282966</v>
      </c>
      <c r="N28" s="28">
        <v>0.20880000000000001</v>
      </c>
      <c r="O28" s="29">
        <v>24000</v>
      </c>
      <c r="P28" s="29">
        <f t="shared" si="2"/>
        <v>3260175.7707145251</v>
      </c>
      <c r="Q28" s="84"/>
      <c r="R28" s="32">
        <v>1982</v>
      </c>
      <c r="S28" s="29">
        <f t="shared" si="9"/>
        <v>905964.05794357567</v>
      </c>
      <c r="T28" s="28">
        <v>0.1535</v>
      </c>
      <c r="U28" s="29">
        <v>24000</v>
      </c>
      <c r="V28" s="29">
        <f t="shared" si="3"/>
        <v>1072713.5408379145</v>
      </c>
      <c r="X28" s="32">
        <v>1967</v>
      </c>
      <c r="Y28" s="29">
        <f t="shared" si="10"/>
        <v>1865234.6526834338</v>
      </c>
      <c r="Z28" s="28">
        <v>0.20880000000000001</v>
      </c>
      <c r="AA28" s="29">
        <f t="shared" si="11"/>
        <v>-40000</v>
      </c>
      <c r="AB28" s="29">
        <f t="shared" si="4"/>
        <v>2206343.6481637349</v>
      </c>
      <c r="AC28" s="84"/>
      <c r="AD28" s="32">
        <v>1982</v>
      </c>
      <c r="AE28" s="29">
        <f t="shared" si="12"/>
        <v>331484.049300307</v>
      </c>
      <c r="AF28" s="28">
        <v>0.1535</v>
      </c>
      <c r="AG28" s="29">
        <f t="shared" si="13"/>
        <v>-40000</v>
      </c>
      <c r="AH28" s="29">
        <f t="shared" si="5"/>
        <v>336226.85086790414</v>
      </c>
    </row>
    <row r="29" spans="2:34" ht="14.25">
      <c r="B29" s="32">
        <v>1968</v>
      </c>
      <c r="C29" s="29">
        <f t="shared" si="6"/>
        <v>2864988.7247579787</v>
      </c>
      <c r="D29" s="28">
        <v>6.8599999999999994E-2</v>
      </c>
      <c r="E29" s="29">
        <f t="shared" si="0"/>
        <v>3061526.9512763759</v>
      </c>
      <c r="F29" s="84"/>
      <c r="G29" s="32">
        <v>1983</v>
      </c>
      <c r="H29" s="29">
        <f t="shared" si="7"/>
        <v>796531.0320991606</v>
      </c>
      <c r="I29" s="28">
        <v>0.19359999999999999</v>
      </c>
      <c r="J29" s="29">
        <f t="shared" si="1"/>
        <v>950739.43991355808</v>
      </c>
      <c r="L29" s="32">
        <v>1968</v>
      </c>
      <c r="M29" s="29">
        <f t="shared" si="8"/>
        <v>3260175.7707145251</v>
      </c>
      <c r="N29" s="28">
        <v>6.8599999999999994E-2</v>
      </c>
      <c r="O29" s="29">
        <v>24000</v>
      </c>
      <c r="P29" s="29">
        <f t="shared" si="2"/>
        <v>3509470.2285855417</v>
      </c>
      <c r="Q29" s="84"/>
      <c r="R29" s="32">
        <v>1983</v>
      </c>
      <c r="S29" s="29">
        <f t="shared" si="9"/>
        <v>1072713.5408379145</v>
      </c>
      <c r="T29" s="28">
        <v>0.19359999999999999</v>
      </c>
      <c r="U29" s="29">
        <v>24000</v>
      </c>
      <c r="V29" s="29">
        <f t="shared" si="3"/>
        <v>1309037.2823441348</v>
      </c>
      <c r="X29" s="32">
        <v>1968</v>
      </c>
      <c r="Y29" s="29">
        <f t="shared" si="10"/>
        <v>2206343.6481637349</v>
      </c>
      <c r="Z29" s="28">
        <v>6.8599999999999994E-2</v>
      </c>
      <c r="AA29" s="29">
        <f t="shared" si="11"/>
        <v>-40000</v>
      </c>
      <c r="AB29" s="29">
        <f t="shared" si="4"/>
        <v>2314954.8224277673</v>
      </c>
      <c r="AC29" s="84"/>
      <c r="AD29" s="32">
        <v>1983</v>
      </c>
      <c r="AE29" s="29">
        <f t="shared" si="12"/>
        <v>336226.85086790414</v>
      </c>
      <c r="AF29" s="28">
        <v>0.19359999999999999</v>
      </c>
      <c r="AG29" s="29">
        <f t="shared" si="13"/>
        <v>-40000</v>
      </c>
      <c r="AH29" s="29">
        <f t="shared" si="5"/>
        <v>353576.36919593037</v>
      </c>
    </row>
    <row r="30" spans="2:34" ht="14.25">
      <c r="B30" s="32">
        <v>1969</v>
      </c>
      <c r="C30" s="29">
        <f t="shared" si="6"/>
        <v>3061526.9512763759</v>
      </c>
      <c r="D30" s="28">
        <v>-0.14000000000000001</v>
      </c>
      <c r="E30" s="29">
        <f t="shared" si="0"/>
        <v>2632913.178097683</v>
      </c>
      <c r="F30" s="84"/>
      <c r="G30" s="32">
        <v>1984</v>
      </c>
      <c r="H30" s="29">
        <f t="shared" si="7"/>
        <v>950739.43991355808</v>
      </c>
      <c r="I30" s="28">
        <v>1.9699999999999995E-2</v>
      </c>
      <c r="J30" s="29">
        <f t="shared" si="1"/>
        <v>969469.00687985518</v>
      </c>
      <c r="L30" s="32">
        <v>1969</v>
      </c>
      <c r="M30" s="29">
        <f t="shared" si="8"/>
        <v>3509470.2285855417</v>
      </c>
      <c r="N30" s="28">
        <v>-0.14000000000000001</v>
      </c>
      <c r="O30" s="29">
        <v>24000</v>
      </c>
      <c r="P30" s="29">
        <f t="shared" si="2"/>
        <v>3038784.396583566</v>
      </c>
      <c r="Q30" s="84"/>
      <c r="R30" s="32">
        <v>1984</v>
      </c>
      <c r="S30" s="29">
        <f t="shared" si="9"/>
        <v>1309037.2823441348</v>
      </c>
      <c r="T30" s="28">
        <v>1.9699999999999995E-2</v>
      </c>
      <c r="U30" s="29">
        <v>24000</v>
      </c>
      <c r="V30" s="29">
        <f t="shared" si="3"/>
        <v>1359298.1168063143</v>
      </c>
      <c r="X30" s="32">
        <v>1969</v>
      </c>
      <c r="Y30" s="29">
        <f t="shared" si="10"/>
        <v>2314954.8224277673</v>
      </c>
      <c r="Z30" s="28">
        <v>-0.14000000000000001</v>
      </c>
      <c r="AA30" s="29">
        <f t="shared" si="11"/>
        <v>-40000</v>
      </c>
      <c r="AB30" s="29">
        <f t="shared" si="4"/>
        <v>1956461.1472878798</v>
      </c>
      <c r="AC30" s="84"/>
      <c r="AD30" s="32">
        <v>1984</v>
      </c>
      <c r="AE30" s="29">
        <f t="shared" si="12"/>
        <v>353576.36919593037</v>
      </c>
      <c r="AF30" s="28">
        <v>1.9699999999999995E-2</v>
      </c>
      <c r="AG30" s="29">
        <f t="shared" si="13"/>
        <v>-40000</v>
      </c>
      <c r="AH30" s="29">
        <f t="shared" si="5"/>
        <v>319753.82366909023</v>
      </c>
    </row>
    <row r="31" spans="2:34" ht="14.25">
      <c r="B31" s="32">
        <v>1970</v>
      </c>
      <c r="C31" s="29">
        <f t="shared" si="6"/>
        <v>2632913.178097683</v>
      </c>
      <c r="D31" s="28">
        <v>-1.6900000000000005E-2</v>
      </c>
      <c r="E31" s="29">
        <f t="shared" si="0"/>
        <v>2588416.9453878324</v>
      </c>
      <c r="F31" s="84"/>
      <c r="G31" s="32">
        <v>1985</v>
      </c>
      <c r="H31" s="29">
        <f t="shared" si="7"/>
        <v>969469.00687985518</v>
      </c>
      <c r="I31" s="28">
        <v>0.28129999999999999</v>
      </c>
      <c r="J31" s="29">
        <f t="shared" si="1"/>
        <v>1242180.6385151586</v>
      </c>
      <c r="L31" s="32">
        <v>1970</v>
      </c>
      <c r="M31" s="29">
        <f t="shared" si="8"/>
        <v>3038784.396583566</v>
      </c>
      <c r="N31" s="28">
        <v>-1.6900000000000005E-2</v>
      </c>
      <c r="O31" s="29">
        <v>24000</v>
      </c>
      <c r="P31" s="29">
        <f t="shared" si="2"/>
        <v>3011023.3402813035</v>
      </c>
      <c r="Q31" s="84"/>
      <c r="R31" s="32">
        <v>1985</v>
      </c>
      <c r="S31" s="29">
        <f t="shared" si="9"/>
        <v>1359298.1168063143</v>
      </c>
      <c r="T31" s="28">
        <v>0.28129999999999999</v>
      </c>
      <c r="U31" s="29">
        <v>24000</v>
      </c>
      <c r="V31" s="29">
        <f t="shared" si="3"/>
        <v>1772419.8770639305</v>
      </c>
      <c r="X31" s="32">
        <v>1970</v>
      </c>
      <c r="Y31" s="29">
        <f t="shared" si="10"/>
        <v>1956461.1472878798</v>
      </c>
      <c r="Z31" s="28">
        <v>-1.6900000000000005E-2</v>
      </c>
      <c r="AA31" s="29">
        <f t="shared" si="11"/>
        <v>-40000</v>
      </c>
      <c r="AB31" s="29">
        <f t="shared" si="4"/>
        <v>1884072.9538987146</v>
      </c>
      <c r="AC31" s="84"/>
      <c r="AD31" s="32">
        <v>1985</v>
      </c>
      <c r="AE31" s="29">
        <f t="shared" si="12"/>
        <v>319753.82366909023</v>
      </c>
      <c r="AF31" s="28">
        <v>0.28129999999999999</v>
      </c>
      <c r="AG31" s="29">
        <f t="shared" si="13"/>
        <v>-40000</v>
      </c>
      <c r="AH31" s="29">
        <f t="shared" si="5"/>
        <v>358448.57426720526</v>
      </c>
    </row>
    <row r="32" spans="2:34" ht="14.25">
      <c r="B32" s="32">
        <v>1971</v>
      </c>
      <c r="C32" s="29">
        <f t="shared" si="6"/>
        <v>2588416.9453878324</v>
      </c>
      <c r="D32" s="28">
        <v>9.9099999999999994E-2</v>
      </c>
      <c r="E32" s="29">
        <f t="shared" si="0"/>
        <v>2844929.0646757665</v>
      </c>
      <c r="F32" s="84"/>
      <c r="G32" s="32">
        <v>1986</v>
      </c>
      <c r="H32" s="29">
        <f t="shared" si="7"/>
        <v>1242180.6385151586</v>
      </c>
      <c r="I32" s="28">
        <v>0.16770000000000002</v>
      </c>
      <c r="J32" s="29">
        <f t="shared" si="1"/>
        <v>1450494.3315941507</v>
      </c>
      <c r="L32" s="32">
        <v>1971</v>
      </c>
      <c r="M32" s="29">
        <f t="shared" si="8"/>
        <v>3011023.3402813035</v>
      </c>
      <c r="N32" s="28">
        <v>9.9099999999999994E-2</v>
      </c>
      <c r="O32" s="29">
        <v>24000</v>
      </c>
      <c r="P32" s="29">
        <f t="shared" si="2"/>
        <v>3335794.1533031804</v>
      </c>
      <c r="Q32" s="84"/>
      <c r="R32" s="32">
        <v>1986</v>
      </c>
      <c r="S32" s="29">
        <f t="shared" si="9"/>
        <v>1772419.8770639305</v>
      </c>
      <c r="T32" s="28">
        <v>0.16770000000000002</v>
      </c>
      <c r="U32" s="29">
        <v>24000</v>
      </c>
      <c r="V32" s="29">
        <f t="shared" si="3"/>
        <v>2097679.4904475515</v>
      </c>
      <c r="X32" s="32">
        <v>1971</v>
      </c>
      <c r="Y32" s="29">
        <f t="shared" si="10"/>
        <v>1884072.9538987146</v>
      </c>
      <c r="Z32" s="28">
        <v>9.9099999999999994E-2</v>
      </c>
      <c r="AA32" s="29">
        <f t="shared" si="11"/>
        <v>-40000</v>
      </c>
      <c r="AB32" s="29">
        <f t="shared" si="4"/>
        <v>2026820.5836300771</v>
      </c>
      <c r="AC32" s="84"/>
      <c r="AD32" s="32">
        <v>1986</v>
      </c>
      <c r="AE32" s="29">
        <f t="shared" si="12"/>
        <v>358448.57426720526</v>
      </c>
      <c r="AF32" s="28">
        <v>0.16770000000000002</v>
      </c>
      <c r="AG32" s="29">
        <f t="shared" si="13"/>
        <v>-40000</v>
      </c>
      <c r="AH32" s="29">
        <f t="shared" si="5"/>
        <v>371852.40017181559</v>
      </c>
    </row>
    <row r="33" spans="2:34" ht="14.25">
      <c r="B33" s="32">
        <v>1972</v>
      </c>
      <c r="C33" s="29">
        <f t="shared" si="6"/>
        <v>2844929.0646757665</v>
      </c>
      <c r="D33" s="28">
        <v>0.1578</v>
      </c>
      <c r="E33" s="29">
        <f t="shared" si="0"/>
        <v>3293858.8710816023</v>
      </c>
      <c r="F33" s="84"/>
      <c r="G33" s="32">
        <v>1987</v>
      </c>
      <c r="H33" s="29">
        <f t="shared" si="7"/>
        <v>1450494.3315941507</v>
      </c>
      <c r="I33" s="28">
        <v>1.6499999999999994E-2</v>
      </c>
      <c r="J33" s="29">
        <f t="shared" si="1"/>
        <v>1474427.4880654542</v>
      </c>
      <c r="L33" s="32">
        <v>1972</v>
      </c>
      <c r="M33" s="29">
        <f t="shared" si="8"/>
        <v>3335794.1533031804</v>
      </c>
      <c r="N33" s="28">
        <v>0.1578</v>
      </c>
      <c r="O33" s="29">
        <v>24000</v>
      </c>
      <c r="P33" s="29">
        <f t="shared" si="2"/>
        <v>3889969.670694422</v>
      </c>
      <c r="Q33" s="84"/>
      <c r="R33" s="32">
        <v>1987</v>
      </c>
      <c r="S33" s="29">
        <f t="shared" si="9"/>
        <v>2097679.4904475515</v>
      </c>
      <c r="T33" s="28">
        <v>1.6499999999999994E-2</v>
      </c>
      <c r="U33" s="29">
        <v>24000</v>
      </c>
      <c r="V33" s="29">
        <f t="shared" si="3"/>
        <v>2156687.2020399361</v>
      </c>
      <c r="X33" s="32">
        <v>1972</v>
      </c>
      <c r="Y33" s="29">
        <f t="shared" si="10"/>
        <v>2026820.5836300771</v>
      </c>
      <c r="Z33" s="28">
        <v>0.1578</v>
      </c>
      <c r="AA33" s="29">
        <f t="shared" si="11"/>
        <v>-40000</v>
      </c>
      <c r="AB33" s="29">
        <f t="shared" si="4"/>
        <v>2300340.8717269031</v>
      </c>
      <c r="AC33" s="84"/>
      <c r="AD33" s="32">
        <v>1987</v>
      </c>
      <c r="AE33" s="29">
        <f t="shared" si="12"/>
        <v>371852.40017181559</v>
      </c>
      <c r="AF33" s="28">
        <v>1.6499999999999994E-2</v>
      </c>
      <c r="AG33" s="29">
        <f t="shared" si="13"/>
        <v>-40000</v>
      </c>
      <c r="AH33" s="29">
        <f t="shared" si="5"/>
        <v>337327.96477465052</v>
      </c>
    </row>
    <row r="34" spans="2:34" ht="14.25">
      <c r="B34" s="32">
        <v>1973</v>
      </c>
      <c r="C34" s="29">
        <f t="shared" si="6"/>
        <v>3293858.8710816023</v>
      </c>
      <c r="D34" s="28">
        <v>-0.20860000000000001</v>
      </c>
      <c r="E34" s="29">
        <f t="shared" si="0"/>
        <v>2606759.9105739798</v>
      </c>
      <c r="F34" s="84"/>
      <c r="G34" s="32">
        <v>1988</v>
      </c>
      <c r="H34" s="29">
        <f t="shared" si="7"/>
        <v>1474427.4880654542</v>
      </c>
      <c r="I34" s="28">
        <v>0.12509999999999999</v>
      </c>
      <c r="J34" s="29">
        <f t="shared" si="1"/>
        <v>1658878.3668224425</v>
      </c>
      <c r="L34" s="32">
        <v>1973</v>
      </c>
      <c r="M34" s="29">
        <f t="shared" si="8"/>
        <v>3889969.670694422</v>
      </c>
      <c r="N34" s="28">
        <v>-0.20860000000000001</v>
      </c>
      <c r="O34" s="29">
        <v>24000</v>
      </c>
      <c r="P34" s="29">
        <f t="shared" si="2"/>
        <v>3097515.5973875653</v>
      </c>
      <c r="Q34" s="84"/>
      <c r="R34" s="32">
        <v>1988</v>
      </c>
      <c r="S34" s="29">
        <f t="shared" si="9"/>
        <v>2156687.2020399361</v>
      </c>
      <c r="T34" s="28">
        <v>0.12509999999999999</v>
      </c>
      <c r="U34" s="29">
        <v>24000</v>
      </c>
      <c r="V34" s="29">
        <f t="shared" si="3"/>
        <v>2453491.1710151322</v>
      </c>
      <c r="X34" s="32">
        <v>1973</v>
      </c>
      <c r="Y34" s="29">
        <f t="shared" si="10"/>
        <v>2300340.8717269031</v>
      </c>
      <c r="Z34" s="28">
        <v>-0.20860000000000001</v>
      </c>
      <c r="AA34" s="29">
        <f t="shared" si="11"/>
        <v>-40000</v>
      </c>
      <c r="AB34" s="29">
        <f t="shared" si="4"/>
        <v>1788833.7658846711</v>
      </c>
      <c r="AC34" s="84"/>
      <c r="AD34" s="32">
        <v>1988</v>
      </c>
      <c r="AE34" s="29">
        <f t="shared" si="12"/>
        <v>337327.96477465052</v>
      </c>
      <c r="AF34" s="28">
        <v>0.12509999999999999</v>
      </c>
      <c r="AG34" s="29">
        <f t="shared" si="13"/>
        <v>-40000</v>
      </c>
      <c r="AH34" s="29">
        <f t="shared" si="5"/>
        <v>334523.69316795928</v>
      </c>
    </row>
    <row r="35" spans="2:34" ht="14.25">
      <c r="B35" s="32">
        <v>1974</v>
      </c>
      <c r="C35" s="29">
        <f t="shared" si="6"/>
        <v>2606759.9105739798</v>
      </c>
      <c r="D35" s="28">
        <v>-0.37469999999999998</v>
      </c>
      <c r="E35" s="29">
        <f t="shared" si="0"/>
        <v>1630006.9720819097</v>
      </c>
      <c r="F35" s="84"/>
      <c r="G35" s="32">
        <v>1989</v>
      </c>
      <c r="H35" s="29">
        <f t="shared" si="7"/>
        <v>1658878.3668224425</v>
      </c>
      <c r="I35" s="28">
        <v>0.26890000000000003</v>
      </c>
      <c r="J35" s="29">
        <f t="shared" si="1"/>
        <v>2104950.7596609974</v>
      </c>
      <c r="L35" s="32">
        <v>1974</v>
      </c>
      <c r="M35" s="29">
        <f t="shared" si="8"/>
        <v>3097515.5973875653</v>
      </c>
      <c r="N35" s="28">
        <v>-0.37469999999999998</v>
      </c>
      <c r="O35" s="29">
        <v>24000</v>
      </c>
      <c r="P35" s="29">
        <f t="shared" si="2"/>
        <v>1951883.7030464446</v>
      </c>
      <c r="Q35" s="84"/>
      <c r="R35" s="32">
        <v>1989</v>
      </c>
      <c r="S35" s="29">
        <f t="shared" si="9"/>
        <v>2453491.1710151322</v>
      </c>
      <c r="T35" s="28">
        <v>0.26890000000000003</v>
      </c>
      <c r="U35" s="29">
        <v>24000</v>
      </c>
      <c r="V35" s="29">
        <f t="shared" si="3"/>
        <v>3143688.5469011012</v>
      </c>
      <c r="X35" s="32">
        <v>1974</v>
      </c>
      <c r="Y35" s="29">
        <f t="shared" si="10"/>
        <v>1788833.7658846711</v>
      </c>
      <c r="Z35" s="28">
        <v>-0.37469999999999998</v>
      </c>
      <c r="AA35" s="29">
        <f t="shared" si="11"/>
        <v>-40000</v>
      </c>
      <c r="AB35" s="29">
        <f t="shared" si="4"/>
        <v>1093545.7538076849</v>
      </c>
      <c r="AC35" s="84"/>
      <c r="AD35" s="32">
        <v>1989</v>
      </c>
      <c r="AE35" s="29">
        <f t="shared" si="12"/>
        <v>334523.69316795928</v>
      </c>
      <c r="AF35" s="28">
        <v>0.26890000000000003</v>
      </c>
      <c r="AG35" s="29">
        <f t="shared" si="13"/>
        <v>-40000</v>
      </c>
      <c r="AH35" s="29">
        <f t="shared" si="5"/>
        <v>373721.11426082352</v>
      </c>
    </row>
    <row r="36" spans="2:34" ht="14.25">
      <c r="B36" s="32">
        <v>1975</v>
      </c>
      <c r="C36" s="29">
        <f t="shared" si="6"/>
        <v>1630006.9720819097</v>
      </c>
      <c r="D36" s="28">
        <v>0.28100000000000003</v>
      </c>
      <c r="E36" s="29">
        <f t="shared" si="0"/>
        <v>2088038.9312369262</v>
      </c>
      <c r="F36" s="84"/>
      <c r="G36" s="32">
        <v>1990</v>
      </c>
      <c r="H36" s="29">
        <f t="shared" si="7"/>
        <v>2104950.7596609974</v>
      </c>
      <c r="I36" s="28">
        <v>-8.5000000000000006E-2</v>
      </c>
      <c r="J36" s="29">
        <f t="shared" si="1"/>
        <v>1926029.9450898126</v>
      </c>
      <c r="L36" s="32">
        <v>1975</v>
      </c>
      <c r="M36" s="29">
        <f t="shared" si="8"/>
        <v>1951883.7030464446</v>
      </c>
      <c r="N36" s="28">
        <v>0.28100000000000003</v>
      </c>
      <c r="O36" s="29">
        <v>24000</v>
      </c>
      <c r="P36" s="29">
        <f t="shared" si="2"/>
        <v>2531107.0236024959</v>
      </c>
      <c r="Q36" s="84"/>
      <c r="R36" s="32">
        <v>1990</v>
      </c>
      <c r="S36" s="29">
        <f t="shared" si="9"/>
        <v>3143688.5469011012</v>
      </c>
      <c r="T36" s="28">
        <v>-8.5000000000000006E-2</v>
      </c>
      <c r="U36" s="29">
        <v>24000</v>
      </c>
      <c r="V36" s="29">
        <f t="shared" si="3"/>
        <v>2898435.0204145079</v>
      </c>
      <c r="X36" s="32">
        <v>1975</v>
      </c>
      <c r="Y36" s="29">
        <f t="shared" si="10"/>
        <v>1093545.7538076849</v>
      </c>
      <c r="Z36" s="28">
        <v>0.28100000000000003</v>
      </c>
      <c r="AA36" s="29">
        <f t="shared" si="11"/>
        <v>-40000</v>
      </c>
      <c r="AB36" s="29">
        <f t="shared" si="4"/>
        <v>1349592.1106276445</v>
      </c>
      <c r="AC36" s="84"/>
      <c r="AD36" s="32">
        <v>1990</v>
      </c>
      <c r="AE36" s="29">
        <f t="shared" si="12"/>
        <v>373721.11426082352</v>
      </c>
      <c r="AF36" s="28">
        <v>-8.5000000000000006E-2</v>
      </c>
      <c r="AG36" s="29">
        <f t="shared" si="13"/>
        <v>-40000</v>
      </c>
      <c r="AH36" s="29">
        <f t="shared" si="5"/>
        <v>305354.81954865356</v>
      </c>
    </row>
    <row r="37" spans="2:34" ht="14.25">
      <c r="B37" s="32">
        <v>1976</v>
      </c>
      <c r="C37" s="29">
        <f t="shared" si="6"/>
        <v>2088038.9312369262</v>
      </c>
      <c r="D37" s="28">
        <v>0.1804</v>
      </c>
      <c r="E37" s="29">
        <f t="shared" si="0"/>
        <v>2464721.1544320676</v>
      </c>
      <c r="F37" s="84"/>
      <c r="G37" s="32">
        <v>1991</v>
      </c>
      <c r="H37" s="29">
        <f t="shared" si="7"/>
        <v>1926029.9450898126</v>
      </c>
      <c r="I37" s="28">
        <v>0.26269999999999999</v>
      </c>
      <c r="J37" s="29">
        <f t="shared" si="1"/>
        <v>2431998.0116649065</v>
      </c>
      <c r="L37" s="32">
        <v>1976</v>
      </c>
      <c r="M37" s="29">
        <f t="shared" si="8"/>
        <v>2531107.0236024959</v>
      </c>
      <c r="N37" s="28">
        <v>0.1804</v>
      </c>
      <c r="O37" s="29">
        <v>24000</v>
      </c>
      <c r="P37" s="29">
        <f t="shared" si="2"/>
        <v>3016048.3306603865</v>
      </c>
      <c r="Q37" s="84"/>
      <c r="R37" s="32">
        <v>1991</v>
      </c>
      <c r="S37" s="29">
        <f t="shared" si="9"/>
        <v>2898435.0204145079</v>
      </c>
      <c r="T37" s="28">
        <v>0.26269999999999999</v>
      </c>
      <c r="U37" s="29">
        <v>24000</v>
      </c>
      <c r="V37" s="29">
        <f t="shared" si="3"/>
        <v>3690158.7002773988</v>
      </c>
      <c r="X37" s="32">
        <v>1976</v>
      </c>
      <c r="Y37" s="29">
        <f t="shared" si="10"/>
        <v>1349592.1106276445</v>
      </c>
      <c r="Z37" s="28">
        <v>0.1804</v>
      </c>
      <c r="AA37" s="29">
        <f t="shared" si="11"/>
        <v>-40000</v>
      </c>
      <c r="AB37" s="29">
        <f t="shared" si="4"/>
        <v>1545842.5273848716</v>
      </c>
      <c r="AC37" s="84"/>
      <c r="AD37" s="32">
        <v>1991</v>
      </c>
      <c r="AE37" s="29">
        <f t="shared" si="12"/>
        <v>305354.81954865356</v>
      </c>
      <c r="AF37" s="28">
        <v>0.26269999999999999</v>
      </c>
      <c r="AG37" s="29">
        <f t="shared" si="13"/>
        <v>-40000</v>
      </c>
      <c r="AH37" s="29">
        <f t="shared" si="5"/>
        <v>335063.53064408485</v>
      </c>
    </row>
    <row r="38" spans="2:34" ht="14.25">
      <c r="B38" s="32">
        <v>1977</v>
      </c>
      <c r="C38" s="29">
        <f t="shared" si="6"/>
        <v>2464721.1544320676</v>
      </c>
      <c r="D38" s="28">
        <v>-0.1368</v>
      </c>
      <c r="E38" s="29">
        <f t="shared" si="0"/>
        <v>2127547.3005057606</v>
      </c>
      <c r="F38" s="84"/>
      <c r="G38" s="32">
        <v>1992</v>
      </c>
      <c r="H38" s="29">
        <f t="shared" si="7"/>
        <v>2431998.0116649065</v>
      </c>
      <c r="I38" s="28">
        <v>4.6200000000000005E-2</v>
      </c>
      <c r="J38" s="29">
        <f t="shared" si="1"/>
        <v>2544356.3198038251</v>
      </c>
      <c r="L38" s="32">
        <v>1977</v>
      </c>
      <c r="M38" s="29">
        <f t="shared" si="8"/>
        <v>3016048.3306603865</v>
      </c>
      <c r="N38" s="28">
        <v>-0.1368</v>
      </c>
      <c r="O38" s="29">
        <v>24000</v>
      </c>
      <c r="P38" s="29">
        <f t="shared" si="2"/>
        <v>2624169.7190260454</v>
      </c>
      <c r="Q38" s="84"/>
      <c r="R38" s="32">
        <v>1992</v>
      </c>
      <c r="S38" s="29">
        <f t="shared" si="9"/>
        <v>3690158.7002773988</v>
      </c>
      <c r="T38" s="28">
        <v>4.6200000000000005E-2</v>
      </c>
      <c r="U38" s="29">
        <v>24000</v>
      </c>
      <c r="V38" s="29">
        <f t="shared" si="3"/>
        <v>3885752.8322302145</v>
      </c>
      <c r="X38" s="32">
        <v>1977</v>
      </c>
      <c r="Y38" s="29">
        <f t="shared" si="10"/>
        <v>1545842.5273848716</v>
      </c>
      <c r="Z38" s="28">
        <v>-0.1368</v>
      </c>
      <c r="AA38" s="29">
        <f t="shared" si="11"/>
        <v>-40000</v>
      </c>
      <c r="AB38" s="29">
        <f t="shared" si="4"/>
        <v>1299843.269638621</v>
      </c>
      <c r="AC38" s="84"/>
      <c r="AD38" s="32">
        <v>1992</v>
      </c>
      <c r="AE38" s="29">
        <f t="shared" si="12"/>
        <v>335063.53064408485</v>
      </c>
      <c r="AF38" s="28">
        <v>4.6200000000000005E-2</v>
      </c>
      <c r="AG38" s="29">
        <f t="shared" si="13"/>
        <v>-40000</v>
      </c>
      <c r="AH38" s="29">
        <f t="shared" si="5"/>
        <v>308695.46575984155</v>
      </c>
    </row>
    <row r="39" spans="2:34" ht="14.25">
      <c r="B39" s="32">
        <v>1978</v>
      </c>
      <c r="C39" s="29">
        <f t="shared" si="6"/>
        <v>2127547.3005057606</v>
      </c>
      <c r="D39" s="28">
        <v>-1.0400000000000006E-2</v>
      </c>
      <c r="E39" s="29">
        <f t="shared" si="0"/>
        <v>2105420.8085805005</v>
      </c>
      <c r="F39" s="84"/>
      <c r="G39" s="32">
        <v>1993</v>
      </c>
      <c r="H39" s="29">
        <f t="shared" si="7"/>
        <v>2544356.3198038251</v>
      </c>
      <c r="I39" s="28">
        <v>7.0800000000000002E-2</v>
      </c>
      <c r="J39" s="29">
        <f t="shared" si="1"/>
        <v>2724496.7472459357</v>
      </c>
      <c r="L39" s="32">
        <v>1978</v>
      </c>
      <c r="M39" s="29">
        <f t="shared" si="8"/>
        <v>2624169.7190260454</v>
      </c>
      <c r="N39" s="28">
        <v>-1.0400000000000006E-2</v>
      </c>
      <c r="O39" s="29">
        <v>24000</v>
      </c>
      <c r="P39" s="29">
        <f t="shared" si="2"/>
        <v>2620628.7539481744</v>
      </c>
      <c r="Q39" s="84"/>
      <c r="R39" s="32">
        <v>1993</v>
      </c>
      <c r="S39" s="29">
        <f t="shared" si="9"/>
        <v>3885752.8322302145</v>
      </c>
      <c r="T39" s="28">
        <v>7.0800000000000002E-2</v>
      </c>
      <c r="U39" s="29">
        <v>24000</v>
      </c>
      <c r="V39" s="29">
        <f t="shared" si="3"/>
        <v>4186563.3327521137</v>
      </c>
      <c r="X39" s="32">
        <v>1978</v>
      </c>
      <c r="Y39" s="29">
        <f t="shared" si="10"/>
        <v>1299843.269638621</v>
      </c>
      <c r="Z39" s="28">
        <v>-1.0400000000000006E-2</v>
      </c>
      <c r="AA39" s="29">
        <f t="shared" si="11"/>
        <v>-40000</v>
      </c>
      <c r="AB39" s="29">
        <f t="shared" si="4"/>
        <v>1246740.8996343794</v>
      </c>
      <c r="AC39" s="84"/>
      <c r="AD39" s="32">
        <v>1993</v>
      </c>
      <c r="AE39" s="29">
        <f t="shared" si="12"/>
        <v>308695.46575984155</v>
      </c>
      <c r="AF39" s="28">
        <v>7.0800000000000002E-2</v>
      </c>
      <c r="AG39" s="29">
        <f t="shared" si="13"/>
        <v>-40000</v>
      </c>
      <c r="AH39" s="29">
        <f t="shared" si="5"/>
        <v>287719.10473563831</v>
      </c>
    </row>
    <row r="40" spans="2:34" ht="14.25">
      <c r="B40" s="32">
        <v>1979</v>
      </c>
      <c r="C40" s="29">
        <f t="shared" si="6"/>
        <v>2105420.8085805005</v>
      </c>
      <c r="D40" s="28">
        <v>7.1400000000000005E-2</v>
      </c>
      <c r="E40" s="29">
        <f t="shared" si="0"/>
        <v>2255747.8543131482</v>
      </c>
      <c r="F40" s="84"/>
      <c r="G40" s="32">
        <v>1994</v>
      </c>
      <c r="H40" s="29">
        <f t="shared" si="7"/>
        <v>2724496.7472459357</v>
      </c>
      <c r="I40" s="28">
        <v>-1.2800000000000002E-2</v>
      </c>
      <c r="J40" s="29">
        <f t="shared" si="1"/>
        <v>2689623.1888811877</v>
      </c>
      <c r="L40" s="32">
        <v>1979</v>
      </c>
      <c r="M40" s="29">
        <f t="shared" si="8"/>
        <v>2620628.7539481744</v>
      </c>
      <c r="N40" s="28">
        <v>7.1400000000000005E-2</v>
      </c>
      <c r="O40" s="29">
        <v>24000</v>
      </c>
      <c r="P40" s="29">
        <f t="shared" si="2"/>
        <v>2833455.2469800739</v>
      </c>
      <c r="Q40" s="84"/>
      <c r="R40" s="32">
        <v>1994</v>
      </c>
      <c r="S40" s="29">
        <f t="shared" si="9"/>
        <v>4186563.3327521137</v>
      </c>
      <c r="T40" s="28">
        <v>-1.2800000000000002E-2</v>
      </c>
      <c r="U40" s="29">
        <v>24000</v>
      </c>
      <c r="V40" s="29">
        <f t="shared" si="3"/>
        <v>4156668.1220928868</v>
      </c>
      <c r="X40" s="32">
        <v>1979</v>
      </c>
      <c r="Y40" s="29">
        <f t="shared" si="10"/>
        <v>1246740.8996343794</v>
      </c>
      <c r="Z40" s="28">
        <v>7.1400000000000005E-2</v>
      </c>
      <c r="AA40" s="29">
        <f t="shared" si="11"/>
        <v>-40000</v>
      </c>
      <c r="AB40" s="29">
        <f t="shared" si="4"/>
        <v>1292902.1998682739</v>
      </c>
      <c r="AC40" s="84"/>
      <c r="AD40" s="32">
        <v>1994</v>
      </c>
      <c r="AE40" s="29">
        <f t="shared" si="12"/>
        <v>287719.10473563831</v>
      </c>
      <c r="AF40" s="28">
        <v>-1.2800000000000002E-2</v>
      </c>
      <c r="AG40" s="29">
        <f t="shared" si="13"/>
        <v>-40000</v>
      </c>
      <c r="AH40" s="29">
        <f t="shared" si="5"/>
        <v>244548.30019502214</v>
      </c>
    </row>
    <row r="41" spans="2:34" ht="14.25">
      <c r="B41" s="32">
        <v>1980</v>
      </c>
      <c r="C41" s="29">
        <f t="shared" si="6"/>
        <v>2255747.8543131482</v>
      </c>
      <c r="D41" s="28">
        <v>0.18920000000000003</v>
      </c>
      <c r="E41" s="29">
        <f t="shared" si="0"/>
        <v>2682535.3483491959</v>
      </c>
      <c r="F41" s="84"/>
      <c r="G41" s="32">
        <v>1995</v>
      </c>
      <c r="H41" s="29">
        <f t="shared" si="7"/>
        <v>2689623.1888811877</v>
      </c>
      <c r="I41" s="28">
        <v>0.3478</v>
      </c>
      <c r="J41" s="29">
        <f t="shared" si="1"/>
        <v>3625074.1339740646</v>
      </c>
      <c r="L41" s="32">
        <v>1980</v>
      </c>
      <c r="M41" s="29">
        <f t="shared" si="8"/>
        <v>2833455.2469800739</v>
      </c>
      <c r="N41" s="28">
        <v>0.18920000000000003</v>
      </c>
      <c r="O41" s="29">
        <v>24000</v>
      </c>
      <c r="P41" s="29">
        <f t="shared" si="2"/>
        <v>3398085.779708704</v>
      </c>
      <c r="Q41" s="84"/>
      <c r="R41" s="32">
        <v>1995</v>
      </c>
      <c r="S41" s="29">
        <f t="shared" si="9"/>
        <v>4156668.1220928868</v>
      </c>
      <c r="T41" s="28">
        <v>0.3478</v>
      </c>
      <c r="U41" s="29">
        <v>24000</v>
      </c>
      <c r="V41" s="29">
        <f t="shared" si="3"/>
        <v>5634704.4949567923</v>
      </c>
      <c r="X41" s="32">
        <v>1980</v>
      </c>
      <c r="Y41" s="29">
        <f t="shared" si="10"/>
        <v>1292902.1998682739</v>
      </c>
      <c r="Z41" s="28">
        <v>0.18920000000000003</v>
      </c>
      <c r="AA41" s="29">
        <f t="shared" si="11"/>
        <v>-40000</v>
      </c>
      <c r="AB41" s="29">
        <f t="shared" si="4"/>
        <v>1489951.2960833514</v>
      </c>
      <c r="AC41" s="84"/>
      <c r="AD41" s="32">
        <v>1995</v>
      </c>
      <c r="AE41" s="29">
        <f t="shared" si="12"/>
        <v>244548.30019502214</v>
      </c>
      <c r="AF41" s="28">
        <v>0.3478</v>
      </c>
      <c r="AG41" s="29">
        <f t="shared" si="13"/>
        <v>-40000</v>
      </c>
      <c r="AH41" s="29">
        <f t="shared" si="5"/>
        <v>275690.1990028508</v>
      </c>
    </row>
    <row r="42" spans="2:34" ht="14.25">
      <c r="B42" s="32">
        <v>1981</v>
      </c>
      <c r="C42" s="29">
        <f t="shared" si="6"/>
        <v>2682535.3483491959</v>
      </c>
      <c r="D42" s="28">
        <v>-0.15210000000000001</v>
      </c>
      <c r="E42" s="29">
        <f t="shared" si="0"/>
        <v>2274521.7218652833</v>
      </c>
      <c r="F42" s="84"/>
      <c r="G42" s="32">
        <v>1996</v>
      </c>
      <c r="H42" s="29">
        <f t="shared" si="7"/>
        <v>3625074.1339740646</v>
      </c>
      <c r="I42" s="28">
        <v>0.1996</v>
      </c>
      <c r="J42" s="29">
        <f t="shared" si="1"/>
        <v>4348638.9311152883</v>
      </c>
      <c r="L42" s="32">
        <v>1981</v>
      </c>
      <c r="M42" s="29">
        <f t="shared" si="8"/>
        <v>3398085.779708704</v>
      </c>
      <c r="N42" s="28">
        <v>-0.15210000000000001</v>
      </c>
      <c r="O42" s="29">
        <v>24000</v>
      </c>
      <c r="P42" s="29">
        <f t="shared" si="2"/>
        <v>2901586.5326150102</v>
      </c>
      <c r="Q42" s="84"/>
      <c r="R42" s="32">
        <v>1996</v>
      </c>
      <c r="S42" s="29">
        <f t="shared" si="9"/>
        <v>5634704.4949567923</v>
      </c>
      <c r="T42" s="28">
        <v>0.1996</v>
      </c>
      <c r="U42" s="29">
        <v>24000</v>
      </c>
      <c r="V42" s="29">
        <f t="shared" si="3"/>
        <v>6788181.9121501679</v>
      </c>
      <c r="X42" s="32">
        <v>1981</v>
      </c>
      <c r="Y42" s="29">
        <f t="shared" si="10"/>
        <v>1489951.2960833514</v>
      </c>
      <c r="Z42" s="28">
        <v>-0.15210000000000001</v>
      </c>
      <c r="AA42" s="29">
        <f t="shared" si="11"/>
        <v>-40000</v>
      </c>
      <c r="AB42" s="29">
        <f t="shared" si="4"/>
        <v>1229413.7039490736</v>
      </c>
      <c r="AC42" s="84"/>
      <c r="AD42" s="32">
        <v>1996</v>
      </c>
      <c r="AE42" s="29">
        <f t="shared" si="12"/>
        <v>275690.1990028508</v>
      </c>
      <c r="AF42" s="28">
        <v>0.1996</v>
      </c>
      <c r="AG42" s="29">
        <f t="shared" si="13"/>
        <v>-40000</v>
      </c>
      <c r="AH42" s="29">
        <f t="shared" si="5"/>
        <v>282733.96272381983</v>
      </c>
    </row>
    <row r="43" spans="2:34" ht="14.25">
      <c r="B43" s="32">
        <v>1982</v>
      </c>
      <c r="C43" s="29">
        <f t="shared" si="6"/>
        <v>2274521.7218652833</v>
      </c>
      <c r="D43" s="28">
        <v>0.1535</v>
      </c>
      <c r="E43" s="29">
        <f t="shared" si="0"/>
        <v>2623660.8061716044</v>
      </c>
      <c r="F43" s="84"/>
      <c r="G43" s="32">
        <v>1997</v>
      </c>
      <c r="H43" s="29">
        <f t="shared" si="7"/>
        <v>4348638.9311152883</v>
      </c>
      <c r="I43" s="28">
        <v>0.31059999999999999</v>
      </c>
      <c r="J43" s="29">
        <f t="shared" si="1"/>
        <v>5699326.1831196966</v>
      </c>
      <c r="L43" s="32">
        <v>1982</v>
      </c>
      <c r="M43" s="29">
        <f t="shared" si="8"/>
        <v>2901586.5326150102</v>
      </c>
      <c r="N43" s="28">
        <v>0.1535</v>
      </c>
      <c r="O43" s="29">
        <v>24000</v>
      </c>
      <c r="P43" s="29">
        <f t="shared" si="2"/>
        <v>3374664.0653714142</v>
      </c>
      <c r="Q43" s="84"/>
      <c r="R43" s="32">
        <v>1997</v>
      </c>
      <c r="S43" s="29">
        <f t="shared" si="9"/>
        <v>6788181.9121501679</v>
      </c>
      <c r="T43" s="28">
        <v>0.31059999999999999</v>
      </c>
      <c r="U43" s="29">
        <v>24000</v>
      </c>
      <c r="V43" s="29">
        <f t="shared" si="3"/>
        <v>8928045.6140640099</v>
      </c>
      <c r="X43" s="32">
        <v>1982</v>
      </c>
      <c r="Y43" s="29">
        <f t="shared" si="10"/>
        <v>1229413.7039490736</v>
      </c>
      <c r="Z43" s="28">
        <v>0.1535</v>
      </c>
      <c r="AA43" s="29">
        <f t="shared" si="11"/>
        <v>-40000</v>
      </c>
      <c r="AB43" s="29">
        <f t="shared" si="4"/>
        <v>1371988.7075052564</v>
      </c>
      <c r="AC43" s="84"/>
      <c r="AD43" s="32">
        <v>1997</v>
      </c>
      <c r="AE43" s="29">
        <f t="shared" si="12"/>
        <v>282733.96272381983</v>
      </c>
      <c r="AF43" s="28">
        <v>0.31059999999999999</v>
      </c>
      <c r="AG43" s="29">
        <f t="shared" si="13"/>
        <v>-40000</v>
      </c>
      <c r="AH43" s="29">
        <f t="shared" si="5"/>
        <v>318127.13154583826</v>
      </c>
    </row>
    <row r="44" spans="2:34" ht="14.25">
      <c r="B44" s="32">
        <v>1983</v>
      </c>
      <c r="C44" s="29">
        <f t="shared" si="6"/>
        <v>2623660.8061716044</v>
      </c>
      <c r="D44" s="28">
        <v>0.19359999999999999</v>
      </c>
      <c r="E44" s="29">
        <f t="shared" si="0"/>
        <v>3131601.5382464272</v>
      </c>
      <c r="F44" s="84"/>
      <c r="G44" s="32">
        <v>1998</v>
      </c>
      <c r="H44" s="29">
        <f t="shared" si="7"/>
        <v>5699326.1831196966</v>
      </c>
      <c r="I44" s="28">
        <v>0.26979999999999998</v>
      </c>
      <c r="J44" s="29">
        <f t="shared" si="1"/>
        <v>7237004.3873253912</v>
      </c>
      <c r="L44" s="32">
        <v>1983</v>
      </c>
      <c r="M44" s="29">
        <f t="shared" si="8"/>
        <v>3374664.0653714142</v>
      </c>
      <c r="N44" s="28">
        <v>0.19359999999999999</v>
      </c>
      <c r="O44" s="29">
        <v>24000</v>
      </c>
      <c r="P44" s="29">
        <f t="shared" si="2"/>
        <v>4056645.42842732</v>
      </c>
      <c r="Q44" s="84"/>
      <c r="R44" s="32">
        <v>1998</v>
      </c>
      <c r="S44" s="29">
        <f t="shared" si="9"/>
        <v>8928045.6140640099</v>
      </c>
      <c r="T44" s="28">
        <v>0.26979999999999998</v>
      </c>
      <c r="U44" s="29">
        <v>24000</v>
      </c>
      <c r="V44" s="29">
        <f t="shared" si="3"/>
        <v>11367307.520738481</v>
      </c>
      <c r="X44" s="32">
        <v>1983</v>
      </c>
      <c r="Y44" s="29">
        <f t="shared" si="10"/>
        <v>1371988.7075052564</v>
      </c>
      <c r="Z44" s="28">
        <v>0.19359999999999999</v>
      </c>
      <c r="AA44" s="29">
        <f t="shared" si="11"/>
        <v>-40000</v>
      </c>
      <c r="AB44" s="29">
        <f t="shared" si="4"/>
        <v>1589861.721278274</v>
      </c>
      <c r="AC44" s="84"/>
      <c r="AD44" s="32">
        <v>1998</v>
      </c>
      <c r="AE44" s="29">
        <f t="shared" si="12"/>
        <v>318127.13154583826</v>
      </c>
      <c r="AF44" s="28">
        <v>0.26979999999999998</v>
      </c>
      <c r="AG44" s="29">
        <f t="shared" si="13"/>
        <v>-40000</v>
      </c>
      <c r="AH44" s="29">
        <f t="shared" si="5"/>
        <v>353165.83163690544</v>
      </c>
    </row>
    <row r="45" spans="2:34" ht="14.25">
      <c r="B45" s="32">
        <v>1984</v>
      </c>
      <c r="C45" s="29">
        <f t="shared" si="6"/>
        <v>3131601.5382464272</v>
      </c>
      <c r="D45" s="28">
        <v>1.9699999999999995E-2</v>
      </c>
      <c r="E45" s="29">
        <f t="shared" si="0"/>
        <v>3193294.0885498817</v>
      </c>
      <c r="F45" s="84"/>
      <c r="G45" s="32">
        <v>1999</v>
      </c>
      <c r="H45" s="29">
        <f t="shared" si="7"/>
        <v>7237004.3873253912</v>
      </c>
      <c r="I45" s="28">
        <v>0.18840000000000001</v>
      </c>
      <c r="J45" s="29">
        <f t="shared" si="1"/>
        <v>8600456.0138974953</v>
      </c>
      <c r="L45" s="32">
        <v>1984</v>
      </c>
      <c r="M45" s="29">
        <f t="shared" si="8"/>
        <v>4056645.42842732</v>
      </c>
      <c r="N45" s="28">
        <v>1.9699999999999995E-2</v>
      </c>
      <c r="O45" s="29">
        <v>24000</v>
      </c>
      <c r="P45" s="29">
        <f t="shared" si="2"/>
        <v>4161034.1433673385</v>
      </c>
      <c r="Q45" s="84"/>
      <c r="R45" s="32">
        <v>1999</v>
      </c>
      <c r="S45" s="29">
        <f t="shared" si="9"/>
        <v>11367307.520738481</v>
      </c>
      <c r="T45" s="28">
        <v>0.18840000000000001</v>
      </c>
      <c r="U45" s="29">
        <v>24000</v>
      </c>
      <c r="V45" s="29">
        <f t="shared" si="3"/>
        <v>13537429.857645612</v>
      </c>
      <c r="X45" s="32">
        <v>1984</v>
      </c>
      <c r="Y45" s="29">
        <f t="shared" si="10"/>
        <v>1589861.721278274</v>
      </c>
      <c r="Z45" s="28">
        <v>1.9699999999999995E-2</v>
      </c>
      <c r="AA45" s="29">
        <f t="shared" si="11"/>
        <v>-40000</v>
      </c>
      <c r="AB45" s="29">
        <f t="shared" si="4"/>
        <v>1580393.9971874561</v>
      </c>
      <c r="AC45" s="84"/>
      <c r="AD45" s="32">
        <v>1999</v>
      </c>
      <c r="AE45" s="29">
        <f t="shared" si="12"/>
        <v>353165.83163690544</v>
      </c>
      <c r="AF45" s="28">
        <v>0.18840000000000001</v>
      </c>
      <c r="AG45" s="29">
        <f t="shared" si="13"/>
        <v>-40000</v>
      </c>
      <c r="AH45" s="29">
        <f t="shared" si="5"/>
        <v>372166.27431729843</v>
      </c>
    </row>
    <row r="46" spans="2:34" ht="14.25">
      <c r="B46" s="32">
        <v>1985</v>
      </c>
      <c r="C46" s="29">
        <f t="shared" si="6"/>
        <v>3193294.0885498817</v>
      </c>
      <c r="D46" s="28">
        <v>0.28129999999999999</v>
      </c>
      <c r="E46" s="29">
        <f t="shared" si="0"/>
        <v>4091567.7156589637</v>
      </c>
      <c r="F46" s="84"/>
      <c r="G46" s="32">
        <v>2000</v>
      </c>
      <c r="H46" s="29">
        <f t="shared" si="7"/>
        <v>8600456.0138974953</v>
      </c>
      <c r="I46" s="28">
        <v>-0.125</v>
      </c>
      <c r="J46" s="29">
        <f t="shared" si="1"/>
        <v>7525399.0121603087</v>
      </c>
      <c r="L46" s="32">
        <v>1985</v>
      </c>
      <c r="M46" s="29">
        <f t="shared" si="8"/>
        <v>4161034.1433673385</v>
      </c>
      <c r="N46" s="28">
        <v>0.28129999999999999</v>
      </c>
      <c r="O46" s="29">
        <v>24000</v>
      </c>
      <c r="P46" s="29">
        <f t="shared" si="2"/>
        <v>5362284.2478965707</v>
      </c>
      <c r="Q46" s="84"/>
      <c r="R46" s="32">
        <v>2000</v>
      </c>
      <c r="S46" s="29">
        <f t="shared" si="9"/>
        <v>13537429.857645612</v>
      </c>
      <c r="T46" s="28">
        <v>-0.125</v>
      </c>
      <c r="U46" s="29">
        <v>24000</v>
      </c>
      <c r="V46" s="29">
        <f t="shared" si="3"/>
        <v>11866251.12543991</v>
      </c>
      <c r="X46" s="32">
        <v>1985</v>
      </c>
      <c r="Y46" s="29">
        <f t="shared" si="10"/>
        <v>1580393.9971874561</v>
      </c>
      <c r="Z46" s="28">
        <v>0.28129999999999999</v>
      </c>
      <c r="AA46" s="29">
        <f t="shared" si="11"/>
        <v>-40000</v>
      </c>
      <c r="AB46" s="29">
        <f t="shared" si="4"/>
        <v>1973706.8285962874</v>
      </c>
      <c r="AC46" s="84"/>
      <c r="AD46" s="32">
        <v>2000</v>
      </c>
      <c r="AE46" s="29">
        <f t="shared" si="12"/>
        <v>372166.27431729843</v>
      </c>
      <c r="AF46" s="28">
        <v>-0.125</v>
      </c>
      <c r="AG46" s="29">
        <f t="shared" si="13"/>
        <v>-40000</v>
      </c>
      <c r="AH46" s="29">
        <f t="shared" si="5"/>
        <v>290645.49002763611</v>
      </c>
    </row>
    <row r="47" spans="2:34" ht="14.25">
      <c r="B47" s="32">
        <v>1986</v>
      </c>
      <c r="C47" s="29">
        <f t="shared" si="6"/>
        <v>4091567.7156589637</v>
      </c>
      <c r="D47" s="28">
        <v>0.16770000000000002</v>
      </c>
      <c r="E47" s="29">
        <f t="shared" si="0"/>
        <v>4777723.6215749718</v>
      </c>
      <c r="F47" s="84"/>
      <c r="G47" s="32">
        <v>2001</v>
      </c>
      <c r="H47" s="29">
        <f t="shared" si="7"/>
        <v>7525399.0121603087</v>
      </c>
      <c r="I47" s="28">
        <v>-0.1469</v>
      </c>
      <c r="J47" s="29">
        <f t="shared" si="1"/>
        <v>6419917.8972739596</v>
      </c>
      <c r="L47" s="32">
        <v>1986</v>
      </c>
      <c r="M47" s="29">
        <f t="shared" si="8"/>
        <v>5362284.2478965707</v>
      </c>
      <c r="N47" s="28">
        <v>0.16770000000000002</v>
      </c>
      <c r="O47" s="29">
        <v>24000</v>
      </c>
      <c r="P47" s="29">
        <f t="shared" si="2"/>
        <v>6289564.1162688257</v>
      </c>
      <c r="Q47" s="84"/>
      <c r="R47" s="32">
        <v>2001</v>
      </c>
      <c r="S47" s="29">
        <f t="shared" si="9"/>
        <v>11866251.12543991</v>
      </c>
      <c r="T47" s="28">
        <v>-0.1469</v>
      </c>
      <c r="U47" s="29">
        <v>24000</v>
      </c>
      <c r="V47" s="29">
        <f t="shared" si="3"/>
        <v>10143573.235112786</v>
      </c>
      <c r="X47" s="32">
        <v>1986</v>
      </c>
      <c r="Y47" s="29">
        <f t="shared" si="10"/>
        <v>1973706.8285962874</v>
      </c>
      <c r="Z47" s="28">
        <v>0.16770000000000002</v>
      </c>
      <c r="AA47" s="29">
        <f t="shared" si="11"/>
        <v>-40000</v>
      </c>
      <c r="AB47" s="29">
        <f t="shared" si="4"/>
        <v>2257989.4637518846</v>
      </c>
      <c r="AC47" s="84"/>
      <c r="AD47" s="32">
        <v>2001</v>
      </c>
      <c r="AE47" s="29">
        <f t="shared" si="12"/>
        <v>290645.49002763611</v>
      </c>
      <c r="AF47" s="28">
        <v>-0.1469</v>
      </c>
      <c r="AG47" s="29">
        <f t="shared" si="13"/>
        <v>-40000</v>
      </c>
      <c r="AH47" s="29">
        <f t="shared" si="5"/>
        <v>213825.66754257635</v>
      </c>
    </row>
    <row r="48" spans="2:34" ht="14.25">
      <c r="B48" s="32">
        <v>1987</v>
      </c>
      <c r="C48" s="29">
        <f t="shared" si="6"/>
        <v>4777723.6215749718</v>
      </c>
      <c r="D48" s="28">
        <v>1.6499999999999994E-2</v>
      </c>
      <c r="E48" s="29">
        <f t="shared" si="0"/>
        <v>4856556.0613309592</v>
      </c>
      <c r="F48" s="84"/>
      <c r="G48" s="32">
        <v>2002</v>
      </c>
      <c r="H48" s="29">
        <f t="shared" si="7"/>
        <v>6419917.8972739596</v>
      </c>
      <c r="I48" s="28">
        <v>-0.23699999999999999</v>
      </c>
      <c r="J48" s="29">
        <f t="shared" si="1"/>
        <v>4898397.3556200312</v>
      </c>
      <c r="L48" s="32">
        <v>1987</v>
      </c>
      <c r="M48" s="29">
        <f t="shared" si="8"/>
        <v>6289564.1162688257</v>
      </c>
      <c r="N48" s="28">
        <v>1.6499999999999994E-2</v>
      </c>
      <c r="O48" s="29">
        <v>24000</v>
      </c>
      <c r="P48" s="29">
        <f t="shared" si="2"/>
        <v>6417737.9241872607</v>
      </c>
      <c r="Q48" s="84"/>
      <c r="R48" s="32">
        <v>2002</v>
      </c>
      <c r="S48" s="29">
        <f t="shared" si="9"/>
        <v>10143573.235112786</v>
      </c>
      <c r="T48" s="28">
        <v>-0.23699999999999999</v>
      </c>
      <c r="U48" s="29">
        <v>24000</v>
      </c>
      <c r="V48" s="29">
        <f t="shared" si="3"/>
        <v>7757858.3783910563</v>
      </c>
      <c r="X48" s="32">
        <v>1987</v>
      </c>
      <c r="Y48" s="29">
        <f t="shared" si="10"/>
        <v>2257989.4637518846</v>
      </c>
      <c r="Z48" s="28">
        <v>1.6499999999999994E-2</v>
      </c>
      <c r="AA48" s="29">
        <f t="shared" si="11"/>
        <v>-40000</v>
      </c>
      <c r="AB48" s="29">
        <f t="shared" si="4"/>
        <v>2254586.2899037907</v>
      </c>
      <c r="AC48" s="84"/>
      <c r="AD48" s="32">
        <v>2002</v>
      </c>
      <c r="AE48" s="29">
        <f t="shared" si="12"/>
        <v>213825.66754257635</v>
      </c>
      <c r="AF48" s="28">
        <v>-0.23699999999999999</v>
      </c>
      <c r="AG48" s="29">
        <f t="shared" si="13"/>
        <v>-40000</v>
      </c>
      <c r="AH48" s="29">
        <f t="shared" si="5"/>
        <v>132628.98433498575</v>
      </c>
    </row>
    <row r="49" spans="2:34" ht="16.5">
      <c r="B49" s="85">
        <v>1988</v>
      </c>
      <c r="C49" s="29">
        <f t="shared" si="6"/>
        <v>4856556.0613309592</v>
      </c>
      <c r="D49" s="28"/>
      <c r="E49" s="29"/>
      <c r="F49" s="81"/>
      <c r="G49" s="26">
        <v>2003</v>
      </c>
      <c r="H49" s="29">
        <f t="shared" si="7"/>
        <v>4898397.3556200312</v>
      </c>
      <c r="I49" s="28"/>
      <c r="J49" s="29"/>
      <c r="L49" s="85">
        <v>1988</v>
      </c>
      <c r="M49" s="29">
        <f t="shared" si="8"/>
        <v>6417737.9241872607</v>
      </c>
      <c r="N49" s="28"/>
      <c r="O49" s="29"/>
      <c r="P49" s="29"/>
      <c r="Q49" s="81"/>
      <c r="R49" s="26">
        <v>2003</v>
      </c>
      <c r="S49" s="29">
        <f t="shared" si="9"/>
        <v>7757858.3783910563</v>
      </c>
      <c r="T49" s="28"/>
      <c r="U49" s="29"/>
      <c r="V49" s="29"/>
      <c r="X49" s="85">
        <v>1988</v>
      </c>
      <c r="Y49" s="29">
        <f t="shared" si="10"/>
        <v>2254586.2899037907</v>
      </c>
      <c r="Z49" s="28"/>
      <c r="AA49" s="29"/>
      <c r="AB49" s="29"/>
      <c r="AC49" s="81"/>
      <c r="AD49" s="26">
        <v>2003</v>
      </c>
      <c r="AE49" s="29">
        <f t="shared" si="12"/>
        <v>132628.98433498575</v>
      </c>
      <c r="AF49" s="28"/>
      <c r="AG49" s="29"/>
      <c r="AH49" s="29"/>
    </row>
    <row r="51" spans="2:34" ht="14.25">
      <c r="B51" s="32">
        <v>1988</v>
      </c>
      <c r="C51" s="29">
        <f>C49</f>
        <v>4856556.0613309592</v>
      </c>
      <c r="D51" s="28">
        <v>0.12509999999999999</v>
      </c>
      <c r="E51" s="29">
        <f t="shared" ref="E51:E55" si="14">C51+C51*D51</f>
        <v>5464111.224603462</v>
      </c>
      <c r="G51" s="32">
        <v>2003</v>
      </c>
      <c r="H51" s="29">
        <f>H49</f>
        <v>4898397.3556200312</v>
      </c>
      <c r="I51" s="28">
        <v>0.26379999999999998</v>
      </c>
      <c r="J51" s="29">
        <f t="shared" ref="J51:J55" si="15">H51+H51*I51</f>
        <v>6190594.5780325951</v>
      </c>
      <c r="L51" s="32">
        <v>1988</v>
      </c>
      <c r="M51" s="29">
        <f>M49</f>
        <v>6417737.9241872607</v>
      </c>
      <c r="N51" s="28">
        <v>0.12509999999999999</v>
      </c>
      <c r="O51" s="29">
        <v>24000</v>
      </c>
      <c r="P51" s="29">
        <f t="shared" ref="P51:P55" si="16">(M51+O51)*(1+N51)</f>
        <v>7247599.3385030869</v>
      </c>
      <c r="R51" s="32">
        <v>2003</v>
      </c>
      <c r="S51" s="29">
        <f>S49</f>
        <v>7757858.3783910563</v>
      </c>
      <c r="T51" s="28">
        <v>0.26379999999999998</v>
      </c>
      <c r="U51" s="29">
        <v>24000</v>
      </c>
      <c r="V51" s="29">
        <f t="shared" ref="V51:V56" si="17">(S51+U51)*(1+T51)</f>
        <v>9834712.6186106168</v>
      </c>
      <c r="X51" s="32">
        <v>1988</v>
      </c>
      <c r="Y51" s="29">
        <f>Y49</f>
        <v>2254586.2899037907</v>
      </c>
      <c r="Z51" s="28">
        <v>0.12509999999999999</v>
      </c>
      <c r="AA51" s="29">
        <v>-40000</v>
      </c>
      <c r="AB51" s="29">
        <f t="shared" ref="AB51:AB56" si="18">(Y51+AA51)*(1+Z51)</f>
        <v>2491631.0347707551</v>
      </c>
      <c r="AD51" s="32">
        <v>2003</v>
      </c>
      <c r="AE51" s="29">
        <f>AE49</f>
        <v>132628.98433498575</v>
      </c>
      <c r="AF51" s="28">
        <v>0.26379999999999998</v>
      </c>
      <c r="AG51" s="29">
        <v>-40000</v>
      </c>
      <c r="AH51" s="29">
        <f t="shared" ref="AH51:AH56" si="19">(AE51+AG51)*(1+AF51)</f>
        <v>117064.510402555</v>
      </c>
    </row>
    <row r="52" spans="2:34" ht="14.25">
      <c r="B52" s="32">
        <v>1989</v>
      </c>
      <c r="C52" s="29">
        <f t="shared" ref="C52:C56" si="20">E51</f>
        <v>5464111.224603462</v>
      </c>
      <c r="D52" s="28">
        <v>0.26890000000000003</v>
      </c>
      <c r="E52" s="29">
        <f t="shared" si="14"/>
        <v>6933410.7328993334</v>
      </c>
      <c r="G52" s="32">
        <v>2004</v>
      </c>
      <c r="H52" s="29">
        <f t="shared" ref="H52:H56" si="21">J51</f>
        <v>6190594.5780325951</v>
      </c>
      <c r="I52" s="28">
        <v>8.1800000000000012E-2</v>
      </c>
      <c r="J52" s="29">
        <f t="shared" si="15"/>
        <v>6696985.2145156618</v>
      </c>
      <c r="L52" s="32">
        <v>1989</v>
      </c>
      <c r="M52" s="29">
        <f t="shared" ref="M52:M56" si="22">P51</f>
        <v>7247599.3385030869</v>
      </c>
      <c r="N52" s="28">
        <v>0.26890000000000003</v>
      </c>
      <c r="O52" s="29">
        <v>24000</v>
      </c>
      <c r="P52" s="29">
        <f t="shared" si="16"/>
        <v>9226932.4006265663</v>
      </c>
      <c r="R52" s="32">
        <v>2004</v>
      </c>
      <c r="S52" s="29">
        <f t="shared" ref="S52:S56" si="23">V51</f>
        <v>9834712.6186106168</v>
      </c>
      <c r="T52" s="28">
        <v>8.1800000000000012E-2</v>
      </c>
      <c r="U52" s="29">
        <v>24000</v>
      </c>
      <c r="V52" s="29">
        <f t="shared" si="17"/>
        <v>10665155.310812967</v>
      </c>
      <c r="X52" s="32">
        <v>1989</v>
      </c>
      <c r="Y52" s="29">
        <f t="shared" ref="Y52:Y56" si="24">AB51</f>
        <v>2491631.0347707551</v>
      </c>
      <c r="Z52" s="28">
        <v>0.26890000000000003</v>
      </c>
      <c r="AA52" s="29">
        <v>-40000</v>
      </c>
      <c r="AB52" s="29">
        <f t="shared" si="18"/>
        <v>3110874.6200206107</v>
      </c>
      <c r="AD52" s="32">
        <v>2004</v>
      </c>
      <c r="AE52" s="29">
        <f t="shared" ref="AE52:AE56" si="25">AH51</f>
        <v>117064.510402555</v>
      </c>
      <c r="AF52" s="28">
        <v>8.1800000000000012E-2</v>
      </c>
      <c r="AG52" s="29">
        <v>-40000</v>
      </c>
      <c r="AH52" s="29">
        <f t="shared" si="19"/>
        <v>83368.387353483995</v>
      </c>
    </row>
    <row r="53" spans="2:34" ht="14.25">
      <c r="B53" s="32">
        <v>1990</v>
      </c>
      <c r="C53" s="29">
        <f t="shared" si="20"/>
        <v>6933410.7328993334</v>
      </c>
      <c r="D53" s="28">
        <v>-8.5000000000000006E-2</v>
      </c>
      <c r="E53" s="29">
        <f t="shared" si="14"/>
        <v>6344070.8206028901</v>
      </c>
      <c r="G53" s="32">
        <v>2005</v>
      </c>
      <c r="H53" s="29">
        <f t="shared" si="21"/>
        <v>6696985.2145156618</v>
      </c>
      <c r="I53" s="28">
        <v>1.5100000000000002E-2</v>
      </c>
      <c r="J53" s="29">
        <f t="shared" si="15"/>
        <v>6798109.6912548486</v>
      </c>
      <c r="L53" s="32">
        <v>1990</v>
      </c>
      <c r="M53" s="29">
        <f t="shared" si="22"/>
        <v>9226932.4006265663</v>
      </c>
      <c r="N53" s="28">
        <v>-8.5000000000000006E-2</v>
      </c>
      <c r="O53" s="29">
        <v>24000</v>
      </c>
      <c r="P53" s="29">
        <f t="shared" si="16"/>
        <v>8464603.1465733089</v>
      </c>
      <c r="R53" s="32">
        <v>2005</v>
      </c>
      <c r="S53" s="29">
        <f t="shared" si="23"/>
        <v>10665155.310812967</v>
      </c>
      <c r="T53" s="28">
        <v>1.5100000000000002E-2</v>
      </c>
      <c r="U53" s="29">
        <v>24000</v>
      </c>
      <c r="V53" s="29">
        <f t="shared" si="17"/>
        <v>10850561.556006242</v>
      </c>
      <c r="X53" s="32">
        <v>1990</v>
      </c>
      <c r="Y53" s="29">
        <f t="shared" si="24"/>
        <v>3110874.6200206107</v>
      </c>
      <c r="Z53" s="28">
        <v>-8.5000000000000006E-2</v>
      </c>
      <c r="AA53" s="29">
        <v>-40000</v>
      </c>
      <c r="AB53" s="29">
        <f t="shared" si="18"/>
        <v>2809850.277318859</v>
      </c>
      <c r="AD53" s="32">
        <v>2005</v>
      </c>
      <c r="AE53" s="29">
        <f t="shared" si="25"/>
        <v>83368.387353483995</v>
      </c>
      <c r="AF53" s="28">
        <v>1.5100000000000002E-2</v>
      </c>
      <c r="AG53" s="29">
        <v>-40000</v>
      </c>
      <c r="AH53" s="29">
        <f t="shared" si="19"/>
        <v>44023.2500025216</v>
      </c>
    </row>
    <row r="54" spans="2:34" ht="14.25">
      <c r="B54" s="32">
        <v>1991</v>
      </c>
      <c r="C54" s="29">
        <f t="shared" si="20"/>
        <v>6344070.8206028901</v>
      </c>
      <c r="D54" s="28">
        <v>0.26269999999999999</v>
      </c>
      <c r="E54" s="29">
        <f t="shared" si="14"/>
        <v>8010658.2251752689</v>
      </c>
      <c r="G54" s="32">
        <v>2006</v>
      </c>
      <c r="H54" s="29">
        <f t="shared" si="21"/>
        <v>6798109.6912548486</v>
      </c>
      <c r="I54" s="28">
        <v>0.12589999999999998</v>
      </c>
      <c r="J54" s="29">
        <f t="shared" si="15"/>
        <v>7653991.7013838338</v>
      </c>
      <c r="L54" s="32">
        <v>1991</v>
      </c>
      <c r="M54" s="29">
        <f t="shared" si="22"/>
        <v>8464603.1465733089</v>
      </c>
      <c r="N54" s="28">
        <v>0.26269999999999999</v>
      </c>
      <c r="O54" s="29">
        <v>24000</v>
      </c>
      <c r="P54" s="29">
        <f t="shared" si="16"/>
        <v>10718559.193178117</v>
      </c>
      <c r="R54" s="32">
        <v>2006</v>
      </c>
      <c r="S54" s="29">
        <f t="shared" si="23"/>
        <v>10850561.556006242</v>
      </c>
      <c r="T54" s="28">
        <v>0.12589999999999998</v>
      </c>
      <c r="U54" s="29">
        <v>24000</v>
      </c>
      <c r="V54" s="29">
        <f t="shared" si="17"/>
        <v>12243668.855907427</v>
      </c>
      <c r="X54" s="32">
        <v>1991</v>
      </c>
      <c r="Y54" s="29">
        <f t="shared" si="24"/>
        <v>2809850.277318859</v>
      </c>
      <c r="Z54" s="28">
        <v>0.26269999999999999</v>
      </c>
      <c r="AA54" s="29">
        <v>-40000</v>
      </c>
      <c r="AB54" s="29">
        <f t="shared" si="18"/>
        <v>3497489.9451705231</v>
      </c>
      <c r="AD54" s="32">
        <v>2006</v>
      </c>
      <c r="AE54" s="29">
        <f t="shared" si="25"/>
        <v>44023.2500025216</v>
      </c>
      <c r="AF54" s="28">
        <v>0.12589999999999998</v>
      </c>
      <c r="AG54" s="29">
        <v>-40000</v>
      </c>
      <c r="AH54" s="29">
        <f t="shared" si="19"/>
        <v>4529.7771778390688</v>
      </c>
    </row>
    <row r="55" spans="2:34" ht="14.25">
      <c r="B55" s="32">
        <v>1992</v>
      </c>
      <c r="C55" s="29">
        <f t="shared" si="20"/>
        <v>8010658.2251752689</v>
      </c>
      <c r="D55" s="28">
        <v>4.6200000000000005E-2</v>
      </c>
      <c r="E55" s="29">
        <f t="shared" si="14"/>
        <v>8380750.6351783667</v>
      </c>
      <c r="G55" s="32">
        <v>2007</v>
      </c>
      <c r="H55" s="29">
        <f t="shared" si="21"/>
        <v>7653991.7013838338</v>
      </c>
      <c r="I55" s="28">
        <v>2.6900000000000007E-2</v>
      </c>
      <c r="J55" s="29">
        <f t="shared" si="15"/>
        <v>7859884.0781510593</v>
      </c>
      <c r="L55" s="32">
        <v>1992</v>
      </c>
      <c r="M55" s="29">
        <f t="shared" si="22"/>
        <v>10718559.193178117</v>
      </c>
      <c r="N55" s="28">
        <v>4.6200000000000005E-2</v>
      </c>
      <c r="O55" s="29">
        <v>24000</v>
      </c>
      <c r="P55" s="29">
        <f t="shared" si="16"/>
        <v>11238865.427902946</v>
      </c>
      <c r="R55" s="32">
        <v>2007</v>
      </c>
      <c r="S55" s="29">
        <f t="shared" si="23"/>
        <v>12243668.855907427</v>
      </c>
      <c r="T55" s="28">
        <v>2.6900000000000007E-2</v>
      </c>
      <c r="U55" s="29">
        <v>24000</v>
      </c>
      <c r="V55" s="29">
        <f t="shared" si="17"/>
        <v>12597669.148131335</v>
      </c>
      <c r="X55" s="32">
        <v>1992</v>
      </c>
      <c r="Y55" s="29">
        <f t="shared" si="24"/>
        <v>3497489.9451705231</v>
      </c>
      <c r="Z55" s="28">
        <v>4.6200000000000005E-2</v>
      </c>
      <c r="AA55" s="29">
        <v>-40000</v>
      </c>
      <c r="AB55" s="29">
        <f t="shared" si="18"/>
        <v>3617225.9806374013</v>
      </c>
      <c r="AD55" s="32">
        <v>2007</v>
      </c>
      <c r="AE55" s="29">
        <f t="shared" si="25"/>
        <v>4529.7771778390688</v>
      </c>
      <c r="AF55" s="28">
        <v>2.6900000000000007E-2</v>
      </c>
      <c r="AG55" s="29">
        <v>-40000</v>
      </c>
      <c r="AH55" s="29">
        <f t="shared" si="19"/>
        <v>-36424.371816077059</v>
      </c>
    </row>
    <row r="56" spans="2:34" ht="14.25">
      <c r="B56" s="32">
        <v>1993</v>
      </c>
      <c r="C56" s="29">
        <f t="shared" si="20"/>
        <v>8380750.6351783667</v>
      </c>
      <c r="D56" s="28">
        <v>7.0800000000000002E-2</v>
      </c>
      <c r="E56" s="29"/>
      <c r="G56" s="32">
        <v>2008</v>
      </c>
      <c r="H56" s="29">
        <f t="shared" si="21"/>
        <v>7859884.0781510593</v>
      </c>
      <c r="I56" s="28">
        <v>-0.40799999999999997</v>
      </c>
      <c r="J56" s="29"/>
      <c r="L56" s="32">
        <v>1993</v>
      </c>
      <c r="M56" s="29">
        <f t="shared" si="22"/>
        <v>11238865.427902946</v>
      </c>
      <c r="N56" s="28">
        <v>7.0800000000000002E-2</v>
      </c>
      <c r="O56" s="29"/>
      <c r="P56" s="29"/>
      <c r="R56" s="32">
        <v>2008</v>
      </c>
      <c r="S56" s="29">
        <f t="shared" si="23"/>
        <v>12597669.148131335</v>
      </c>
      <c r="T56" s="28">
        <v>-0.40799999999999997</v>
      </c>
      <c r="U56" s="29">
        <v>24000</v>
      </c>
      <c r="V56" s="29">
        <f t="shared" si="17"/>
        <v>7472028.1356937513</v>
      </c>
      <c r="X56" s="32">
        <v>1993</v>
      </c>
      <c r="Y56" s="29">
        <f t="shared" si="24"/>
        <v>3617225.9806374013</v>
      </c>
      <c r="Z56" s="28">
        <v>7.0800000000000002E-2</v>
      </c>
      <c r="AA56" s="29">
        <v>-40000</v>
      </c>
      <c r="AB56" s="29">
        <f t="shared" si="18"/>
        <v>3830493.5800665291</v>
      </c>
      <c r="AD56" s="32">
        <v>2008</v>
      </c>
      <c r="AE56" s="29">
        <f t="shared" si="25"/>
        <v>-36424.371816077059</v>
      </c>
      <c r="AF56" s="28">
        <v>-0.40799999999999997</v>
      </c>
      <c r="AG56" s="29">
        <v>-40000</v>
      </c>
      <c r="AH56" s="29">
        <f t="shared" si="19"/>
        <v>-45243.228115117628</v>
      </c>
    </row>
  </sheetData>
  <mergeCells count="2">
    <mergeCell ref="E4:G4"/>
    <mergeCell ref="I6:M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N109"/>
  <sheetViews>
    <sheetView workbookViewId="0"/>
  </sheetViews>
  <sheetFormatPr defaultColWidth="12.5703125" defaultRowHeight="15.75" customHeight="1"/>
  <cols>
    <col min="1" max="1" width="3.5703125" customWidth="1"/>
    <col min="3" max="5" width="10.42578125" customWidth="1"/>
    <col min="6" max="6" width="14" customWidth="1"/>
    <col min="7" max="12" width="12.5703125" hidden="1"/>
    <col min="15" max="15" width="6.5703125" customWidth="1"/>
  </cols>
  <sheetData>
    <row r="3" spans="1:14" ht="45" customHeight="1">
      <c r="A3" s="18"/>
      <c r="B3" s="19" t="s">
        <v>19</v>
      </c>
      <c r="C3" s="20" t="s">
        <v>20</v>
      </c>
      <c r="D3" s="21" t="s">
        <v>21</v>
      </c>
      <c r="E3" s="20" t="s">
        <v>22</v>
      </c>
      <c r="F3" s="22" t="s">
        <v>23</v>
      </c>
      <c r="G3" s="86" t="s">
        <v>2</v>
      </c>
      <c r="H3" s="86" t="s">
        <v>3</v>
      </c>
      <c r="I3" s="86" t="s">
        <v>4</v>
      </c>
      <c r="J3" s="86" t="s">
        <v>5</v>
      </c>
      <c r="K3" s="86" t="s">
        <v>6</v>
      </c>
      <c r="L3" s="86" t="s">
        <v>7</v>
      </c>
      <c r="M3" s="24" t="s">
        <v>8</v>
      </c>
      <c r="N3" s="87" t="s">
        <v>263</v>
      </c>
    </row>
    <row r="4" spans="1:14" ht="14.25">
      <c r="A4" s="25"/>
      <c r="B4" s="32">
        <v>2019</v>
      </c>
      <c r="C4" s="28">
        <v>0.31489999999999996</v>
      </c>
      <c r="D4" s="28">
        <v>1.8000000000000002E-2</v>
      </c>
      <c r="E4" s="28">
        <f t="shared" ref="E4:E97" si="0">C4-D4</f>
        <v>0.29689999999999994</v>
      </c>
      <c r="F4" s="29">
        <f t="shared" ref="F4:F97" si="1">F5*(1+E4)</f>
        <v>6556661.9361509094</v>
      </c>
      <c r="G4" s="88">
        <f t="shared" ref="G4:G95" si="2">($F4/$F7)^(1/3)-1</f>
        <v>0.13120033165891787</v>
      </c>
      <c r="H4" s="88">
        <f t="shared" ref="H4:H93" si="3">($F4/$F9)^(1/5)-1</f>
        <v>0.10160674396843694</v>
      </c>
      <c r="I4" s="88">
        <f t="shared" ref="I4:I88" si="4">($F4/$F14)^(1/10)-1</f>
        <v>0.11768982471246647</v>
      </c>
      <c r="J4" s="88">
        <f t="shared" ref="J4:J78" si="5">($F4/$F24)^(1/20)-1</f>
        <v>3.7499037246671474E-2</v>
      </c>
      <c r="K4" s="88">
        <f t="shared" ref="K4:K73" si="6">($F4/$F29)^(1/25)-1</f>
        <v>7.8905391724427565E-2</v>
      </c>
      <c r="L4" s="88">
        <f t="shared" ref="L4:L68" si="7">($F4/$F34)^(1/30)-1</f>
        <v>7.4074615974327296E-2</v>
      </c>
      <c r="M4" s="31">
        <f t="shared" ref="M4:M58" si="8">($F4/F44)^(1/40)-1</f>
        <v>8.5093717566584681E-2</v>
      </c>
      <c r="N4" s="89">
        <v>8.7499999999999994E-2</v>
      </c>
    </row>
    <row r="5" spans="1:14" ht="14.25">
      <c r="A5" s="25"/>
      <c r="B5" s="32">
        <v>2018</v>
      </c>
      <c r="C5" s="28">
        <v>-4.3799999999999999E-2</v>
      </c>
      <c r="D5" s="28">
        <v>2.4E-2</v>
      </c>
      <c r="E5" s="28">
        <f t="shared" si="0"/>
        <v>-6.7799999999999999E-2</v>
      </c>
      <c r="F5" s="29">
        <f t="shared" si="1"/>
        <v>5055641.8661044873</v>
      </c>
      <c r="G5" s="88">
        <f t="shared" si="2"/>
        <v>7.2920596371935265E-2</v>
      </c>
      <c r="H5" s="88">
        <f t="shared" si="3"/>
        <v>6.9938122033473604E-2</v>
      </c>
      <c r="I5" s="88">
        <f t="shared" si="4"/>
        <v>0.11522659834602567</v>
      </c>
      <c r="J5" s="88">
        <f t="shared" si="5"/>
        <v>3.2976662926060385E-2</v>
      </c>
      <c r="K5" s="88">
        <f t="shared" si="6"/>
        <v>6.7193839844010617E-2</v>
      </c>
      <c r="L5" s="88">
        <f t="shared" si="7"/>
        <v>7.3293460123827536E-2</v>
      </c>
      <c r="M5" s="31">
        <f t="shared" si="8"/>
        <v>7.9924459710406959E-2</v>
      </c>
      <c r="N5" s="90">
        <v>8.7499999999999994E-2</v>
      </c>
    </row>
    <row r="6" spans="1:14" ht="14.25">
      <c r="A6" s="25"/>
      <c r="B6" s="32">
        <v>2017</v>
      </c>
      <c r="C6" s="28">
        <v>0.21829999999999999</v>
      </c>
      <c r="D6" s="28">
        <v>2.1000000000000001E-2</v>
      </c>
      <c r="E6" s="28">
        <f t="shared" si="0"/>
        <v>0.1973</v>
      </c>
      <c r="F6" s="29">
        <f t="shared" si="1"/>
        <v>5423344.6321652941</v>
      </c>
      <c r="G6" s="88">
        <f t="shared" si="2"/>
        <v>0.10299221461823671</v>
      </c>
      <c r="H6" s="88">
        <f t="shared" si="3"/>
        <v>0.14508608077688301</v>
      </c>
      <c r="I6" s="88">
        <f t="shared" si="4"/>
        <v>6.5723100715418203E-2</v>
      </c>
      <c r="J6" s="88">
        <f t="shared" si="5"/>
        <v>4.9063607052401981E-2</v>
      </c>
      <c r="K6" s="88">
        <f t="shared" si="6"/>
        <v>7.3127391291263111E-2</v>
      </c>
      <c r="L6" s="88">
        <f t="shared" si="7"/>
        <v>8.0043424753782455E-2</v>
      </c>
      <c r="M6" s="31">
        <f t="shared" si="8"/>
        <v>8.1538895219038121E-2</v>
      </c>
      <c r="N6" s="90">
        <v>0.08</v>
      </c>
    </row>
    <row r="7" spans="1:14" ht="14.25">
      <c r="A7" s="25"/>
      <c r="B7" s="32">
        <v>2016</v>
      </c>
      <c r="C7" s="28">
        <v>0.11960000000000001</v>
      </c>
      <c r="D7" s="28">
        <v>1.3000000000000001E-2</v>
      </c>
      <c r="E7" s="28">
        <f t="shared" si="0"/>
        <v>0.10660000000000001</v>
      </c>
      <c r="F7" s="29">
        <f t="shared" si="1"/>
        <v>4529645.5626537157</v>
      </c>
      <c r="G7" s="88">
        <f t="shared" si="2"/>
        <v>7.9013990802699885E-2</v>
      </c>
      <c r="H7" s="88">
        <f t="shared" si="3"/>
        <v>0.133710800132951</v>
      </c>
      <c r="I7" s="88">
        <f t="shared" si="4"/>
        <v>4.9486597597507398E-2</v>
      </c>
      <c r="J7" s="88">
        <f t="shared" si="5"/>
        <v>5.3816951532132729E-2</v>
      </c>
      <c r="K7" s="88">
        <f t="shared" si="6"/>
        <v>6.7352200018037767E-2</v>
      </c>
      <c r="L7" s="88">
        <f t="shared" si="7"/>
        <v>7.4165906531013626E-2</v>
      </c>
      <c r="M7" s="31">
        <f t="shared" si="8"/>
        <v>7.2728585813912172E-2</v>
      </c>
      <c r="N7" s="90">
        <v>6.5000000000000002E-2</v>
      </c>
    </row>
    <row r="8" spans="1:14" ht="14.25">
      <c r="A8" s="25"/>
      <c r="B8" s="32">
        <v>2015</v>
      </c>
      <c r="C8" s="28">
        <v>1.38E-2</v>
      </c>
      <c r="D8" s="28">
        <v>1E-3</v>
      </c>
      <c r="E8" s="28">
        <f t="shared" si="0"/>
        <v>1.2799999999999999E-2</v>
      </c>
      <c r="F8" s="29">
        <f t="shared" si="1"/>
        <v>4093299.8035909231</v>
      </c>
      <c r="G8" s="88">
        <f t="shared" si="2"/>
        <v>0.14112269590316795</v>
      </c>
      <c r="H8" s="88">
        <f t="shared" si="3"/>
        <v>0.10854209944030746</v>
      </c>
      <c r="I8" s="88">
        <f t="shared" si="4"/>
        <v>5.1302778335089672E-2</v>
      </c>
      <c r="J8" s="88">
        <f t="shared" si="5"/>
        <v>5.8077477159326429E-2</v>
      </c>
      <c r="K8" s="88">
        <f t="shared" si="6"/>
        <v>7.3001008545328538E-2</v>
      </c>
      <c r="L8" s="88">
        <f t="shared" si="7"/>
        <v>7.6091954720216792E-2</v>
      </c>
      <c r="M8" s="31">
        <f t="shared" si="8"/>
        <v>7.4461397616536473E-2</v>
      </c>
      <c r="N8" s="90">
        <v>7.0000000000000007E-2</v>
      </c>
    </row>
    <row r="9" spans="1:14" ht="14.25">
      <c r="A9" s="25"/>
      <c r="B9" s="32">
        <v>2014</v>
      </c>
      <c r="C9" s="28">
        <v>0.13689999999999999</v>
      </c>
      <c r="D9" s="28">
        <v>1.6E-2</v>
      </c>
      <c r="E9" s="28">
        <f t="shared" si="0"/>
        <v>0.12089999999999999</v>
      </c>
      <c r="F9" s="29">
        <f t="shared" si="1"/>
        <v>4041567.7365629179</v>
      </c>
      <c r="G9" s="88">
        <f t="shared" si="2"/>
        <v>0.18667653175959442</v>
      </c>
      <c r="H9" s="88">
        <f t="shared" si="3"/>
        <v>0.13400771292080682</v>
      </c>
      <c r="I9" s="88">
        <f t="shared" si="4"/>
        <v>5.1541278427976955E-2</v>
      </c>
      <c r="J9" s="88">
        <f t="shared" si="5"/>
        <v>7.3303530234330783E-2</v>
      </c>
      <c r="K9" s="88">
        <f t="shared" si="6"/>
        <v>6.8651319243116182E-2</v>
      </c>
      <c r="L9" s="88">
        <f t="shared" si="7"/>
        <v>8.4560097878425333E-2</v>
      </c>
      <c r="M9" s="31">
        <f t="shared" si="8"/>
        <v>8.0790336772792903E-2</v>
      </c>
      <c r="N9" s="90">
        <v>8.2500000000000004E-2</v>
      </c>
    </row>
    <row r="10" spans="1:14" ht="14.25">
      <c r="A10" s="25"/>
      <c r="B10" s="32">
        <v>2013</v>
      </c>
      <c r="C10" s="28">
        <v>0.32390000000000002</v>
      </c>
      <c r="D10" s="28">
        <v>1.4999999999999999E-2</v>
      </c>
      <c r="E10" s="28">
        <f t="shared" si="0"/>
        <v>0.30890000000000001</v>
      </c>
      <c r="F10" s="29">
        <f t="shared" si="1"/>
        <v>3605645.2284440342</v>
      </c>
      <c r="G10" s="88">
        <f t="shared" si="2"/>
        <v>0.13821279817622245</v>
      </c>
      <c r="H10" s="88">
        <f t="shared" si="3"/>
        <v>0.16243205101868208</v>
      </c>
      <c r="I10" s="88">
        <f t="shared" si="4"/>
        <v>4.78143368800521E-2</v>
      </c>
      <c r="J10" s="88">
        <f t="shared" si="5"/>
        <v>6.6508869815789851E-2</v>
      </c>
      <c r="K10" s="88">
        <f t="shared" si="6"/>
        <v>7.396578937283893E-2</v>
      </c>
      <c r="L10" s="88">
        <f t="shared" si="7"/>
        <v>8.1144659142778242E-2</v>
      </c>
      <c r="M10" s="31">
        <f t="shared" si="8"/>
        <v>6.5134598616128914E-2</v>
      </c>
      <c r="N10" s="90">
        <v>0.05</v>
      </c>
    </row>
    <row r="11" spans="1:14" ht="14.25">
      <c r="A11" s="25"/>
      <c r="B11" s="32">
        <v>2012</v>
      </c>
      <c r="C11" s="28">
        <v>0.16</v>
      </c>
      <c r="D11" s="28">
        <v>2.1000000000000001E-2</v>
      </c>
      <c r="E11" s="28">
        <f t="shared" si="0"/>
        <v>0.13900000000000001</v>
      </c>
      <c r="F11" s="29">
        <f t="shared" si="1"/>
        <v>2754714.056416865</v>
      </c>
      <c r="G11" s="88">
        <f t="shared" si="2"/>
        <v>8.5264428330547704E-2</v>
      </c>
      <c r="H11" s="88">
        <f t="shared" si="3"/>
        <v>-8.1394346982840426E-3</v>
      </c>
      <c r="I11" s="88">
        <f t="shared" si="4"/>
        <v>4.4146710924514609E-2</v>
      </c>
      <c r="J11" s="88">
        <f t="shared" si="5"/>
        <v>5.5855694265922295E-2</v>
      </c>
      <c r="K11" s="88">
        <f t="shared" si="6"/>
        <v>6.7485128995417254E-2</v>
      </c>
      <c r="L11" s="88">
        <f t="shared" si="7"/>
        <v>7.782656984212144E-2</v>
      </c>
      <c r="M11" s="31">
        <f t="shared" si="8"/>
        <v>5.1820743471247654E-2</v>
      </c>
      <c r="N11" s="90">
        <v>3.7499999999999999E-2</v>
      </c>
    </row>
    <row r="12" spans="1:14" ht="14.25">
      <c r="A12" s="25"/>
      <c r="B12" s="32">
        <v>2011</v>
      </c>
      <c r="C12" s="28">
        <v>2.1099999999999997E-2</v>
      </c>
      <c r="D12" s="28">
        <v>3.2000000000000001E-2</v>
      </c>
      <c r="E12" s="28">
        <f t="shared" si="0"/>
        <v>-1.0900000000000003E-2</v>
      </c>
      <c r="F12" s="29">
        <f t="shared" si="1"/>
        <v>2418537.3629647628</v>
      </c>
      <c r="G12" s="88">
        <f t="shared" si="2"/>
        <v>0.12495693167034894</v>
      </c>
      <c r="H12" s="88">
        <f t="shared" si="3"/>
        <v>-2.8480527478764728E-2</v>
      </c>
      <c r="I12" s="88">
        <f t="shared" si="4"/>
        <v>3.1401340005361433E-3</v>
      </c>
      <c r="J12" s="88">
        <f t="shared" si="5"/>
        <v>5.1378558766262739E-2</v>
      </c>
      <c r="K12" s="88">
        <f t="shared" si="6"/>
        <v>6.2637602987481777E-2</v>
      </c>
      <c r="L12" s="88">
        <f t="shared" si="7"/>
        <v>7.8281153316277496E-2</v>
      </c>
      <c r="M12" s="31">
        <f t="shared" si="8"/>
        <v>5.2251314674607752E-2</v>
      </c>
      <c r="N12" s="90">
        <v>4.2500000000000003E-2</v>
      </c>
    </row>
    <row r="13" spans="1:14" ht="14.25">
      <c r="A13" s="25"/>
      <c r="B13" s="32">
        <v>2010</v>
      </c>
      <c r="C13" s="28">
        <v>0.15060000000000001</v>
      </c>
      <c r="D13" s="28">
        <v>1.6E-2</v>
      </c>
      <c r="E13" s="28">
        <f t="shared" si="0"/>
        <v>0.1346</v>
      </c>
      <c r="F13" s="29">
        <f t="shared" si="1"/>
        <v>2445189.9332370469</v>
      </c>
      <c r="G13" s="88">
        <f t="shared" si="2"/>
        <v>-5.1953299671022579E-2</v>
      </c>
      <c r="H13" s="88">
        <f t="shared" si="3"/>
        <v>-2.9810033438487649E-3</v>
      </c>
      <c r="I13" s="88">
        <f t="shared" si="4"/>
        <v>-1.1588976845958832E-2</v>
      </c>
      <c r="J13" s="88">
        <f t="shared" si="5"/>
        <v>6.4295228097606349E-2</v>
      </c>
      <c r="K13" s="88">
        <f t="shared" si="6"/>
        <v>6.9716816338723619E-2</v>
      </c>
      <c r="L13" s="88">
        <f t="shared" si="7"/>
        <v>7.2758988864668694E-2</v>
      </c>
      <c r="M13" s="31">
        <f t="shared" si="8"/>
        <v>5.502901154505091E-2</v>
      </c>
      <c r="N13" s="90">
        <v>4.4999999999999998E-2</v>
      </c>
    </row>
    <row r="14" spans="1:14" ht="14.25">
      <c r="A14" s="25"/>
      <c r="B14" s="32">
        <v>2009</v>
      </c>
      <c r="C14" s="28">
        <v>0.2646</v>
      </c>
      <c r="D14" s="28">
        <v>-4.0000000000000001E-3</v>
      </c>
      <c r="E14" s="28">
        <f t="shared" si="0"/>
        <v>0.26860000000000001</v>
      </c>
      <c r="F14" s="29">
        <f t="shared" si="1"/>
        <v>2155111.8748784126</v>
      </c>
      <c r="G14" s="88">
        <f t="shared" si="2"/>
        <v>-8.2953151865804542E-2</v>
      </c>
      <c r="H14" s="88">
        <f t="shared" si="3"/>
        <v>-2.4928095603558353E-2</v>
      </c>
      <c r="I14" s="88">
        <f t="shared" si="4"/>
        <v>-3.6938309280320492E-2</v>
      </c>
      <c r="J14" s="88">
        <f t="shared" si="5"/>
        <v>5.2909467284399714E-2</v>
      </c>
      <c r="K14" s="88">
        <f t="shared" si="6"/>
        <v>7.4932379363377155E-2</v>
      </c>
      <c r="L14" s="88">
        <f t="shared" si="7"/>
        <v>7.4440984959928125E-2</v>
      </c>
      <c r="M14" s="31">
        <f t="shared" si="8"/>
        <v>5.1255485780320909E-2</v>
      </c>
      <c r="N14" s="90">
        <v>4.2500000000000003E-2</v>
      </c>
    </row>
    <row r="15" spans="1:14" ht="14.25">
      <c r="A15" s="25"/>
      <c r="B15" s="32">
        <v>2008</v>
      </c>
      <c r="C15" s="28">
        <v>-0.37</v>
      </c>
      <c r="D15" s="28">
        <v>3.7999999999999999E-2</v>
      </c>
      <c r="E15" s="28">
        <f t="shared" si="0"/>
        <v>-0.40799999999999997</v>
      </c>
      <c r="F15" s="29">
        <f t="shared" si="1"/>
        <v>1698811.1894043926</v>
      </c>
      <c r="G15" s="88">
        <f t="shared" si="2"/>
        <v>-0.11871463134438032</v>
      </c>
      <c r="H15" s="88">
        <f t="shared" si="3"/>
        <v>-5.5501881930010266E-2</v>
      </c>
      <c r="I15" s="88">
        <f t="shared" si="4"/>
        <v>-4.3207194186032916E-2</v>
      </c>
      <c r="J15" s="88">
        <f t="shared" si="5"/>
        <v>5.2921915548789666E-2</v>
      </c>
      <c r="K15" s="88">
        <f t="shared" si="6"/>
        <v>6.558243620754145E-2</v>
      </c>
      <c r="L15" s="88">
        <f t="shared" si="7"/>
        <v>6.8407178841538574E-2</v>
      </c>
      <c r="M15" s="31">
        <f t="shared" si="8"/>
        <v>4.1088426816105583E-2</v>
      </c>
      <c r="N15" s="90">
        <v>3.5000000000000003E-2</v>
      </c>
    </row>
    <row r="16" spans="1:14" ht="14.25">
      <c r="A16" s="25"/>
      <c r="B16" s="32">
        <v>2007</v>
      </c>
      <c r="C16" s="28">
        <v>5.4900000000000004E-2</v>
      </c>
      <c r="D16" s="28">
        <v>2.7999999999999997E-2</v>
      </c>
      <c r="E16" s="28">
        <f t="shared" si="0"/>
        <v>2.6900000000000007E-2</v>
      </c>
      <c r="F16" s="29">
        <f t="shared" si="1"/>
        <v>2869613.4956155275</v>
      </c>
      <c r="G16" s="88">
        <f t="shared" si="2"/>
        <v>5.4821403644354394E-2</v>
      </c>
      <c r="H16" s="88">
        <f t="shared" si="3"/>
        <v>9.9189132096242805E-2</v>
      </c>
      <c r="I16" s="88">
        <f t="shared" si="4"/>
        <v>3.2664536316243442E-2</v>
      </c>
      <c r="J16" s="88">
        <f t="shared" si="5"/>
        <v>8.7275585323061122E-2</v>
      </c>
      <c r="K16" s="88">
        <f t="shared" si="6"/>
        <v>9.5893970841190557E-2</v>
      </c>
      <c r="L16" s="88">
        <f t="shared" si="7"/>
        <v>8.6862814268180433E-2</v>
      </c>
      <c r="M16" s="91">
        <f t="shared" si="8"/>
        <v>5.6574087203696166E-2</v>
      </c>
      <c r="N16" s="92">
        <v>3.5000000000000003E-2</v>
      </c>
    </row>
    <row r="17" spans="1:14" ht="14.25">
      <c r="A17" s="25"/>
      <c r="B17" s="32">
        <v>2006</v>
      </c>
      <c r="C17" s="28">
        <v>0.15789999999999998</v>
      </c>
      <c r="D17" s="28">
        <v>3.2000000000000001E-2</v>
      </c>
      <c r="E17" s="28">
        <f t="shared" si="0"/>
        <v>0.12589999999999998</v>
      </c>
      <c r="F17" s="29">
        <f t="shared" si="1"/>
        <v>2794442.9794678427</v>
      </c>
      <c r="G17" s="88">
        <f t="shared" si="2"/>
        <v>7.3293604072077523E-2</v>
      </c>
      <c r="H17" s="88">
        <f t="shared" si="3"/>
        <v>3.5789973237636996E-2</v>
      </c>
      <c r="I17" s="88">
        <f t="shared" si="4"/>
        <v>5.8165173217753718E-2</v>
      </c>
      <c r="J17" s="88">
        <f t="shared" si="5"/>
        <v>8.6722346279636042E-2</v>
      </c>
      <c r="K17" s="88">
        <f t="shared" si="6"/>
        <v>0.10100201913526452</v>
      </c>
      <c r="L17" s="88">
        <f t="shared" si="7"/>
        <v>8.0589739297395102E-2</v>
      </c>
      <c r="M17" s="31">
        <f t="shared" si="8"/>
        <v>6.0890627716335022E-2</v>
      </c>
      <c r="N17" s="90">
        <v>4.2500000000000003E-2</v>
      </c>
    </row>
    <row r="18" spans="1:14" ht="14.25">
      <c r="A18" s="25"/>
      <c r="B18" s="32">
        <v>2005</v>
      </c>
      <c r="C18" s="28">
        <v>4.9100000000000005E-2</v>
      </c>
      <c r="D18" s="28">
        <v>3.4000000000000002E-2</v>
      </c>
      <c r="E18" s="28">
        <f t="shared" si="0"/>
        <v>1.5100000000000002E-2</v>
      </c>
      <c r="F18" s="29">
        <f t="shared" si="1"/>
        <v>2481963.7440872574</v>
      </c>
      <c r="G18" s="88">
        <f t="shared" si="2"/>
        <v>0.11543615839659127</v>
      </c>
      <c r="H18" s="88">
        <f t="shared" si="3"/>
        <v>-2.012263159580685E-2</v>
      </c>
      <c r="I18" s="88">
        <f t="shared" si="4"/>
        <v>6.4895832811172838E-2</v>
      </c>
      <c r="J18" s="88">
        <f t="shared" si="5"/>
        <v>8.8704882519201167E-2</v>
      </c>
      <c r="K18" s="88">
        <f t="shared" si="6"/>
        <v>8.8583903003066178E-2</v>
      </c>
      <c r="L18" s="88">
        <f t="shared" si="7"/>
        <v>8.2293754025494881E-2</v>
      </c>
      <c r="M18" s="31">
        <f t="shared" si="8"/>
        <v>5.4086106970421932E-2</v>
      </c>
      <c r="N18" s="90">
        <v>3.5000000000000003E-2</v>
      </c>
    </row>
    <row r="19" spans="1:14" ht="14.25">
      <c r="A19" s="25"/>
      <c r="B19" s="32">
        <v>2004</v>
      </c>
      <c r="C19" s="28">
        <v>0.10880000000000001</v>
      </c>
      <c r="D19" s="28">
        <v>2.7000000000000003E-2</v>
      </c>
      <c r="E19" s="28">
        <f t="shared" si="0"/>
        <v>8.1800000000000012E-2</v>
      </c>
      <c r="F19" s="29">
        <f t="shared" si="1"/>
        <v>2445043.5859395703</v>
      </c>
      <c r="G19" s="88">
        <f t="shared" si="2"/>
        <v>1.4183690097504087E-2</v>
      </c>
      <c r="H19" s="88">
        <f t="shared" si="3"/>
        <v>-4.8800590038585945E-2</v>
      </c>
      <c r="I19" s="88">
        <f t="shared" si="4"/>
        <v>9.551616436365995E-2</v>
      </c>
      <c r="J19" s="88">
        <f t="shared" si="5"/>
        <v>0.1014562980229432</v>
      </c>
      <c r="K19" s="88">
        <f t="shared" si="6"/>
        <v>9.5498408534538726E-2</v>
      </c>
      <c r="L19" s="88">
        <f t="shared" si="7"/>
        <v>9.0719712508706252E-2</v>
      </c>
      <c r="M19" s="31">
        <f t="shared" si="8"/>
        <v>5.6408193751124713E-2</v>
      </c>
      <c r="N19" s="90">
        <v>3.7499999999999999E-2</v>
      </c>
    </row>
    <row r="20" spans="1:14" ht="14.25">
      <c r="A20" s="25"/>
      <c r="B20" s="32">
        <v>2003</v>
      </c>
      <c r="C20" s="28">
        <v>0.2868</v>
      </c>
      <c r="D20" s="28">
        <v>2.3E-2</v>
      </c>
      <c r="E20" s="28">
        <f t="shared" si="0"/>
        <v>0.26379999999999998</v>
      </c>
      <c r="F20" s="29">
        <f t="shared" si="1"/>
        <v>2260162.3090585782</v>
      </c>
      <c r="G20" s="88">
        <f t="shared" si="2"/>
        <v>-6.3011464804748729E-2</v>
      </c>
      <c r="H20" s="88">
        <f t="shared" si="3"/>
        <v>-3.0752464464385176E-2</v>
      </c>
      <c r="I20" s="88">
        <f t="shared" si="4"/>
        <v>8.5536940430278818E-2</v>
      </c>
      <c r="J20" s="88">
        <f t="shared" si="5"/>
        <v>9.8205318528898244E-2</v>
      </c>
      <c r="K20" s="88">
        <f t="shared" si="6"/>
        <v>9.5075184639890287E-2</v>
      </c>
      <c r="L20" s="88">
        <f t="shared" si="7"/>
        <v>7.0971409777983885E-2</v>
      </c>
      <c r="M20" s="31">
        <f t="shared" si="8"/>
        <v>5.8065401933311334E-2</v>
      </c>
      <c r="N20" s="90">
        <v>4.2500000000000003E-2</v>
      </c>
    </row>
    <row r="21" spans="1:14" ht="14.25">
      <c r="A21" s="25"/>
      <c r="B21" s="32">
        <v>2002</v>
      </c>
      <c r="C21" s="28">
        <v>-0.221</v>
      </c>
      <c r="D21" s="28">
        <v>1.6E-2</v>
      </c>
      <c r="E21" s="28">
        <f t="shared" si="0"/>
        <v>-0.23699999999999999</v>
      </c>
      <c r="F21" s="29">
        <f t="shared" si="1"/>
        <v>1788386.0650882879</v>
      </c>
      <c r="G21" s="88">
        <f t="shared" si="2"/>
        <v>-0.1710833859796308</v>
      </c>
      <c r="H21" s="88">
        <f t="shared" si="3"/>
        <v>-2.9833889886139664E-2</v>
      </c>
      <c r="I21" s="88">
        <f t="shared" si="4"/>
        <v>6.7695981273237393E-2</v>
      </c>
      <c r="J21" s="88">
        <f t="shared" si="5"/>
        <v>9.5071725165495113E-2</v>
      </c>
      <c r="K21" s="88">
        <f t="shared" si="6"/>
        <v>8.4414187851193256E-2</v>
      </c>
      <c r="L21" s="88">
        <f t="shared" si="7"/>
        <v>5.4391267437462254E-2</v>
      </c>
      <c r="M21" s="31">
        <f t="shared" si="8"/>
        <v>5.7024276128713192E-2</v>
      </c>
      <c r="N21" s="90">
        <v>4.7500000000000001E-2</v>
      </c>
    </row>
    <row r="22" spans="1:14" ht="14.25">
      <c r="A22" s="25"/>
      <c r="B22" s="32">
        <v>2001</v>
      </c>
      <c r="C22" s="28">
        <v>-0.11890000000000001</v>
      </c>
      <c r="D22" s="28">
        <v>2.7999999999999997E-2</v>
      </c>
      <c r="E22" s="28">
        <f t="shared" si="0"/>
        <v>-0.1469</v>
      </c>
      <c r="F22" s="29">
        <f t="shared" si="1"/>
        <v>2343887.3723306525</v>
      </c>
      <c r="G22" s="88">
        <f t="shared" si="2"/>
        <v>-3.9147157248875408E-2</v>
      </c>
      <c r="H22" s="88">
        <f t="shared" si="3"/>
        <v>8.1023723671504788E-2</v>
      </c>
      <c r="I22" s="88">
        <f t="shared" si="4"/>
        <v>0.10193664510768463</v>
      </c>
      <c r="J22" s="88">
        <f t="shared" si="5"/>
        <v>0.11793671308703946</v>
      </c>
      <c r="K22" s="88">
        <f t="shared" si="6"/>
        <v>8.9779582016712878E-2</v>
      </c>
      <c r="L22" s="88">
        <f t="shared" si="7"/>
        <v>6.9150312694026717E-2</v>
      </c>
      <c r="M22" s="31">
        <f t="shared" si="8"/>
        <v>6.14766233713957E-2</v>
      </c>
      <c r="N22" s="90">
        <v>4.2500000000000003E-2</v>
      </c>
    </row>
    <row r="23" spans="1:14" ht="14.25">
      <c r="A23" s="25"/>
      <c r="B23" s="32">
        <v>2000</v>
      </c>
      <c r="C23" s="28">
        <v>-9.0999999999999998E-2</v>
      </c>
      <c r="D23" s="28">
        <v>3.4000000000000002E-2</v>
      </c>
      <c r="E23" s="28">
        <f t="shared" si="0"/>
        <v>-0.125</v>
      </c>
      <c r="F23" s="29">
        <f t="shared" si="1"/>
        <v>2747494.2824178319</v>
      </c>
      <c r="G23" s="88">
        <f t="shared" si="2"/>
        <v>9.7072527209040693E-2</v>
      </c>
      <c r="H23" s="88">
        <f t="shared" si="3"/>
        <v>0.15729087261747265</v>
      </c>
      <c r="I23" s="88">
        <f t="shared" si="4"/>
        <v>0.14600536215873827</v>
      </c>
      <c r="J23" s="88">
        <f t="shared" si="5"/>
        <v>0.11759500817601798</v>
      </c>
      <c r="K23" s="88">
        <f t="shared" si="6"/>
        <v>0.1040273622837109</v>
      </c>
      <c r="L23" s="88">
        <f t="shared" si="7"/>
        <v>7.8218244333194464E-2</v>
      </c>
      <c r="M23" s="31">
        <f t="shared" si="8"/>
        <v>7.1852972132135706E-2</v>
      </c>
      <c r="N23" s="90">
        <v>0.05</v>
      </c>
    </row>
    <row r="24" spans="1:14" ht="14.25">
      <c r="A24" s="25"/>
      <c r="B24" s="32">
        <v>1999</v>
      </c>
      <c r="C24" s="28">
        <v>0.2104</v>
      </c>
      <c r="D24" s="28">
        <v>2.2000000000000002E-2</v>
      </c>
      <c r="E24" s="28">
        <f t="shared" si="0"/>
        <v>0.18840000000000001</v>
      </c>
      <c r="F24" s="29">
        <f t="shared" si="1"/>
        <v>3139993.4656203794</v>
      </c>
      <c r="G24" s="88">
        <f t="shared" si="2"/>
        <v>0.25522826435690971</v>
      </c>
      <c r="H24" s="88">
        <f t="shared" si="3"/>
        <v>0.26172877507435643</v>
      </c>
      <c r="I24" s="88">
        <f t="shared" si="4"/>
        <v>0.15113949291105855</v>
      </c>
      <c r="J24" s="88">
        <f t="shared" si="5"/>
        <v>0.13487177687137519</v>
      </c>
      <c r="K24" s="88">
        <f t="shared" si="6"/>
        <v>0.1209893334628791</v>
      </c>
      <c r="L24" s="88">
        <f t="shared" si="7"/>
        <v>8.2412995070723971E-2</v>
      </c>
      <c r="M24" s="31">
        <f t="shared" si="8"/>
        <v>7.5104405672443253E-2</v>
      </c>
      <c r="N24" s="90">
        <v>4.7500000000000001E-2</v>
      </c>
    </row>
    <row r="25" spans="1:14" ht="14.25">
      <c r="A25" s="25"/>
      <c r="B25" s="32">
        <v>1998</v>
      </c>
      <c r="C25" s="28">
        <v>0.2858</v>
      </c>
      <c r="D25" s="28">
        <v>1.6E-2</v>
      </c>
      <c r="E25" s="28">
        <f t="shared" si="0"/>
        <v>0.26979999999999998</v>
      </c>
      <c r="F25" s="29">
        <f t="shared" si="1"/>
        <v>2642202.5123025742</v>
      </c>
      <c r="G25" s="88">
        <f t="shared" si="2"/>
        <v>0.25915921400870801</v>
      </c>
      <c r="H25" s="88">
        <f t="shared" si="3"/>
        <v>0.21577863841308798</v>
      </c>
      <c r="I25" s="88">
        <f t="shared" si="4"/>
        <v>0.15870913065632997</v>
      </c>
      <c r="J25" s="88">
        <f t="shared" si="5"/>
        <v>0.12900598874835612</v>
      </c>
      <c r="K25" s="88">
        <f t="shared" si="6"/>
        <v>9.2563057094192658E-2</v>
      </c>
      <c r="L25" s="88">
        <f t="shared" si="7"/>
        <v>7.0806152606359918E-2</v>
      </c>
      <c r="M25" s="31">
        <f t="shared" si="8"/>
        <v>7.3334408151094266E-2</v>
      </c>
      <c r="N25" s="90">
        <v>0.05</v>
      </c>
    </row>
    <row r="26" spans="1:14" ht="14.25">
      <c r="A26" s="25"/>
      <c r="B26" s="32">
        <v>1997</v>
      </c>
      <c r="C26" s="28">
        <v>0.33360000000000001</v>
      </c>
      <c r="D26" s="28">
        <v>2.3E-2</v>
      </c>
      <c r="E26" s="28">
        <f t="shared" si="0"/>
        <v>0.31059999999999999</v>
      </c>
      <c r="F26" s="29">
        <f t="shared" si="1"/>
        <v>2080802.1045066738</v>
      </c>
      <c r="G26" s="88">
        <f t="shared" si="2"/>
        <v>0.28443074006130975</v>
      </c>
      <c r="H26" s="88">
        <f t="shared" si="3"/>
        <v>0.17503043710033506</v>
      </c>
      <c r="I26" s="88">
        <f t="shared" si="4"/>
        <v>0.14477466482646539</v>
      </c>
      <c r="J26" s="88">
        <f t="shared" si="5"/>
        <v>0.11501950311501763</v>
      </c>
      <c r="K26" s="88">
        <f t="shared" si="6"/>
        <v>7.2094185261146748E-2</v>
      </c>
      <c r="L26" s="88">
        <f t="shared" si="7"/>
        <v>6.4666329258834976E-2</v>
      </c>
      <c r="M26" s="31">
        <f t="shared" si="8"/>
        <v>7.6064273319719211E-2</v>
      </c>
      <c r="N26" s="90">
        <v>6.7500000000000004E-2</v>
      </c>
    </row>
    <row r="27" spans="1:14" ht="14.25">
      <c r="A27" s="25"/>
      <c r="B27" s="32">
        <v>1996</v>
      </c>
      <c r="C27" s="28">
        <v>0.2296</v>
      </c>
      <c r="D27" s="28">
        <v>0.03</v>
      </c>
      <c r="E27" s="28">
        <f t="shared" si="0"/>
        <v>0.1996</v>
      </c>
      <c r="F27" s="29">
        <f t="shared" si="1"/>
        <v>1587671.3753293711</v>
      </c>
      <c r="G27" s="88">
        <f t="shared" si="2"/>
        <v>0.16866225772372623</v>
      </c>
      <c r="H27" s="88">
        <f t="shared" si="3"/>
        <v>0.12325413702036658</v>
      </c>
      <c r="I27" s="88">
        <f t="shared" si="4"/>
        <v>0.11605020444241498</v>
      </c>
      <c r="J27" s="88">
        <f t="shared" si="5"/>
        <v>9.1979605328286196E-2</v>
      </c>
      <c r="K27" s="88">
        <f t="shared" si="6"/>
        <v>6.6791325938291513E-2</v>
      </c>
      <c r="L27" s="88">
        <f t="shared" si="7"/>
        <v>6.1800671611656366E-2</v>
      </c>
      <c r="M27" s="31">
        <f t="shared" si="8"/>
        <v>6.4765118100399199E-2</v>
      </c>
      <c r="N27" s="90">
        <v>5.5E-2</v>
      </c>
    </row>
    <row r="28" spans="1:14" ht="14.25">
      <c r="A28" s="25"/>
      <c r="B28" s="32">
        <v>1995</v>
      </c>
      <c r="C28" s="28">
        <v>0.37579999999999997</v>
      </c>
      <c r="D28" s="28">
        <v>2.7999999999999997E-2</v>
      </c>
      <c r="E28" s="28">
        <f t="shared" si="0"/>
        <v>0.3478</v>
      </c>
      <c r="F28" s="29">
        <f t="shared" si="1"/>
        <v>1323500.6463232504</v>
      </c>
      <c r="G28" s="88">
        <f t="shared" si="2"/>
        <v>0.12524300126319776</v>
      </c>
      <c r="H28" s="88">
        <f t="shared" si="3"/>
        <v>0.13482990419357122</v>
      </c>
      <c r="I28" s="88">
        <f t="shared" si="4"/>
        <v>0.11304625739043606</v>
      </c>
      <c r="J28" s="88">
        <f t="shared" si="5"/>
        <v>9.1099016744536243E-2</v>
      </c>
      <c r="K28" s="88">
        <f t="shared" si="6"/>
        <v>6.3064231402805149E-2</v>
      </c>
      <c r="L28" s="88">
        <f t="shared" si="7"/>
        <v>5.0507304530445163E-2</v>
      </c>
      <c r="M28" s="31">
        <f t="shared" si="8"/>
        <v>6.1240556350301345E-2</v>
      </c>
      <c r="N28" s="90">
        <v>5.5E-2</v>
      </c>
    </row>
    <row r="29" spans="1:14" ht="14.25">
      <c r="A29" s="25"/>
      <c r="B29" s="32">
        <v>1994</v>
      </c>
      <c r="C29" s="28">
        <v>1.32E-2</v>
      </c>
      <c r="D29" s="28">
        <v>2.6000000000000002E-2</v>
      </c>
      <c r="E29" s="28">
        <f t="shared" si="0"/>
        <v>-1.2800000000000002E-2</v>
      </c>
      <c r="F29" s="29">
        <f t="shared" si="1"/>
        <v>981971.09832560504</v>
      </c>
      <c r="G29" s="88">
        <f t="shared" si="2"/>
        <v>3.4132233110157451E-2</v>
      </c>
      <c r="H29" s="88">
        <f t="shared" si="3"/>
        <v>5.0243252208808764E-2</v>
      </c>
      <c r="I29" s="88">
        <f t="shared" si="4"/>
        <v>0.10742864041545941</v>
      </c>
      <c r="J29" s="88">
        <f t="shared" si="5"/>
        <v>8.8329367375152623E-2</v>
      </c>
      <c r="K29" s="88">
        <f t="shared" si="6"/>
        <v>4.9731901286568458E-2</v>
      </c>
      <c r="L29" s="88">
        <f t="shared" si="7"/>
        <v>4.3684943035794177E-2</v>
      </c>
      <c r="M29" s="31">
        <f t="shared" si="8"/>
        <v>6.0679707025713903E-2</v>
      </c>
      <c r="N29" s="90">
        <v>6.5000000000000002E-2</v>
      </c>
    </row>
    <row r="30" spans="1:14" ht="14.25">
      <c r="A30" s="25"/>
      <c r="B30" s="32">
        <v>1993</v>
      </c>
      <c r="C30" s="28">
        <v>0.1008</v>
      </c>
      <c r="D30" s="28">
        <v>0.03</v>
      </c>
      <c r="E30" s="28">
        <f t="shared" si="0"/>
        <v>7.0800000000000002E-2</v>
      </c>
      <c r="F30" s="29">
        <f t="shared" si="1"/>
        <v>994703.30057293864</v>
      </c>
      <c r="G30" s="88">
        <f t="shared" si="2"/>
        <v>0.12255532122315693</v>
      </c>
      <c r="H30" s="88">
        <f t="shared" si="3"/>
        <v>0.10431850589084557</v>
      </c>
      <c r="I30" s="88">
        <f t="shared" si="4"/>
        <v>0.11102153849053709</v>
      </c>
      <c r="J30" s="88">
        <f t="shared" si="5"/>
        <v>6.3762098260934374E-2</v>
      </c>
      <c r="K30" s="88">
        <f t="shared" si="6"/>
        <v>4.3955839151489373E-2</v>
      </c>
      <c r="L30" s="88">
        <f t="shared" si="7"/>
        <v>4.9063593564206309E-2</v>
      </c>
      <c r="M30" s="31">
        <f t="shared" si="8"/>
        <v>7.2172108058082385E-2</v>
      </c>
      <c r="N30" s="90">
        <v>9.2499999999999999E-2</v>
      </c>
    </row>
    <row r="31" spans="1:14" ht="14.25">
      <c r="A31" s="25"/>
      <c r="B31" s="32">
        <v>1992</v>
      </c>
      <c r="C31" s="28">
        <v>7.6200000000000004E-2</v>
      </c>
      <c r="D31" s="28">
        <v>0.03</v>
      </c>
      <c r="E31" s="28">
        <f t="shared" si="0"/>
        <v>4.6200000000000005E-2</v>
      </c>
      <c r="F31" s="29">
        <f t="shared" si="1"/>
        <v>928934.72223845602</v>
      </c>
      <c r="G31" s="88">
        <f t="shared" si="2"/>
        <v>6.5234761181019785E-2</v>
      </c>
      <c r="H31" s="88">
        <f t="shared" si="3"/>
        <v>0.11529794620685463</v>
      </c>
      <c r="I31" s="88">
        <f t="shared" si="4"/>
        <v>0.12314938361657757</v>
      </c>
      <c r="J31" s="88">
        <f t="shared" si="5"/>
        <v>4.7801212234381829E-2</v>
      </c>
      <c r="K31" s="88">
        <f t="shared" si="6"/>
        <v>4.3869960524290486E-2</v>
      </c>
      <c r="L31" s="88">
        <f t="shared" si="7"/>
        <v>5.3490797177919269E-2</v>
      </c>
      <c r="M31" s="31">
        <f t="shared" si="8"/>
        <v>6.9856892216106248E-2</v>
      </c>
      <c r="N31" s="90">
        <v>8.5000000000000006E-2</v>
      </c>
    </row>
    <row r="32" spans="1:14" ht="14.25">
      <c r="A32" s="25"/>
      <c r="B32" s="32">
        <v>1991</v>
      </c>
      <c r="C32" s="28">
        <v>0.30469999999999997</v>
      </c>
      <c r="D32" s="28">
        <v>4.2000000000000003E-2</v>
      </c>
      <c r="E32" s="28">
        <f t="shared" si="0"/>
        <v>0.26269999999999999</v>
      </c>
      <c r="F32" s="29">
        <f t="shared" si="1"/>
        <v>887913.13538372773</v>
      </c>
      <c r="G32" s="88">
        <f t="shared" si="2"/>
        <v>0.13601192589652578</v>
      </c>
      <c r="H32" s="88">
        <f t="shared" si="3"/>
        <v>0.10889247391516332</v>
      </c>
      <c r="I32" s="88">
        <f t="shared" si="4"/>
        <v>0.13416910129685422</v>
      </c>
      <c r="J32" s="88">
        <f t="shared" si="5"/>
        <v>5.3124795063083319E-2</v>
      </c>
      <c r="K32" s="88">
        <f t="shared" si="6"/>
        <v>4.9919470029754498E-2</v>
      </c>
      <c r="L32" s="88">
        <f t="shared" si="7"/>
        <v>4.8322813687181609E-2</v>
      </c>
      <c r="M32" s="31">
        <f t="shared" si="8"/>
        <v>7.2730608960089871E-2</v>
      </c>
      <c r="N32" s="90">
        <v>8.7499999999999994E-2</v>
      </c>
    </row>
    <row r="33" spans="1:14" ht="14.25">
      <c r="A33" s="25"/>
      <c r="B33" s="32">
        <v>1990</v>
      </c>
      <c r="C33" s="28">
        <v>-3.1E-2</v>
      </c>
      <c r="D33" s="28">
        <v>5.4000000000000006E-2</v>
      </c>
      <c r="E33" s="28">
        <f t="shared" si="0"/>
        <v>-8.5000000000000006E-2</v>
      </c>
      <c r="F33" s="29">
        <f t="shared" si="1"/>
        <v>703186.13715350267</v>
      </c>
      <c r="G33" s="88">
        <f t="shared" si="2"/>
        <v>9.3150284250638649E-2</v>
      </c>
      <c r="H33" s="88">
        <f t="shared" si="3"/>
        <v>9.1680758951465657E-2</v>
      </c>
      <c r="I33" s="88">
        <f t="shared" si="4"/>
        <v>8.9888968710555295E-2</v>
      </c>
      <c r="J33" s="88">
        <f t="shared" si="5"/>
        <v>4.5843470698758049E-2</v>
      </c>
      <c r="K33" s="88">
        <f t="shared" si="6"/>
        <v>3.4410064770499682E-2</v>
      </c>
      <c r="L33" s="88">
        <f t="shared" si="7"/>
        <v>4.8217498818160509E-2</v>
      </c>
      <c r="M33" s="31">
        <f t="shared" si="8"/>
        <v>7.0485635443326533E-2</v>
      </c>
      <c r="N33" s="90">
        <v>9.2499999999999999E-2</v>
      </c>
    </row>
    <row r="34" spans="1:14" ht="14.25">
      <c r="A34" s="25"/>
      <c r="B34" s="32">
        <v>1989</v>
      </c>
      <c r="C34" s="28">
        <v>0.31690000000000002</v>
      </c>
      <c r="D34" s="28">
        <v>4.8000000000000001E-2</v>
      </c>
      <c r="E34" s="28">
        <f t="shared" si="0"/>
        <v>0.26890000000000003</v>
      </c>
      <c r="F34" s="29">
        <f t="shared" si="1"/>
        <v>768509.43951202475</v>
      </c>
      <c r="G34" s="88">
        <f t="shared" si="2"/>
        <v>0.13216215882520022</v>
      </c>
      <c r="H34" s="88">
        <f t="shared" si="3"/>
        <v>0.16772775357817848</v>
      </c>
      <c r="I34" s="88">
        <f t="shared" si="4"/>
        <v>0.118833953548237</v>
      </c>
      <c r="J34" s="88">
        <f t="shared" si="5"/>
        <v>4.9604102462411648E-2</v>
      </c>
      <c r="K34" s="88">
        <f t="shared" si="6"/>
        <v>4.2378203860137242E-2</v>
      </c>
      <c r="L34" s="88">
        <f t="shared" si="7"/>
        <v>5.0892286006981369E-2</v>
      </c>
      <c r="M34" s="31">
        <f t="shared" si="8"/>
        <v>8.0010776625493385E-2</v>
      </c>
      <c r="N34" s="90">
        <v>0.11</v>
      </c>
    </row>
    <row r="35" spans="1:14" ht="14.25">
      <c r="A35" s="25"/>
      <c r="B35" s="32">
        <v>1988</v>
      </c>
      <c r="C35" s="28">
        <v>0.1661</v>
      </c>
      <c r="D35" s="28">
        <v>4.0999999999999995E-2</v>
      </c>
      <c r="E35" s="28">
        <f t="shared" si="0"/>
        <v>0.12509999999999999</v>
      </c>
      <c r="F35" s="29">
        <f t="shared" si="1"/>
        <v>605650.1217684804</v>
      </c>
      <c r="G35" s="88">
        <f t="shared" si="2"/>
        <v>0.10122635347087527</v>
      </c>
      <c r="H35" s="88">
        <f t="shared" si="3"/>
        <v>0.11776525740110055</v>
      </c>
      <c r="I35" s="88">
        <f t="shared" si="4"/>
        <v>0.10006427748407232</v>
      </c>
      <c r="J35" s="88">
        <f t="shared" si="5"/>
        <v>2.9387931284074797E-2</v>
      </c>
      <c r="K35" s="88">
        <f t="shared" si="6"/>
        <v>3.8348903851759486E-2</v>
      </c>
      <c r="L35" s="88">
        <f t="shared" si="7"/>
        <v>4.6297672958787617E-2</v>
      </c>
      <c r="M35" s="91">
        <f t="shared" si="8"/>
        <v>7.8502187750681074E-2</v>
      </c>
      <c r="N35" s="92">
        <v>0.11749999999999999</v>
      </c>
    </row>
    <row r="36" spans="1:14" ht="14.25">
      <c r="A36" s="25"/>
      <c r="B36" s="32">
        <v>1987</v>
      </c>
      <c r="C36" s="28">
        <v>5.2499999999999998E-2</v>
      </c>
      <c r="D36" s="28">
        <v>3.6000000000000004E-2</v>
      </c>
      <c r="E36" s="28">
        <f t="shared" si="0"/>
        <v>1.6499999999999994E-2</v>
      </c>
      <c r="F36" s="29">
        <f t="shared" si="1"/>
        <v>538307.81421071943</v>
      </c>
      <c r="G36" s="88">
        <f t="shared" si="2"/>
        <v>0.14999644136642964</v>
      </c>
      <c r="H36" s="88">
        <f t="shared" si="3"/>
        <v>0.13105609331439938</v>
      </c>
      <c r="I36" s="88">
        <f t="shared" si="4"/>
        <v>8.6037742209577939E-2</v>
      </c>
      <c r="J36" s="88">
        <f t="shared" si="5"/>
        <v>2.67395100374892E-2</v>
      </c>
      <c r="K36" s="88">
        <f t="shared" si="6"/>
        <v>4.1546622407630851E-2</v>
      </c>
      <c r="L36" s="88">
        <f t="shared" si="7"/>
        <v>5.4089806515432048E-2</v>
      </c>
      <c r="M36" s="31">
        <f t="shared" si="8"/>
        <v>7.4620760018081489E-2</v>
      </c>
      <c r="N36" s="90">
        <v>0.10249999999999999</v>
      </c>
    </row>
    <row r="37" spans="1:14" ht="14.25">
      <c r="A37" s="25"/>
      <c r="B37" s="32">
        <v>1986</v>
      </c>
      <c r="C37" s="28">
        <v>0.1867</v>
      </c>
      <c r="D37" s="28">
        <v>1.9E-2</v>
      </c>
      <c r="E37" s="28">
        <f t="shared" si="0"/>
        <v>0.16770000000000002</v>
      </c>
      <c r="F37" s="29">
        <f t="shared" si="1"/>
        <v>529569.91068442643</v>
      </c>
      <c r="G37" s="88">
        <f t="shared" si="2"/>
        <v>0.15120192874047866</v>
      </c>
      <c r="H37" s="88">
        <f t="shared" si="3"/>
        <v>0.1600218962572979</v>
      </c>
      <c r="I37" s="88">
        <f t="shared" si="4"/>
        <v>6.8428152879250748E-2</v>
      </c>
      <c r="J37" s="88">
        <f t="shared" si="5"/>
        <v>3.5672936909266095E-2</v>
      </c>
      <c r="K37" s="88">
        <f t="shared" si="6"/>
        <v>3.6611821647252185E-2</v>
      </c>
      <c r="L37" s="88">
        <f t="shared" si="7"/>
        <v>4.8199246221080738E-2</v>
      </c>
      <c r="M37" s="31">
        <f t="shared" si="8"/>
        <v>7.1742616447102003E-2</v>
      </c>
      <c r="N37" s="90">
        <v>8.7499999999999994E-2</v>
      </c>
    </row>
    <row r="38" spans="1:14" ht="14.25">
      <c r="A38" s="25"/>
      <c r="B38" s="32">
        <v>1985</v>
      </c>
      <c r="C38" s="28">
        <v>0.31730000000000003</v>
      </c>
      <c r="D38" s="28">
        <v>3.6000000000000004E-2</v>
      </c>
      <c r="E38" s="28">
        <f t="shared" si="0"/>
        <v>0.28129999999999999</v>
      </c>
      <c r="F38" s="29">
        <f t="shared" si="1"/>
        <v>453515.38124897354</v>
      </c>
      <c r="G38" s="88">
        <f t="shared" si="2"/>
        <v>0.15965112023458894</v>
      </c>
      <c r="H38" s="88">
        <f t="shared" si="3"/>
        <v>8.8100119358949014E-2</v>
      </c>
      <c r="I38" s="88">
        <f t="shared" si="4"/>
        <v>6.9584535625718758E-2</v>
      </c>
      <c r="J38" s="88">
        <f t="shared" si="5"/>
        <v>2.0568143624967838E-2</v>
      </c>
      <c r="K38" s="88">
        <f t="shared" si="6"/>
        <v>3.9734740935217117E-2</v>
      </c>
      <c r="L38" s="88">
        <f t="shared" si="7"/>
        <v>4.4513474660907715E-2</v>
      </c>
      <c r="M38" s="31">
        <f t="shared" si="8"/>
        <v>6.2836035165937609E-2</v>
      </c>
      <c r="N38" s="90">
        <v>6.7500000000000004E-2</v>
      </c>
    </row>
    <row r="39" spans="1:14" ht="14.25">
      <c r="A39" s="25"/>
      <c r="B39" s="32">
        <v>1984</v>
      </c>
      <c r="C39" s="28">
        <v>6.2699999999999992E-2</v>
      </c>
      <c r="D39" s="28">
        <v>4.2999999999999997E-2</v>
      </c>
      <c r="E39" s="28">
        <f t="shared" si="0"/>
        <v>1.9699999999999995E-2</v>
      </c>
      <c r="F39" s="29">
        <f t="shared" si="1"/>
        <v>353949.41172947286</v>
      </c>
      <c r="G39" s="88">
        <f t="shared" si="2"/>
        <v>0.11973763697242124</v>
      </c>
      <c r="H39" s="88">
        <f t="shared" si="3"/>
        <v>7.1987380428885528E-2</v>
      </c>
      <c r="I39" s="88">
        <f t="shared" si="4"/>
        <v>6.9559490033453963E-2</v>
      </c>
      <c r="J39" s="88">
        <f t="shared" si="5"/>
        <v>1.3202497300775828E-2</v>
      </c>
      <c r="K39" s="88">
        <f t="shared" si="6"/>
        <v>2.8967184305326299E-2</v>
      </c>
      <c r="L39" s="88">
        <f t="shared" si="7"/>
        <v>4.553946320244906E-2</v>
      </c>
      <c r="M39" s="31">
        <f t="shared" si="8"/>
        <v>6.4054707727060345E-2</v>
      </c>
      <c r="N39" s="90"/>
    </row>
    <row r="40" spans="1:14" ht="14.25">
      <c r="A40" s="25"/>
      <c r="B40" s="32">
        <v>1983</v>
      </c>
      <c r="C40" s="28">
        <v>0.22559999999999999</v>
      </c>
      <c r="D40" s="28">
        <v>3.2000000000000001E-2</v>
      </c>
      <c r="E40" s="28">
        <f t="shared" si="0"/>
        <v>0.19359999999999999</v>
      </c>
      <c r="F40" s="29">
        <f t="shared" si="1"/>
        <v>347111.31875009596</v>
      </c>
      <c r="G40" s="88">
        <f t="shared" si="2"/>
        <v>5.2948219988090406E-2</v>
      </c>
      <c r="H40" s="88">
        <f t="shared" si="3"/>
        <v>8.2643611065740252E-2</v>
      </c>
      <c r="I40" s="88">
        <f t="shared" si="4"/>
        <v>1.8512929311805371E-2</v>
      </c>
      <c r="J40" s="88">
        <f t="shared" si="5"/>
        <v>1.9392618010564577E-2</v>
      </c>
      <c r="K40" s="88">
        <f t="shared" si="6"/>
        <v>3.2562122976201646E-2</v>
      </c>
      <c r="L40" s="88">
        <f t="shared" si="7"/>
        <v>5.9526558489679138E-2</v>
      </c>
      <c r="M40" s="31">
        <f t="shared" si="8"/>
        <v>6.795707407143059E-2</v>
      </c>
      <c r="N40" s="90"/>
    </row>
    <row r="41" spans="1:14" ht="14.25">
      <c r="A41" s="25"/>
      <c r="B41" s="32">
        <v>1982</v>
      </c>
      <c r="C41" s="28">
        <v>0.2155</v>
      </c>
      <c r="D41" s="28">
        <v>6.2E-2</v>
      </c>
      <c r="E41" s="28">
        <f t="shared" si="0"/>
        <v>0.1535</v>
      </c>
      <c r="F41" s="29">
        <f t="shared" si="1"/>
        <v>290810.42120483913</v>
      </c>
      <c r="G41" s="88">
        <f t="shared" si="2"/>
        <v>5.1652789710203706E-2</v>
      </c>
      <c r="H41" s="88">
        <f t="shared" si="3"/>
        <v>4.2811213763399358E-2</v>
      </c>
      <c r="I41" s="88">
        <f t="shared" si="4"/>
        <v>-2.2492113360195187E-2</v>
      </c>
      <c r="J41" s="88">
        <f t="shared" si="5"/>
        <v>2.0298757286036029E-2</v>
      </c>
      <c r="K41" s="88">
        <f t="shared" si="6"/>
        <v>3.9336806691307347E-2</v>
      </c>
      <c r="L41" s="88">
        <f t="shared" si="7"/>
        <v>5.2660703474451953E-2</v>
      </c>
      <c r="M41" s="31">
        <f t="shared" si="8"/>
        <v>6.8055318605686255E-2</v>
      </c>
      <c r="N41" s="90"/>
    </row>
    <row r="42" spans="1:14" ht="14.25">
      <c r="A42" s="25"/>
      <c r="B42" s="32">
        <v>1981</v>
      </c>
      <c r="C42" s="28">
        <v>-4.9100000000000005E-2</v>
      </c>
      <c r="D42" s="28">
        <v>0.10300000000000001</v>
      </c>
      <c r="E42" s="28">
        <f t="shared" si="0"/>
        <v>-0.15210000000000001</v>
      </c>
      <c r="F42" s="29">
        <f t="shared" si="1"/>
        <v>252111.33177706038</v>
      </c>
      <c r="G42" s="88">
        <f t="shared" si="2"/>
        <v>2.6085914574437208E-2</v>
      </c>
      <c r="H42" s="88">
        <f t="shared" si="3"/>
        <v>-1.5933473714560664E-2</v>
      </c>
      <c r="I42" s="88">
        <f t="shared" si="4"/>
        <v>-2.2128329268974012E-2</v>
      </c>
      <c r="J42" s="88">
        <f t="shared" si="5"/>
        <v>7.8679846309115398E-3</v>
      </c>
      <c r="K42" s="88">
        <f t="shared" si="6"/>
        <v>2.7163017114036681E-2</v>
      </c>
      <c r="L42" s="88">
        <f t="shared" si="7"/>
        <v>5.2999811130610697E-2</v>
      </c>
      <c r="M42" s="31">
        <f t="shared" si="8"/>
        <v>6.6651894755807684E-2</v>
      </c>
      <c r="N42" s="90"/>
    </row>
    <row r="43" spans="1:14" ht="14.25">
      <c r="A43" s="25"/>
      <c r="B43" s="32">
        <v>1980</v>
      </c>
      <c r="C43" s="28">
        <v>0.32420000000000004</v>
      </c>
      <c r="D43" s="28">
        <v>0.13500000000000001</v>
      </c>
      <c r="E43" s="28">
        <f t="shared" si="0"/>
        <v>0.18920000000000003</v>
      </c>
      <c r="F43" s="29">
        <f t="shared" si="1"/>
        <v>297336.16202035663</v>
      </c>
      <c r="G43" s="88">
        <f t="shared" si="2"/>
        <v>8.0327446335310526E-2</v>
      </c>
      <c r="H43" s="88">
        <f t="shared" si="3"/>
        <v>5.1384021098789479E-2</v>
      </c>
      <c r="I43" s="88">
        <f t="shared" si="4"/>
        <v>3.5779759265590627E-3</v>
      </c>
      <c r="J43" s="88">
        <f t="shared" si="5"/>
        <v>2.7983111470330835E-2</v>
      </c>
      <c r="K43" s="88">
        <f t="shared" si="6"/>
        <v>3.6007942056335507E-2</v>
      </c>
      <c r="L43" s="88">
        <f t="shared" si="7"/>
        <v>6.4094927714635874E-2</v>
      </c>
      <c r="M43" s="31">
        <f t="shared" si="8"/>
        <v>6.6214406423443339E-2</v>
      </c>
      <c r="N43" s="90"/>
    </row>
    <row r="44" spans="1:14" ht="14.25">
      <c r="A44" s="25"/>
      <c r="B44" s="32">
        <v>1979</v>
      </c>
      <c r="C44" s="28">
        <v>0.18440000000000001</v>
      </c>
      <c r="D44" s="28">
        <v>0.113</v>
      </c>
      <c r="E44" s="28">
        <f t="shared" si="0"/>
        <v>7.1400000000000005E-2</v>
      </c>
      <c r="F44" s="29">
        <f t="shared" si="1"/>
        <v>250030.40869522086</v>
      </c>
      <c r="G44" s="88">
        <f t="shared" si="2"/>
        <v>-2.910055362619246E-2</v>
      </c>
      <c r="H44" s="88">
        <f t="shared" si="3"/>
        <v>6.7137098445079424E-2</v>
      </c>
      <c r="I44" s="88">
        <f t="shared" si="4"/>
        <v>-1.5342027820906767E-2</v>
      </c>
      <c r="J44" s="88">
        <f t="shared" si="5"/>
        <v>1.8484648796848191E-2</v>
      </c>
      <c r="K44" s="88">
        <f t="shared" si="6"/>
        <v>4.0328703021939027E-2</v>
      </c>
      <c r="L44" s="88">
        <f t="shared" si="7"/>
        <v>6.7371427134351292E-2</v>
      </c>
      <c r="M44" s="31">
        <f t="shared" si="8"/>
        <v>5.8671387461097568E-2</v>
      </c>
      <c r="N44" s="90"/>
    </row>
    <row r="45" spans="1:14" ht="14.25">
      <c r="A45" s="25"/>
      <c r="B45" s="32">
        <v>1978</v>
      </c>
      <c r="C45" s="28">
        <v>6.5599999999999992E-2</v>
      </c>
      <c r="D45" s="28">
        <v>7.5999999999999998E-2</v>
      </c>
      <c r="E45" s="28">
        <f t="shared" si="0"/>
        <v>-1.0400000000000006E-2</v>
      </c>
      <c r="F45" s="29">
        <f t="shared" si="1"/>
        <v>233367.93792721754</v>
      </c>
      <c r="G45" s="88">
        <f t="shared" si="2"/>
        <v>2.7671686109371763E-3</v>
      </c>
      <c r="H45" s="88">
        <f t="shared" si="3"/>
        <v>-4.1818954481112613E-2</v>
      </c>
      <c r="I45" s="88">
        <f t="shared" si="4"/>
        <v>-3.6747638513650926E-2</v>
      </c>
      <c r="J45" s="88">
        <f t="shared" si="5"/>
        <v>2.0408007754012969E-2</v>
      </c>
      <c r="K45" s="88">
        <f t="shared" si="6"/>
        <v>5.4962721103416046E-2</v>
      </c>
      <c r="L45" s="88">
        <f t="shared" si="7"/>
        <v>7.1409155460024465E-2</v>
      </c>
      <c r="M45" s="31">
        <f t="shared" si="8"/>
        <v>5.710796199374979E-2</v>
      </c>
      <c r="N45" s="90"/>
    </row>
    <row r="46" spans="1:14" ht="14.25">
      <c r="A46" s="25"/>
      <c r="B46" s="32">
        <v>1977</v>
      </c>
      <c r="C46" s="28">
        <v>-7.1800000000000003E-2</v>
      </c>
      <c r="D46" s="28">
        <v>6.5000000000000002E-2</v>
      </c>
      <c r="E46" s="28">
        <f t="shared" si="0"/>
        <v>-0.1368</v>
      </c>
      <c r="F46" s="29">
        <f t="shared" si="1"/>
        <v>235820.47082378491</v>
      </c>
      <c r="G46" s="88">
        <f t="shared" si="2"/>
        <v>9.2856787902168891E-2</v>
      </c>
      <c r="H46" s="88">
        <f t="shared" si="3"/>
        <v>-8.3705990277341602E-2</v>
      </c>
      <c r="I46" s="88">
        <f t="shared" si="4"/>
        <v>-2.932100745667221E-2</v>
      </c>
      <c r="J46" s="88">
        <f t="shared" si="5"/>
        <v>3.8470015170356087E-2</v>
      </c>
      <c r="K46" s="88">
        <f t="shared" si="6"/>
        <v>5.4641736985663547E-2</v>
      </c>
      <c r="L46" s="88">
        <f t="shared" si="7"/>
        <v>7.0841833232677676E-2</v>
      </c>
      <c r="M46" s="31">
        <f t="shared" si="8"/>
        <v>6.4993819552747745E-2</v>
      </c>
      <c r="N46" s="90"/>
    </row>
    <row r="47" spans="1:14" ht="14.25">
      <c r="A47" s="25"/>
      <c r="B47" s="32">
        <v>1976</v>
      </c>
      <c r="C47" s="28">
        <v>0.2384</v>
      </c>
      <c r="D47" s="28">
        <v>5.7999999999999996E-2</v>
      </c>
      <c r="E47" s="28">
        <f t="shared" si="0"/>
        <v>0.1804</v>
      </c>
      <c r="F47" s="29">
        <f t="shared" si="1"/>
        <v>273193.31652431062</v>
      </c>
      <c r="G47" s="88">
        <f t="shared" si="2"/>
        <v>-1.8503128235340394E-2</v>
      </c>
      <c r="H47" s="88">
        <f t="shared" si="3"/>
        <v>-2.8284187220771195E-2</v>
      </c>
      <c r="I47" s="88">
        <f t="shared" si="4"/>
        <v>3.9219102901040248E-3</v>
      </c>
      <c r="J47" s="88">
        <f t="shared" si="5"/>
        <v>3.8228874597452611E-2</v>
      </c>
      <c r="K47" s="88">
        <f t="shared" si="6"/>
        <v>6.7355420830122581E-2</v>
      </c>
      <c r="L47" s="88">
        <f t="shared" si="7"/>
        <v>7.2849720970967313E-2</v>
      </c>
      <c r="M47" s="31">
        <f t="shared" si="8"/>
        <v>5.59496358195124E-2</v>
      </c>
      <c r="N47" s="90"/>
    </row>
    <row r="48" spans="1:14" ht="14.25">
      <c r="A48" s="25"/>
      <c r="B48" s="32">
        <v>1975</v>
      </c>
      <c r="C48" s="28">
        <v>0.37200000000000005</v>
      </c>
      <c r="D48" s="28">
        <v>9.0999999999999998E-2</v>
      </c>
      <c r="E48" s="28">
        <f t="shared" si="0"/>
        <v>0.28100000000000003</v>
      </c>
      <c r="F48" s="29">
        <f t="shared" si="1"/>
        <v>231441.30508667449</v>
      </c>
      <c r="G48" s="88">
        <f t="shared" si="2"/>
        <v>-0.14096432227794098</v>
      </c>
      <c r="H48" s="88">
        <f t="shared" si="3"/>
        <v>-4.205434593511459E-2</v>
      </c>
      <c r="I48" s="88">
        <f t="shared" si="4"/>
        <v>-2.6201949364582866E-2</v>
      </c>
      <c r="J48" s="88">
        <f t="shared" si="5"/>
        <v>3.2199187387212724E-2</v>
      </c>
      <c r="K48" s="88">
        <f t="shared" si="6"/>
        <v>6.6655490418466856E-2</v>
      </c>
      <c r="L48" s="88">
        <f t="shared" si="7"/>
        <v>6.0596010401437583E-2</v>
      </c>
      <c r="M48" s="31">
        <f t="shared" si="8"/>
        <v>5.8988671577797636E-2</v>
      </c>
      <c r="N48" s="90"/>
    </row>
    <row r="49" spans="1:14" ht="14.25">
      <c r="A49" s="25"/>
      <c r="B49" s="32">
        <v>1974</v>
      </c>
      <c r="C49" s="28">
        <v>-0.26469999999999999</v>
      </c>
      <c r="D49" s="28">
        <v>0.11</v>
      </c>
      <c r="E49" s="28">
        <f t="shared" si="0"/>
        <v>-0.37469999999999998</v>
      </c>
      <c r="F49" s="29">
        <f t="shared" si="1"/>
        <v>180672.36931044064</v>
      </c>
      <c r="G49" s="88">
        <f t="shared" si="2"/>
        <v>-0.16943682201313237</v>
      </c>
      <c r="H49" s="88">
        <f t="shared" si="3"/>
        <v>-9.1446334694414877E-2</v>
      </c>
      <c r="I49" s="88">
        <f t="shared" si="4"/>
        <v>-4.0184945201674815E-2</v>
      </c>
      <c r="J49" s="88">
        <f t="shared" si="5"/>
        <v>3.3732502881498094E-2</v>
      </c>
      <c r="K49" s="88">
        <f t="shared" si="6"/>
        <v>6.7418299046488661E-2</v>
      </c>
      <c r="L49" s="88">
        <f t="shared" si="7"/>
        <v>6.2226083480694028E-2</v>
      </c>
      <c r="M49" s="31">
        <f t="shared" si="8"/>
        <v>6.2360518031048251E-2</v>
      </c>
      <c r="N49" s="90"/>
    </row>
    <row r="50" spans="1:14" ht="14.25">
      <c r="A50" s="25"/>
      <c r="B50" s="32">
        <v>1973</v>
      </c>
      <c r="C50" s="28">
        <v>-0.14660000000000001</v>
      </c>
      <c r="D50" s="28">
        <v>6.2E-2</v>
      </c>
      <c r="E50" s="28">
        <f t="shared" si="0"/>
        <v>-0.20860000000000001</v>
      </c>
      <c r="F50" s="29">
        <f t="shared" si="1"/>
        <v>288937.10108818271</v>
      </c>
      <c r="G50" s="88">
        <f t="shared" si="2"/>
        <v>2.3566277337279118E-3</v>
      </c>
      <c r="H50" s="88">
        <f t="shared" si="3"/>
        <v>-3.1649481850725691E-2</v>
      </c>
      <c r="I50" s="88">
        <f t="shared" si="4"/>
        <v>2.0273066495659631E-2</v>
      </c>
      <c r="J50" s="88">
        <f t="shared" si="5"/>
        <v>8.0648606654656341E-2</v>
      </c>
      <c r="K50" s="88">
        <f t="shared" si="6"/>
        <v>9.5612323936577814E-2</v>
      </c>
      <c r="L50" s="88">
        <f t="shared" si="7"/>
        <v>8.4966212037418387E-2</v>
      </c>
      <c r="M50" s="31">
        <f t="shared" si="8"/>
        <v>7.365622651224224E-2</v>
      </c>
      <c r="N50" s="90"/>
    </row>
    <row r="51" spans="1:14" ht="14.25">
      <c r="A51" s="25"/>
      <c r="B51" s="32">
        <v>1972</v>
      </c>
      <c r="C51" s="28">
        <v>0.1898</v>
      </c>
      <c r="D51" s="28">
        <v>3.2000000000000001E-2</v>
      </c>
      <c r="E51" s="28">
        <f t="shared" si="0"/>
        <v>0.1578</v>
      </c>
      <c r="F51" s="29">
        <f t="shared" si="1"/>
        <v>365096.16008110018</v>
      </c>
      <c r="G51" s="88">
        <f t="shared" si="2"/>
        <v>7.7513738988006065E-2</v>
      </c>
      <c r="H51" s="88">
        <f t="shared" si="3"/>
        <v>2.8291898197738918E-2</v>
      </c>
      <c r="I51" s="88">
        <f t="shared" si="4"/>
        <v>6.4962818558848001E-2</v>
      </c>
      <c r="J51" s="88">
        <f t="shared" si="5"/>
        <v>9.2376832988690927E-2</v>
      </c>
      <c r="K51" s="88">
        <f t="shared" si="6"/>
        <v>0.1047485117651632</v>
      </c>
      <c r="L51" s="88">
        <f t="shared" si="7"/>
        <v>0.10006472669040312</v>
      </c>
      <c r="M51" s="31">
        <f t="shared" si="8"/>
        <v>9.2562821550785879E-2</v>
      </c>
      <c r="N51" s="90"/>
    </row>
    <row r="52" spans="1:14" ht="14.25">
      <c r="A52" s="25"/>
      <c r="B52" s="32">
        <v>1971</v>
      </c>
      <c r="C52" s="28">
        <v>0.1431</v>
      </c>
      <c r="D52" s="28">
        <v>4.4000000000000004E-2</v>
      </c>
      <c r="E52" s="28">
        <f t="shared" si="0"/>
        <v>9.9099999999999994E-2</v>
      </c>
      <c r="F52" s="29">
        <f t="shared" si="1"/>
        <v>315336.12029806548</v>
      </c>
      <c r="G52" s="88">
        <f t="shared" si="2"/>
        <v>-2.4161867088874023E-2</v>
      </c>
      <c r="H52" s="88">
        <f t="shared" si="3"/>
        <v>3.7195431736289253E-2</v>
      </c>
      <c r="I52" s="88">
        <f t="shared" si="4"/>
        <v>3.8784438539462673E-2</v>
      </c>
      <c r="J52" s="88">
        <f t="shared" si="5"/>
        <v>9.2701420377206301E-2</v>
      </c>
      <c r="K52" s="88">
        <f t="shared" si="6"/>
        <v>9.4306092358220184E-2</v>
      </c>
      <c r="L52" s="88">
        <f t="shared" si="7"/>
        <v>9.8001644738368254E-2</v>
      </c>
      <c r="M52" s="31">
        <f t="shared" si="8"/>
        <v>8.9029566366819912E-2</v>
      </c>
      <c r="N52" s="93"/>
    </row>
    <row r="53" spans="1:14" ht="14.25">
      <c r="A53" s="25"/>
      <c r="B53" s="32">
        <v>1970</v>
      </c>
      <c r="C53" s="28">
        <v>4.0099999999999997E-2</v>
      </c>
      <c r="D53" s="28">
        <v>5.7000000000000002E-2</v>
      </c>
      <c r="E53" s="28">
        <f t="shared" si="0"/>
        <v>-1.6900000000000005E-2</v>
      </c>
      <c r="F53" s="29">
        <f t="shared" si="1"/>
        <v>286903.93985812529</v>
      </c>
      <c r="G53" s="88">
        <f t="shared" si="2"/>
        <v>-3.3273168955377019E-2</v>
      </c>
      <c r="H53" s="88">
        <f t="shared" si="3"/>
        <v>-1.0087222174393284E-2</v>
      </c>
      <c r="I53" s="88">
        <f t="shared" si="4"/>
        <v>5.298173417224783E-2</v>
      </c>
      <c r="J53" s="88">
        <f t="shared" si="5"/>
        <v>9.5708418894528524E-2</v>
      </c>
      <c r="K53" s="88">
        <f t="shared" si="6"/>
        <v>8.2410041732593475E-2</v>
      </c>
      <c r="L53" s="88">
        <f t="shared" si="7"/>
        <v>8.7950211900193809E-2</v>
      </c>
      <c r="M53" s="31">
        <f t="shared" si="8"/>
        <v>7.5093565183969258E-2</v>
      </c>
      <c r="N53" s="93"/>
    </row>
    <row r="54" spans="1:14" ht="14.25">
      <c r="A54" s="25"/>
      <c r="B54" s="32">
        <v>1969</v>
      </c>
      <c r="C54" s="28">
        <v>-8.5000000000000006E-2</v>
      </c>
      <c r="D54" s="28">
        <v>5.5E-2</v>
      </c>
      <c r="E54" s="28">
        <f t="shared" si="0"/>
        <v>-0.14000000000000001</v>
      </c>
      <c r="F54" s="29">
        <f t="shared" si="1"/>
        <v>291835.96771246596</v>
      </c>
      <c r="G54" s="88">
        <f t="shared" si="2"/>
        <v>3.567308697581173E-2</v>
      </c>
      <c r="H54" s="88">
        <f t="shared" si="3"/>
        <v>1.3968656554435244E-2</v>
      </c>
      <c r="I54" s="88">
        <f t="shared" si="4"/>
        <v>5.3473398015782436E-2</v>
      </c>
      <c r="J54" s="88">
        <f t="shared" si="5"/>
        <v>0.11129832180602905</v>
      </c>
      <c r="K54" s="88">
        <f t="shared" si="6"/>
        <v>9.5948727866097094E-2</v>
      </c>
      <c r="L54" s="88">
        <f t="shared" si="7"/>
        <v>8.4558794581675478E-2</v>
      </c>
      <c r="M54" s="31">
        <f t="shared" si="8"/>
        <v>6.8685320816187279E-2</v>
      </c>
      <c r="N54" s="93"/>
    </row>
    <row r="55" spans="1:14" ht="14.25">
      <c r="A55" s="25"/>
      <c r="B55" s="32">
        <v>1968</v>
      </c>
      <c r="C55" s="28">
        <v>0.1106</v>
      </c>
      <c r="D55" s="28">
        <v>4.2000000000000003E-2</v>
      </c>
      <c r="E55" s="28">
        <f t="shared" si="0"/>
        <v>6.8599999999999994E-2</v>
      </c>
      <c r="F55" s="29">
        <f t="shared" si="1"/>
        <v>339344.14850286738</v>
      </c>
      <c r="G55" s="88">
        <f t="shared" si="2"/>
        <v>3.9831176698944093E-2</v>
      </c>
      <c r="H55" s="88">
        <f t="shared" si="3"/>
        <v>7.4979680091408651E-2</v>
      </c>
      <c r="I55" s="88">
        <f t="shared" si="4"/>
        <v>8.0955047628263666E-2</v>
      </c>
      <c r="J55" s="88">
        <f t="shared" si="5"/>
        <v>0.1299597883686594</v>
      </c>
      <c r="K55" s="88">
        <f t="shared" si="6"/>
        <v>0.1099232235716936</v>
      </c>
      <c r="L55" s="88">
        <f t="shared" si="7"/>
        <v>9.0383064924487666E-2</v>
      </c>
      <c r="M55" s="31">
        <f t="shared" si="8"/>
        <v>7.036623025351707E-2</v>
      </c>
      <c r="N55" s="93"/>
    </row>
    <row r="56" spans="1:14" ht="14.25">
      <c r="A56" s="25"/>
      <c r="B56" s="32">
        <v>1967</v>
      </c>
      <c r="C56" s="28">
        <v>0.23980000000000001</v>
      </c>
      <c r="D56" s="28">
        <v>3.1E-2</v>
      </c>
      <c r="E56" s="28">
        <f t="shared" si="0"/>
        <v>0.20880000000000001</v>
      </c>
      <c r="F56" s="29">
        <f t="shared" si="1"/>
        <v>317559.56251438084</v>
      </c>
      <c r="G56" s="88">
        <f t="shared" si="2"/>
        <v>5.2615296970666137E-2</v>
      </c>
      <c r="H56" s="88">
        <f t="shared" si="3"/>
        <v>0.10294149637918415</v>
      </c>
      <c r="I56" s="88">
        <f t="shared" si="4"/>
        <v>0.11099547913599506</v>
      </c>
      <c r="J56" s="88">
        <f t="shared" si="5"/>
        <v>0.12473491725245256</v>
      </c>
      <c r="K56" s="88">
        <f t="shared" si="6"/>
        <v>0.11500959442961411</v>
      </c>
      <c r="L56" s="88">
        <f t="shared" si="7"/>
        <v>9.8426258396343336E-2</v>
      </c>
      <c r="M56" s="31">
        <f t="shared" si="8"/>
        <v>7.8622330353659065E-2</v>
      </c>
      <c r="N56" s="93"/>
    </row>
    <row r="57" spans="1:14" ht="14.25">
      <c r="A57" s="25"/>
      <c r="B57" s="32">
        <v>1966</v>
      </c>
      <c r="C57" s="28">
        <v>-0.10060000000000001</v>
      </c>
      <c r="D57" s="28">
        <v>2.8999999999999998E-2</v>
      </c>
      <c r="E57" s="28">
        <f t="shared" si="0"/>
        <v>-0.12959999999999999</v>
      </c>
      <c r="F57" s="29">
        <f t="shared" si="1"/>
        <v>262706.45476040768</v>
      </c>
      <c r="G57" s="88">
        <f t="shared" si="2"/>
        <v>3.5803127520386724E-2</v>
      </c>
      <c r="H57" s="88">
        <f t="shared" si="3"/>
        <v>4.0375879736910703E-2</v>
      </c>
      <c r="I57" s="88">
        <f t="shared" si="4"/>
        <v>7.3708208775328021E-2</v>
      </c>
      <c r="J57" s="88">
        <f t="shared" si="5"/>
        <v>0.10906850509844901</v>
      </c>
      <c r="K57" s="88">
        <f t="shared" si="6"/>
        <v>0.11058414669317962</v>
      </c>
      <c r="L57" s="88">
        <f t="shared" si="7"/>
        <v>7.3884635421931355E-2</v>
      </c>
      <c r="M57" s="31">
        <f t="shared" si="8"/>
        <v>8.2432308639121654E-2</v>
      </c>
      <c r="N57" s="93"/>
    </row>
    <row r="58" spans="1:14" ht="14.25">
      <c r="A58" s="25"/>
      <c r="B58" s="32">
        <v>1965</v>
      </c>
      <c r="C58" s="28">
        <v>0.1245</v>
      </c>
      <c r="D58" s="28">
        <v>1.6E-2</v>
      </c>
      <c r="E58" s="28">
        <f t="shared" si="0"/>
        <v>0.1085</v>
      </c>
      <c r="F58" s="29">
        <f t="shared" si="1"/>
        <v>301822.67320818896</v>
      </c>
      <c r="G58" s="88">
        <f t="shared" si="2"/>
        <v>0.15761199046428587</v>
      </c>
      <c r="H58" s="88">
        <f t="shared" si="3"/>
        <v>0.12006891651188201</v>
      </c>
      <c r="I58" s="88">
        <f t="shared" si="4"/>
        <v>9.410278830154839E-2</v>
      </c>
      <c r="J58" s="88">
        <f t="shared" si="5"/>
        <v>0.10685449541364145</v>
      </c>
      <c r="K58" s="88">
        <f t="shared" si="6"/>
        <v>0.10869334151229659</v>
      </c>
      <c r="L58" s="88">
        <f t="shared" si="7"/>
        <v>8.9010629531571128E-2</v>
      </c>
      <c r="M58" s="31">
        <f t="shared" si="8"/>
        <v>8.8914539153121419E-2</v>
      </c>
      <c r="N58" s="93"/>
    </row>
    <row r="59" spans="1:14" ht="14.25">
      <c r="A59" s="25"/>
      <c r="B59" s="32">
        <v>1964</v>
      </c>
      <c r="C59" s="28">
        <v>0.1648</v>
      </c>
      <c r="D59" s="28">
        <v>1.3000000000000001E-2</v>
      </c>
      <c r="E59" s="28">
        <f t="shared" si="0"/>
        <v>0.15179999999999999</v>
      </c>
      <c r="F59" s="29">
        <f t="shared" si="1"/>
        <v>272280.26450896612</v>
      </c>
      <c r="G59" s="88">
        <f t="shared" si="2"/>
        <v>8.1016355737943302E-2</v>
      </c>
      <c r="H59" s="88">
        <f t="shared" si="3"/>
        <v>9.4517264565306514E-2</v>
      </c>
      <c r="I59" s="88">
        <f t="shared" si="4"/>
        <v>0.11334249465193036</v>
      </c>
      <c r="J59" s="88">
        <f t="shared" si="5"/>
        <v>0.11745916936880119</v>
      </c>
      <c r="K59" s="88">
        <f t="shared" si="6"/>
        <v>9.925592293519081E-2</v>
      </c>
      <c r="L59" s="88">
        <f t="shared" si="7"/>
        <v>9.8921600969367418E-2</v>
      </c>
      <c r="M59" s="31"/>
      <c r="N59" s="93"/>
    </row>
    <row r="60" spans="1:14" ht="14.25">
      <c r="A60" s="25"/>
      <c r="B60" s="32">
        <v>1963</v>
      </c>
      <c r="C60" s="28">
        <v>0.22800000000000001</v>
      </c>
      <c r="D60" s="28">
        <v>1.3000000000000001E-2</v>
      </c>
      <c r="E60" s="28">
        <f t="shared" si="0"/>
        <v>0.215</v>
      </c>
      <c r="F60" s="29">
        <f t="shared" si="1"/>
        <v>236395.43714964937</v>
      </c>
      <c r="G60" s="88">
        <f t="shared" si="2"/>
        <v>0.11353443394568052</v>
      </c>
      <c r="H60" s="88">
        <f t="shared" si="3"/>
        <v>8.6963629762437877E-2</v>
      </c>
      <c r="I60" s="88">
        <f t="shared" si="4"/>
        <v>0.14459692156307447</v>
      </c>
      <c r="J60" s="88">
        <f t="shared" si="5"/>
        <v>0.11883516900981861</v>
      </c>
      <c r="K60" s="88">
        <f t="shared" si="6"/>
        <v>9.3490127148283309E-2</v>
      </c>
      <c r="L60" s="88">
        <f t="shared" si="7"/>
        <v>9.2064246259039528E-2</v>
      </c>
      <c r="M60" s="31"/>
      <c r="N60" s="93"/>
    </row>
    <row r="61" spans="1:14" ht="14.25">
      <c r="A61" s="25"/>
      <c r="B61" s="32">
        <v>1962</v>
      </c>
      <c r="C61" s="28">
        <v>-8.7300000000000003E-2</v>
      </c>
      <c r="D61" s="28">
        <v>0.01</v>
      </c>
      <c r="E61" s="28">
        <f t="shared" si="0"/>
        <v>-9.7299999999999998E-2</v>
      </c>
      <c r="F61" s="29">
        <f t="shared" si="1"/>
        <v>194564.14580218054</v>
      </c>
      <c r="G61" s="88">
        <f t="shared" si="2"/>
        <v>3.9249705058177486E-2</v>
      </c>
      <c r="H61" s="88">
        <f t="shared" si="3"/>
        <v>0.11910827429442472</v>
      </c>
      <c r="I61" s="88">
        <f t="shared" si="4"/>
        <v>0.12049653232514546</v>
      </c>
      <c r="J61" s="88">
        <f t="shared" si="5"/>
        <v>0.11804719495712579</v>
      </c>
      <c r="K61" s="88">
        <f t="shared" si="6"/>
        <v>9.7525431371412674E-2</v>
      </c>
      <c r="L61" s="88">
        <f t="shared" si="7"/>
        <v>0.10192087079218637</v>
      </c>
      <c r="M61" s="31"/>
      <c r="N61" s="93"/>
    </row>
    <row r="62" spans="1:14" ht="14.25">
      <c r="A62" s="25"/>
      <c r="B62" s="32">
        <v>1961</v>
      </c>
      <c r="C62" s="28">
        <v>0.26890000000000003</v>
      </c>
      <c r="D62" s="28">
        <v>0.01</v>
      </c>
      <c r="E62" s="28">
        <f t="shared" si="0"/>
        <v>0.25890000000000002</v>
      </c>
      <c r="F62" s="29">
        <f t="shared" si="1"/>
        <v>215535.77689396314</v>
      </c>
      <c r="G62" s="88">
        <f t="shared" si="2"/>
        <v>0.11425634115814987</v>
      </c>
      <c r="H62" s="88">
        <f t="shared" si="3"/>
        <v>0.10810846353248316</v>
      </c>
      <c r="I62" s="88">
        <f t="shared" si="4"/>
        <v>0.14941690479415581</v>
      </c>
      <c r="J62" s="88">
        <f t="shared" si="5"/>
        <v>0.12886437701739806</v>
      </c>
      <c r="K62" s="88">
        <f t="shared" si="6"/>
        <v>8.0714801312123274E-2</v>
      </c>
      <c r="L62" s="88">
        <f t="shared" si="7"/>
        <v>0.10631232120759426</v>
      </c>
      <c r="M62" s="31"/>
      <c r="N62" s="93"/>
    </row>
    <row r="63" spans="1:14" ht="14.25">
      <c r="A63" s="25"/>
      <c r="B63" s="32">
        <v>1960</v>
      </c>
      <c r="C63" s="28">
        <v>4.6999999999999993E-3</v>
      </c>
      <c r="D63" s="28">
        <v>1.7000000000000001E-2</v>
      </c>
      <c r="E63" s="28">
        <f t="shared" si="0"/>
        <v>-1.2300000000000002E-2</v>
      </c>
      <c r="F63" s="29">
        <f t="shared" si="1"/>
        <v>171209.60909838995</v>
      </c>
      <c r="G63" s="88">
        <f t="shared" si="2"/>
        <v>0.15595772767600735</v>
      </c>
      <c r="H63" s="88">
        <f t="shared" si="3"/>
        <v>6.8738622885018197E-2</v>
      </c>
      <c r="I63" s="88">
        <f t="shared" si="4"/>
        <v>0.14016881800910341</v>
      </c>
      <c r="J63" s="88">
        <f t="shared" si="5"/>
        <v>0.10586754566318191</v>
      </c>
      <c r="K63" s="88">
        <f t="shared" si="6"/>
        <v>8.2903091479576307E-2</v>
      </c>
      <c r="L63" s="88">
        <f t="shared" si="7"/>
        <v>8.2566883054994378E-2</v>
      </c>
      <c r="M63" s="31"/>
      <c r="N63" s="93"/>
    </row>
    <row r="64" spans="1:14" ht="14.25">
      <c r="A64" s="25"/>
      <c r="B64" s="32">
        <v>1959</v>
      </c>
      <c r="C64" s="28">
        <v>0.11960000000000001</v>
      </c>
      <c r="D64" s="28">
        <v>6.9999999999999993E-3</v>
      </c>
      <c r="E64" s="28">
        <f t="shared" si="0"/>
        <v>0.11260000000000001</v>
      </c>
      <c r="F64" s="29">
        <f t="shared" si="1"/>
        <v>173341.71215793252</v>
      </c>
      <c r="G64" s="88">
        <f t="shared" si="2"/>
        <v>0.10348141764988084</v>
      </c>
      <c r="H64" s="88">
        <f t="shared" si="3"/>
        <v>0.13249151066618414</v>
      </c>
      <c r="I64" s="88">
        <f t="shared" si="4"/>
        <v>0.17229724298210969</v>
      </c>
      <c r="J64" s="88">
        <f t="shared" si="5"/>
        <v>0.10044378965633549</v>
      </c>
      <c r="K64" s="88">
        <f t="shared" si="6"/>
        <v>9.9804592737589237E-2</v>
      </c>
      <c r="L64" s="88">
        <f t="shared" si="7"/>
        <v>7.3804618675145983E-2</v>
      </c>
      <c r="M64" s="43"/>
      <c r="N64" s="93"/>
    </row>
    <row r="65" spans="1:14" ht="14.25">
      <c r="A65" s="25"/>
      <c r="B65" s="32">
        <v>1958</v>
      </c>
      <c r="C65" s="28">
        <v>0.43359999999999999</v>
      </c>
      <c r="D65" s="28">
        <v>2.7999999999999997E-2</v>
      </c>
      <c r="E65" s="28">
        <f t="shared" si="0"/>
        <v>0.40559999999999996</v>
      </c>
      <c r="F65" s="29">
        <f t="shared" si="1"/>
        <v>155798.77058954927</v>
      </c>
      <c r="G65" s="88">
        <f t="shared" si="2"/>
        <v>8.2591146554590322E-2</v>
      </c>
      <c r="H65" s="88">
        <f t="shared" si="3"/>
        <v>0.20528606199822663</v>
      </c>
      <c r="I65" s="88">
        <f t="shared" si="4"/>
        <v>0.18118614287579105</v>
      </c>
      <c r="J65" s="88">
        <f t="shared" si="5"/>
        <v>9.5127865343022977E-2</v>
      </c>
      <c r="K65" s="88">
        <f t="shared" si="6"/>
        <v>9.3087238151331686E-2</v>
      </c>
      <c r="L65" s="88">
        <f t="shared" si="7"/>
        <v>6.6859725048255658E-2</v>
      </c>
      <c r="M65" s="43"/>
      <c r="N65" s="93"/>
    </row>
    <row r="66" spans="1:14" ht="14.25">
      <c r="A66" s="25"/>
      <c r="B66" s="32">
        <v>1957</v>
      </c>
      <c r="C66" s="28">
        <v>-0.10779999999999999</v>
      </c>
      <c r="D66" s="28">
        <v>3.3000000000000002E-2</v>
      </c>
      <c r="E66" s="28">
        <f t="shared" si="0"/>
        <v>-0.14079999999999998</v>
      </c>
      <c r="F66" s="29">
        <f t="shared" si="1"/>
        <v>110841.47025437484</v>
      </c>
      <c r="G66" s="88">
        <f t="shared" si="2"/>
        <v>6.0045867302061628E-2</v>
      </c>
      <c r="H66" s="88">
        <f t="shared" si="3"/>
        <v>0.12188651249518379</v>
      </c>
      <c r="I66" s="88">
        <f t="shared" si="4"/>
        <v>0.13864426799528973</v>
      </c>
      <c r="J66" s="88">
        <f t="shared" si="5"/>
        <v>9.2195074596822746E-2</v>
      </c>
      <c r="K66" s="88">
        <f t="shared" si="6"/>
        <v>9.851519667759856E-2</v>
      </c>
      <c r="L66" s="88">
        <f t="shared" si="7"/>
        <v>6.8042280860399096E-2</v>
      </c>
      <c r="M66" s="43"/>
      <c r="N66" s="93"/>
    </row>
    <row r="67" spans="1:14" ht="14.25">
      <c r="A67" s="25"/>
      <c r="B67" s="32">
        <v>1956</v>
      </c>
      <c r="C67" s="28">
        <v>6.5599999999999992E-2</v>
      </c>
      <c r="D67" s="28">
        <v>1.4999999999999999E-2</v>
      </c>
      <c r="E67" s="28">
        <f t="shared" si="0"/>
        <v>5.0599999999999992E-2</v>
      </c>
      <c r="F67" s="29">
        <f t="shared" si="1"/>
        <v>129005.43558470071</v>
      </c>
      <c r="G67" s="88">
        <f t="shared" si="2"/>
        <v>0.28183330593857581</v>
      </c>
      <c r="H67" s="88">
        <f t="shared" si="3"/>
        <v>0.19226525606971778</v>
      </c>
      <c r="I67" s="88">
        <f t="shared" si="4"/>
        <v>0.14559331757767269</v>
      </c>
      <c r="J67" s="88">
        <f t="shared" si="5"/>
        <v>7.3972859616032061E-2</v>
      </c>
      <c r="K67" s="88">
        <f t="shared" si="6"/>
        <v>0.10595344225960091</v>
      </c>
      <c r="L67" s="88">
        <f t="shared" si="7"/>
        <v>8.5356065826069027E-2</v>
      </c>
      <c r="M67" s="43"/>
      <c r="N67" s="93"/>
    </row>
    <row r="68" spans="1:14" ht="14.25">
      <c r="A68" s="25"/>
      <c r="B68" s="32">
        <v>1955</v>
      </c>
      <c r="C68" s="28">
        <v>0.31559999999999999</v>
      </c>
      <c r="D68" s="28">
        <v>-4.0000000000000001E-3</v>
      </c>
      <c r="E68" s="28">
        <f t="shared" si="0"/>
        <v>0.3196</v>
      </c>
      <c r="F68" s="29">
        <f t="shared" si="1"/>
        <v>122792.15266009967</v>
      </c>
      <c r="G68" s="88">
        <f t="shared" si="2"/>
        <v>0.25334603044503257</v>
      </c>
      <c r="H68" s="88">
        <f t="shared" si="3"/>
        <v>0.21637312035286738</v>
      </c>
      <c r="I68" s="88">
        <f t="shared" si="4"/>
        <v>0.11975482296250783</v>
      </c>
      <c r="J68" s="88">
        <f t="shared" si="5"/>
        <v>8.647344449944061E-2</v>
      </c>
      <c r="K68" s="88">
        <f t="shared" si="6"/>
        <v>8.5353932067610883E-2</v>
      </c>
      <c r="L68" s="88">
        <f t="shared" si="7"/>
        <v>8.719059581915678E-2</v>
      </c>
      <c r="M68" s="43"/>
      <c r="N68" s="93"/>
    </row>
    <row r="69" spans="1:14" ht="14.25">
      <c r="A69" s="25"/>
      <c r="B69" s="32">
        <v>1954</v>
      </c>
      <c r="C69" s="28">
        <v>0.5262</v>
      </c>
      <c r="D69" s="28">
        <v>6.9999999999999993E-3</v>
      </c>
      <c r="E69" s="28">
        <f t="shared" si="0"/>
        <v>0.51919999999999999</v>
      </c>
      <c r="F69" s="29">
        <f t="shared" si="1"/>
        <v>93052.555820020978</v>
      </c>
      <c r="G69" s="88">
        <f t="shared" si="2"/>
        <v>0.20225035157686211</v>
      </c>
      <c r="H69" s="88">
        <f t="shared" si="3"/>
        <v>0.21350209953895338</v>
      </c>
      <c r="I69" s="88">
        <f t="shared" si="4"/>
        <v>0.12159106582633683</v>
      </c>
      <c r="J69" s="88">
        <f t="shared" si="5"/>
        <v>9.1781352647064107E-2</v>
      </c>
      <c r="K69" s="88">
        <f t="shared" si="6"/>
        <v>6.243735049637289E-2</v>
      </c>
      <c r="L69" s="88"/>
      <c r="M69" s="43"/>
      <c r="N69" s="93"/>
    </row>
    <row r="70" spans="1:14" ht="14.25">
      <c r="A70" s="25"/>
      <c r="B70" s="32">
        <v>1953</v>
      </c>
      <c r="C70" s="28">
        <v>-9.8999999999999991E-3</v>
      </c>
      <c r="D70" s="28">
        <v>8.0000000000000002E-3</v>
      </c>
      <c r="E70" s="28">
        <f t="shared" si="0"/>
        <v>-1.7899999999999999E-2</v>
      </c>
      <c r="F70" s="29">
        <f t="shared" si="1"/>
        <v>61251.024104805801</v>
      </c>
      <c r="G70" s="88">
        <f t="shared" si="2"/>
        <v>9.923936159793767E-2</v>
      </c>
      <c r="H70" s="88">
        <f t="shared" si="3"/>
        <v>0.1575681061213845</v>
      </c>
      <c r="I70" s="88">
        <f t="shared" si="4"/>
        <v>9.3653243190421787E-2</v>
      </c>
      <c r="J70" s="88">
        <f t="shared" si="5"/>
        <v>6.6709090845928243E-2</v>
      </c>
      <c r="K70" s="88">
        <f t="shared" si="6"/>
        <v>4.1143896793152113E-2</v>
      </c>
      <c r="L70" s="88"/>
      <c r="M70" s="43"/>
      <c r="N70" s="93"/>
    </row>
    <row r="71" spans="1:14" ht="14.25">
      <c r="A71" s="25"/>
      <c r="B71" s="32">
        <v>1952</v>
      </c>
      <c r="C71" s="28">
        <v>0.1837</v>
      </c>
      <c r="D71" s="28">
        <v>1.9E-2</v>
      </c>
      <c r="E71" s="28">
        <f t="shared" si="0"/>
        <v>0.16470000000000001</v>
      </c>
      <c r="F71" s="29">
        <f t="shared" si="1"/>
        <v>62367.400575100095</v>
      </c>
      <c r="G71" s="88">
        <f t="shared" si="2"/>
        <v>0.2082143767827509</v>
      </c>
      <c r="H71" s="88">
        <f t="shared" si="3"/>
        <v>0.1556523361306521</v>
      </c>
      <c r="I71" s="88">
        <f t="shared" si="4"/>
        <v>0.11560321169183596</v>
      </c>
      <c r="J71" s="88">
        <f t="shared" si="5"/>
        <v>9.2748841779375812E-2</v>
      </c>
      <c r="K71" s="88">
        <f t="shared" si="6"/>
        <v>5.7587597893113962E-2</v>
      </c>
      <c r="L71" s="88"/>
      <c r="M71" s="43"/>
      <c r="N71" s="93"/>
    </row>
    <row r="72" spans="1:14" ht="14.25">
      <c r="A72" s="25"/>
      <c r="B72" s="32">
        <v>1951</v>
      </c>
      <c r="C72" s="28">
        <v>0.2402</v>
      </c>
      <c r="D72" s="28">
        <v>7.9000000000000001E-2</v>
      </c>
      <c r="E72" s="28">
        <f t="shared" si="0"/>
        <v>0.16120000000000001</v>
      </c>
      <c r="F72" s="29">
        <f t="shared" si="1"/>
        <v>53548.038615179954</v>
      </c>
      <c r="G72" s="88">
        <f t="shared" si="2"/>
        <v>0.22026547835193155</v>
      </c>
      <c r="H72" s="88">
        <f t="shared" si="3"/>
        <v>0.10074838010869369</v>
      </c>
      <c r="I72" s="88">
        <f t="shared" si="4"/>
        <v>0.10867934548700031</v>
      </c>
      <c r="J72" s="88">
        <f t="shared" si="5"/>
        <v>8.5370051053558216E-2</v>
      </c>
      <c r="K72" s="88">
        <f t="shared" si="6"/>
        <v>6.5153276582931019E-2</v>
      </c>
      <c r="L72" s="88"/>
      <c r="M72" s="43"/>
      <c r="N72" s="93"/>
    </row>
    <row r="73" spans="1:14" ht="14.25">
      <c r="A73" s="25"/>
      <c r="B73" s="32">
        <v>1950</v>
      </c>
      <c r="C73" s="28">
        <v>0.31709999999999999</v>
      </c>
      <c r="D73" s="28">
        <v>1.3000000000000001E-2</v>
      </c>
      <c r="E73" s="28">
        <f t="shared" si="0"/>
        <v>0.30409999999999998</v>
      </c>
      <c r="F73" s="29">
        <f t="shared" si="1"/>
        <v>46114.397705115356</v>
      </c>
      <c r="G73" s="88">
        <f t="shared" si="2"/>
        <v>0.15081355429564969</v>
      </c>
      <c r="H73" s="88">
        <f t="shared" si="3"/>
        <v>3.0811058356877918E-2</v>
      </c>
      <c r="I73" s="88">
        <f t="shared" si="4"/>
        <v>7.2598205839852437E-2</v>
      </c>
      <c r="J73" s="88">
        <f t="shared" si="5"/>
        <v>5.4866563009621228E-2</v>
      </c>
      <c r="K73" s="88">
        <f t="shared" si="6"/>
        <v>6.3049436555463023E-2</v>
      </c>
      <c r="L73" s="88"/>
      <c r="M73" s="43"/>
      <c r="N73" s="93"/>
    </row>
    <row r="74" spans="1:14" ht="14.25">
      <c r="A74" s="25"/>
      <c r="B74" s="32">
        <v>1949</v>
      </c>
      <c r="C74" s="28">
        <v>0.18789999999999998</v>
      </c>
      <c r="D74" s="28">
        <v>-1.2E-2</v>
      </c>
      <c r="E74" s="28">
        <f t="shared" si="0"/>
        <v>0.19989999999999999</v>
      </c>
      <c r="F74" s="29">
        <f t="shared" si="1"/>
        <v>35361.09018105617</v>
      </c>
      <c r="G74" s="88">
        <f t="shared" si="2"/>
        <v>2.1897768983775157E-2</v>
      </c>
      <c r="H74" s="88">
        <f t="shared" si="3"/>
        <v>3.6641402943924373E-2</v>
      </c>
      <c r="I74" s="88">
        <f t="shared" si="4"/>
        <v>3.299444014104691E-2</v>
      </c>
      <c r="J74" s="88">
        <f t="shared" si="5"/>
        <v>2.7706325581352109E-2</v>
      </c>
      <c r="K74" s="88"/>
      <c r="L74" s="88"/>
      <c r="M74" s="43"/>
      <c r="N74" s="93"/>
    </row>
    <row r="75" spans="1:14" ht="14.25">
      <c r="A75" s="25"/>
      <c r="B75" s="32">
        <v>1948</v>
      </c>
      <c r="C75" s="28">
        <v>5.5E-2</v>
      </c>
      <c r="D75" s="28">
        <v>8.1000000000000003E-2</v>
      </c>
      <c r="E75" s="28">
        <f t="shared" si="0"/>
        <v>-2.6000000000000002E-2</v>
      </c>
      <c r="F75" s="29">
        <f t="shared" si="1"/>
        <v>29470.030986795708</v>
      </c>
      <c r="G75" s="88">
        <f t="shared" si="2"/>
        <v>-9.3961889962432821E-2</v>
      </c>
      <c r="H75" s="88">
        <f t="shared" si="3"/>
        <v>3.3267425057670774E-2</v>
      </c>
      <c r="I75" s="88">
        <f t="shared" si="4"/>
        <v>1.5339579357798838E-2</v>
      </c>
      <c r="J75" s="88">
        <f t="shared" si="5"/>
        <v>1.3915608909558674E-2</v>
      </c>
      <c r="K75" s="88"/>
      <c r="L75" s="88"/>
      <c r="M75" s="43"/>
      <c r="N75" s="93"/>
    </row>
    <row r="76" spans="1:14" ht="14.25">
      <c r="A76" s="25"/>
      <c r="B76" s="32">
        <v>1947</v>
      </c>
      <c r="C76" s="28">
        <v>5.7099999999999998E-2</v>
      </c>
      <c r="D76" s="28">
        <v>0.14400000000000002</v>
      </c>
      <c r="E76" s="28">
        <f t="shared" si="0"/>
        <v>-8.6900000000000019E-2</v>
      </c>
      <c r="F76" s="29">
        <f t="shared" si="1"/>
        <v>30256.705325252267</v>
      </c>
      <c r="G76" s="88">
        <f t="shared" si="2"/>
        <v>8.0442124481587829E-3</v>
      </c>
      <c r="H76" s="88">
        <f t="shared" si="3"/>
        <v>7.6941989408512601E-2</v>
      </c>
      <c r="I76" s="88">
        <f t="shared" si="4"/>
        <v>4.7640702634700105E-2</v>
      </c>
      <c r="J76" s="88">
        <f t="shared" si="5"/>
        <v>3.4400296186786861E-2</v>
      </c>
      <c r="K76" s="88"/>
      <c r="L76" s="88"/>
      <c r="M76" s="43"/>
      <c r="N76" s="93"/>
    </row>
    <row r="77" spans="1:14" ht="14.25">
      <c r="A77" s="25"/>
      <c r="B77" s="32">
        <v>1946</v>
      </c>
      <c r="C77" s="28">
        <v>-8.0700000000000008E-2</v>
      </c>
      <c r="D77" s="28">
        <v>8.3000000000000004E-2</v>
      </c>
      <c r="E77" s="28">
        <f t="shared" si="0"/>
        <v>-0.16370000000000001</v>
      </c>
      <c r="F77" s="29">
        <f t="shared" si="1"/>
        <v>33136.245017251415</v>
      </c>
      <c r="G77" s="88">
        <f t="shared" si="2"/>
        <v>9.8151173665424585E-2</v>
      </c>
      <c r="H77" s="88">
        <f t="shared" si="3"/>
        <v>0.11666745399898648</v>
      </c>
      <c r="I77" s="88">
        <f t="shared" si="4"/>
        <v>6.8299853832149982E-3</v>
      </c>
      <c r="J77" s="88">
        <f t="shared" si="5"/>
        <v>5.6435826461245897E-2</v>
      </c>
      <c r="K77" s="88"/>
      <c r="L77" s="88"/>
      <c r="M77" s="43"/>
      <c r="N77" s="93"/>
    </row>
    <row r="78" spans="1:14" ht="14.25">
      <c r="A78" s="25"/>
      <c r="B78" s="32">
        <v>1945</v>
      </c>
      <c r="C78" s="28">
        <v>0.3644</v>
      </c>
      <c r="D78" s="28">
        <v>2.3E-2</v>
      </c>
      <c r="E78" s="28">
        <f t="shared" si="0"/>
        <v>0.34139999999999998</v>
      </c>
      <c r="F78" s="29">
        <f t="shared" si="1"/>
        <v>39622.438140920021</v>
      </c>
      <c r="G78" s="88">
        <f t="shared" si="2"/>
        <v>0.23792320475750905</v>
      </c>
      <c r="H78" s="88">
        <f t="shared" si="3"/>
        <v>0.11607932592877424</v>
      </c>
      <c r="I78" s="88">
        <f t="shared" si="4"/>
        <v>5.4181255928381633E-2</v>
      </c>
      <c r="J78" s="88">
        <f t="shared" si="5"/>
        <v>7.1265354653445412E-2</v>
      </c>
      <c r="K78" s="88"/>
      <c r="L78" s="88"/>
      <c r="M78" s="43"/>
      <c r="N78" s="93"/>
    </row>
    <row r="79" spans="1:14" ht="14.25">
      <c r="A79" s="25"/>
      <c r="B79" s="32">
        <v>1944</v>
      </c>
      <c r="C79" s="28">
        <v>0.19750000000000001</v>
      </c>
      <c r="D79" s="28">
        <v>1.7000000000000001E-2</v>
      </c>
      <c r="E79" s="28">
        <f t="shared" si="0"/>
        <v>0.18049999999999999</v>
      </c>
      <c r="F79" s="29">
        <f t="shared" si="1"/>
        <v>29538.122961771303</v>
      </c>
      <c r="G79" s="88">
        <f t="shared" si="2"/>
        <v>0.15673257126642981</v>
      </c>
      <c r="H79" s="88">
        <f t="shared" si="3"/>
        <v>2.9360307558579324E-2</v>
      </c>
      <c r="I79" s="88">
        <f t="shared" si="4"/>
        <v>6.2763923774350028E-2</v>
      </c>
      <c r="J79" s="88"/>
      <c r="K79" s="88"/>
      <c r="L79" s="88"/>
      <c r="M79" s="43"/>
      <c r="N79" s="93"/>
    </row>
    <row r="80" spans="1:14" ht="14.25">
      <c r="A80" s="25"/>
      <c r="B80" s="32">
        <v>1943</v>
      </c>
      <c r="C80" s="28">
        <v>0.25900000000000001</v>
      </c>
      <c r="D80" s="28">
        <v>6.0999999999999999E-2</v>
      </c>
      <c r="E80" s="28">
        <f t="shared" si="0"/>
        <v>0.19800000000000001</v>
      </c>
      <c r="F80" s="29">
        <f t="shared" si="1"/>
        <v>25021.705177273448</v>
      </c>
      <c r="G80" s="88">
        <f t="shared" si="2"/>
        <v>3.0268309125033532E-2</v>
      </c>
      <c r="H80" s="88">
        <f t="shared" si="3"/>
        <v>-2.2772068393308587E-3</v>
      </c>
      <c r="I80" s="88">
        <f t="shared" si="4"/>
        <v>4.0428757083863287E-2</v>
      </c>
      <c r="J80" s="88"/>
      <c r="K80" s="88"/>
      <c r="L80" s="88"/>
      <c r="M80" s="43"/>
      <c r="N80" s="93"/>
    </row>
    <row r="81" spans="1:14" ht="14.25">
      <c r="A81" s="25"/>
      <c r="B81" s="32">
        <v>1942</v>
      </c>
      <c r="C81" s="28">
        <v>0.2034</v>
      </c>
      <c r="D81" s="28">
        <v>0.109</v>
      </c>
      <c r="E81" s="28">
        <f t="shared" si="0"/>
        <v>9.4399999999999998E-2</v>
      </c>
      <c r="F81" s="29">
        <f t="shared" si="1"/>
        <v>20886.231366672328</v>
      </c>
      <c r="G81" s="88">
        <f t="shared" si="2"/>
        <v>-6.5086509912159918E-2</v>
      </c>
      <c r="H81" s="88">
        <f t="shared" si="3"/>
        <v>1.9136641166470625E-2</v>
      </c>
      <c r="I81" s="88">
        <f t="shared" si="4"/>
        <v>7.0362668998854128E-2</v>
      </c>
      <c r="J81" s="88"/>
      <c r="K81" s="88"/>
      <c r="L81" s="88"/>
      <c r="M81" s="43"/>
      <c r="N81" s="93"/>
    </row>
    <row r="82" spans="1:14" ht="14.25">
      <c r="A82" s="25"/>
      <c r="B82" s="32">
        <v>1941</v>
      </c>
      <c r="C82" s="28">
        <v>-0.1159</v>
      </c>
      <c r="D82" s="28">
        <v>0.05</v>
      </c>
      <c r="E82" s="28">
        <f t="shared" si="0"/>
        <v>-0.16589999999999999</v>
      </c>
      <c r="F82" s="29">
        <f t="shared" si="1"/>
        <v>19084.641234166964</v>
      </c>
      <c r="G82" s="88">
        <f t="shared" si="2"/>
        <v>-8.9795757083657723E-2</v>
      </c>
      <c r="H82" s="88">
        <f t="shared" si="3"/>
        <v>-9.2203667406531964E-2</v>
      </c>
      <c r="I82" s="88">
        <f t="shared" si="4"/>
        <v>6.2550820053872913E-2</v>
      </c>
      <c r="J82" s="88"/>
      <c r="K82" s="88"/>
      <c r="L82" s="88"/>
      <c r="M82" s="43"/>
      <c r="N82" s="93"/>
    </row>
    <row r="83" spans="1:14" ht="14.25">
      <c r="A83" s="25"/>
      <c r="B83" s="32">
        <v>1940</v>
      </c>
      <c r="C83" s="28">
        <v>-9.7799999999999998E-2</v>
      </c>
      <c r="D83" s="28">
        <v>6.9999999999999993E-3</v>
      </c>
      <c r="E83" s="28">
        <f t="shared" si="0"/>
        <v>-0.1048</v>
      </c>
      <c r="F83" s="29">
        <f t="shared" si="1"/>
        <v>22880.519403149458</v>
      </c>
      <c r="G83" s="88">
        <f t="shared" si="2"/>
        <v>6.3953444742550047E-2</v>
      </c>
      <c r="H83" s="88">
        <f t="shared" si="3"/>
        <v>-4.2839298846928386E-3</v>
      </c>
      <c r="I83" s="88">
        <f t="shared" si="4"/>
        <v>3.7428050594625617E-2</v>
      </c>
      <c r="J83" s="88"/>
      <c r="K83" s="88"/>
      <c r="L83" s="88"/>
      <c r="M83" s="43"/>
      <c r="N83" s="93"/>
    </row>
    <row r="84" spans="1:14" ht="14.25">
      <c r="A84" s="25"/>
      <c r="B84" s="32">
        <v>1939</v>
      </c>
      <c r="C84" s="28">
        <v>-4.0999999999999995E-3</v>
      </c>
      <c r="D84" s="28">
        <v>-1.3999999999999999E-2</v>
      </c>
      <c r="E84" s="28">
        <f t="shared" si="0"/>
        <v>9.8999999999999991E-3</v>
      </c>
      <c r="F84" s="29">
        <f t="shared" si="1"/>
        <v>25559.114614778213</v>
      </c>
      <c r="G84" s="88">
        <f t="shared" si="2"/>
        <v>-6.1859305899468642E-2</v>
      </c>
      <c r="H84" s="88">
        <f t="shared" si="3"/>
        <v>9.7251515706006764E-2</v>
      </c>
      <c r="I84" s="88">
        <f t="shared" si="4"/>
        <v>2.2445281985943089E-2</v>
      </c>
      <c r="J84" s="88"/>
      <c r="K84" s="88"/>
      <c r="L84" s="88"/>
      <c r="M84" s="43"/>
      <c r="N84" s="93"/>
    </row>
    <row r="85" spans="1:14" ht="14.25">
      <c r="A85" s="25"/>
      <c r="B85" s="32">
        <v>1938</v>
      </c>
      <c r="C85" s="28">
        <v>0.31120000000000003</v>
      </c>
      <c r="D85" s="28">
        <v>-2.1000000000000001E-2</v>
      </c>
      <c r="E85" s="28">
        <f t="shared" si="0"/>
        <v>0.33220000000000005</v>
      </c>
      <c r="F85" s="29">
        <f t="shared" si="1"/>
        <v>25308.559872044967</v>
      </c>
      <c r="G85" s="88">
        <f t="shared" si="2"/>
        <v>2.6816988503383765E-2</v>
      </c>
      <c r="H85" s="88">
        <f t="shared" si="3"/>
        <v>8.4962683009240259E-2</v>
      </c>
      <c r="I85" s="88">
        <f t="shared" si="4"/>
        <v>1.2493635519128965E-2</v>
      </c>
      <c r="J85" s="88"/>
      <c r="K85" s="88"/>
      <c r="L85" s="88"/>
      <c r="M85" s="43"/>
      <c r="N85" s="93"/>
    </row>
    <row r="86" spans="1:14" ht="14.25">
      <c r="A86" s="25"/>
      <c r="B86" s="32">
        <v>1937</v>
      </c>
      <c r="C86" s="28">
        <v>-0.3503</v>
      </c>
      <c r="D86" s="28">
        <v>3.6000000000000004E-2</v>
      </c>
      <c r="E86" s="28">
        <f t="shared" si="0"/>
        <v>-0.38629999999999998</v>
      </c>
      <c r="F86" s="29">
        <f t="shared" si="1"/>
        <v>18997.567836694914</v>
      </c>
      <c r="G86" s="88">
        <f t="shared" si="2"/>
        <v>5.7371779520040134E-2</v>
      </c>
      <c r="H86" s="88">
        <f t="shared" si="3"/>
        <v>0.12416352911720141</v>
      </c>
      <c r="I86" s="88">
        <f t="shared" si="4"/>
        <v>2.1327226080870343E-2</v>
      </c>
      <c r="J86" s="88"/>
      <c r="K86" s="88"/>
      <c r="L86" s="88"/>
      <c r="M86" s="43"/>
      <c r="N86" s="93"/>
    </row>
    <row r="87" spans="1:14" ht="14.25">
      <c r="A87" s="25"/>
      <c r="B87" s="32">
        <v>1936</v>
      </c>
      <c r="C87" s="28">
        <v>0.3392</v>
      </c>
      <c r="D87" s="28">
        <v>1.4999999999999999E-2</v>
      </c>
      <c r="E87" s="28">
        <f t="shared" si="0"/>
        <v>0.32419999999999999</v>
      </c>
      <c r="F87" s="29">
        <f t="shared" si="1"/>
        <v>30955.789207584996</v>
      </c>
      <c r="G87" s="88">
        <f t="shared" si="2"/>
        <v>0.22513181337763544</v>
      </c>
      <c r="H87" s="88">
        <f t="shared" si="3"/>
        <v>0.24368672207751296</v>
      </c>
      <c r="I87" s="88">
        <f t="shared" si="4"/>
        <v>0.1084857142053306</v>
      </c>
      <c r="J87" s="88"/>
      <c r="K87" s="88"/>
      <c r="L87" s="88"/>
      <c r="M87" s="43"/>
      <c r="N87" s="93"/>
    </row>
    <row r="88" spans="1:14" ht="14.25">
      <c r="A88" s="25"/>
      <c r="B88" s="32">
        <v>1935</v>
      </c>
      <c r="C88" s="28">
        <v>0.47670000000000001</v>
      </c>
      <c r="D88" s="28">
        <v>2.2000000000000002E-2</v>
      </c>
      <c r="E88" s="28">
        <f t="shared" si="0"/>
        <v>0.45469999999999999</v>
      </c>
      <c r="F88" s="29">
        <f t="shared" si="1"/>
        <v>23376.97417881362</v>
      </c>
      <c r="G88" s="88">
        <f t="shared" si="2"/>
        <v>0.30240458637389356</v>
      </c>
      <c r="H88" s="88">
        <f t="shared" si="3"/>
        <v>8.0887406021207475E-2</v>
      </c>
      <c r="I88" s="88">
        <f t="shared" si="4"/>
        <v>8.8626318886795064E-2</v>
      </c>
      <c r="J88" s="88"/>
      <c r="K88" s="88"/>
      <c r="L88" s="88"/>
      <c r="M88" s="43"/>
      <c r="N88" s="93"/>
    </row>
    <row r="89" spans="1:14" ht="14.25">
      <c r="A89" s="25"/>
      <c r="B89" s="32">
        <v>1934</v>
      </c>
      <c r="C89" s="28">
        <v>-1.44E-2</v>
      </c>
      <c r="D89" s="28">
        <v>3.1E-2</v>
      </c>
      <c r="E89" s="28">
        <f t="shared" si="0"/>
        <v>-4.5399999999999996E-2</v>
      </c>
      <c r="F89" s="29">
        <f t="shared" si="1"/>
        <v>16069.962314438455</v>
      </c>
      <c r="G89" s="88">
        <f t="shared" si="2"/>
        <v>0.15595959824306727</v>
      </c>
      <c r="H89" s="88">
        <f t="shared" si="3"/>
        <v>-4.7260960963289689E-2</v>
      </c>
      <c r="I89" s="88"/>
      <c r="J89" s="88"/>
      <c r="K89" s="88"/>
      <c r="L89" s="88"/>
      <c r="M89" s="43"/>
      <c r="N89" s="93"/>
    </row>
    <row r="90" spans="1:14" ht="14.25">
      <c r="A90" s="25"/>
      <c r="B90" s="32">
        <v>1933</v>
      </c>
      <c r="C90" s="28">
        <v>0.53990000000000005</v>
      </c>
      <c r="D90" s="28">
        <v>-5.0999999999999997E-2</v>
      </c>
      <c r="E90" s="28">
        <f t="shared" si="0"/>
        <v>0.59090000000000009</v>
      </c>
      <c r="F90" s="29">
        <f t="shared" si="1"/>
        <v>16834.2366587455</v>
      </c>
      <c r="G90" s="88">
        <f t="shared" si="2"/>
        <v>2.0396917956953198E-2</v>
      </c>
      <c r="H90" s="88">
        <f t="shared" si="3"/>
        <v>-5.5134911070473858E-2</v>
      </c>
      <c r="I90" s="88"/>
      <c r="J90" s="88"/>
      <c r="K90" s="88"/>
      <c r="L90" s="88"/>
      <c r="M90" s="43"/>
      <c r="N90" s="93"/>
    </row>
    <row r="91" spans="1:14" ht="14.25">
      <c r="A91" s="25"/>
      <c r="B91" s="32">
        <v>1932</v>
      </c>
      <c r="C91" s="28">
        <v>-8.1900000000000001E-2</v>
      </c>
      <c r="D91" s="28">
        <v>-9.9000000000000005E-2</v>
      </c>
      <c r="E91" s="28">
        <f t="shared" si="0"/>
        <v>1.7100000000000004E-2</v>
      </c>
      <c r="F91" s="29">
        <f t="shared" si="1"/>
        <v>10581.580651672324</v>
      </c>
      <c r="G91" s="88">
        <f t="shared" si="2"/>
        <v>-0.19745665492805442</v>
      </c>
      <c r="H91" s="88">
        <f t="shared" si="3"/>
        <v>-7.2101811065519605E-2</v>
      </c>
      <c r="I91" s="88"/>
      <c r="J91" s="88"/>
      <c r="K91" s="88"/>
      <c r="L91" s="88"/>
      <c r="M91" s="43"/>
      <c r="N91" s="93"/>
    </row>
    <row r="92" spans="1:14" ht="14.25">
      <c r="A92" s="25"/>
      <c r="B92" s="32">
        <v>1931</v>
      </c>
      <c r="C92" s="28">
        <v>-0.43340000000000001</v>
      </c>
      <c r="D92" s="28">
        <v>-0.09</v>
      </c>
      <c r="E92" s="28">
        <f t="shared" si="0"/>
        <v>-0.34340000000000004</v>
      </c>
      <c r="F92" s="29">
        <f t="shared" si="1"/>
        <v>10403.677761943096</v>
      </c>
      <c r="G92" s="88">
        <f t="shared" si="2"/>
        <v>-0.22503725314274048</v>
      </c>
      <c r="H92" s="88">
        <f t="shared" si="3"/>
        <v>-1.2017611199743428E-2</v>
      </c>
      <c r="I92" s="88"/>
      <c r="J92" s="88"/>
      <c r="K92" s="88"/>
      <c r="L92" s="88"/>
      <c r="M92" s="43"/>
      <c r="N92" s="93"/>
    </row>
    <row r="93" spans="1:14" ht="14.25">
      <c r="A93" s="25"/>
      <c r="B93" s="32">
        <v>1930</v>
      </c>
      <c r="C93" s="28">
        <v>-0.249</v>
      </c>
      <c r="D93" s="28">
        <v>-2.3E-2</v>
      </c>
      <c r="E93" s="28">
        <f t="shared" si="0"/>
        <v>-0.22600000000000001</v>
      </c>
      <c r="F93" s="29">
        <f t="shared" si="1"/>
        <v>15844.772710848458</v>
      </c>
      <c r="G93" s="88">
        <f t="shared" si="2"/>
        <v>9.9015394394910139E-3</v>
      </c>
      <c r="H93" s="88">
        <f t="shared" si="3"/>
        <v>9.6420640643269273E-2</v>
      </c>
      <c r="I93" s="88"/>
      <c r="J93" s="88"/>
      <c r="K93" s="88"/>
      <c r="L93" s="88"/>
      <c r="M93" s="43"/>
      <c r="N93" s="93"/>
    </row>
    <row r="94" spans="1:14" ht="14.25">
      <c r="A94" s="25"/>
      <c r="B94" s="32">
        <v>1929</v>
      </c>
      <c r="C94" s="28">
        <v>-8.4199999999999997E-2</v>
      </c>
      <c r="D94" s="28">
        <v>0</v>
      </c>
      <c r="E94" s="28">
        <f t="shared" si="0"/>
        <v>-8.4199999999999997E-2</v>
      </c>
      <c r="F94" s="29">
        <f t="shared" si="1"/>
        <v>20471.282572155629</v>
      </c>
      <c r="G94" s="88">
        <f t="shared" si="2"/>
        <v>0.2281028115064605</v>
      </c>
      <c r="H94" s="88"/>
      <c r="I94" s="88"/>
      <c r="J94" s="88"/>
      <c r="K94" s="88"/>
      <c r="L94" s="88"/>
      <c r="M94" s="43"/>
      <c r="N94" s="93"/>
    </row>
    <row r="95" spans="1:14" ht="14.25">
      <c r="A95" s="25"/>
      <c r="B95" s="32">
        <v>1928</v>
      </c>
      <c r="C95" s="28">
        <v>0.43609999999999999</v>
      </c>
      <c r="D95" s="28">
        <v>-1.7000000000000001E-2</v>
      </c>
      <c r="E95" s="28">
        <f t="shared" si="0"/>
        <v>0.4531</v>
      </c>
      <c r="F95" s="29">
        <f t="shared" si="1"/>
        <v>22353.442424280005</v>
      </c>
      <c r="G95" s="88">
        <f t="shared" si="2"/>
        <v>0.30751938984229898</v>
      </c>
      <c r="H95" s="88"/>
      <c r="I95" s="88"/>
      <c r="J95" s="88"/>
      <c r="K95" s="88"/>
      <c r="L95" s="88"/>
      <c r="M95" s="43"/>
      <c r="N95" s="93"/>
    </row>
    <row r="96" spans="1:14" ht="14.25">
      <c r="A96" s="25"/>
      <c r="B96" s="32">
        <v>1927</v>
      </c>
      <c r="C96" s="28">
        <v>0.37490000000000001</v>
      </c>
      <c r="D96" s="28">
        <v>-1.7000000000000001E-2</v>
      </c>
      <c r="E96" s="28">
        <f t="shared" si="0"/>
        <v>0.39190000000000003</v>
      </c>
      <c r="F96" s="29">
        <f t="shared" si="1"/>
        <v>15383.278800000002</v>
      </c>
      <c r="G96" s="88"/>
      <c r="H96" s="88"/>
      <c r="I96" s="88"/>
      <c r="J96" s="88"/>
      <c r="K96" s="88"/>
      <c r="L96" s="88"/>
      <c r="M96" s="31"/>
      <c r="N96" s="94"/>
    </row>
    <row r="97" spans="1:14" ht="14.25">
      <c r="A97" s="25"/>
      <c r="B97" s="45">
        <v>1926</v>
      </c>
      <c r="C97" s="46">
        <v>0.1162</v>
      </c>
      <c r="D97" s="46">
        <v>1.1000000000000001E-2</v>
      </c>
      <c r="E97" s="46">
        <f t="shared" si="0"/>
        <v>0.1052</v>
      </c>
      <c r="F97" s="29">
        <f t="shared" si="1"/>
        <v>11052</v>
      </c>
      <c r="G97" s="95"/>
      <c r="H97" s="95"/>
      <c r="I97" s="95"/>
      <c r="J97" s="95"/>
      <c r="K97" s="95"/>
      <c r="L97" s="95"/>
      <c r="M97" s="48"/>
      <c r="N97" s="94"/>
    </row>
    <row r="98" spans="1:14" ht="12.75">
      <c r="D98" s="49"/>
      <c r="E98" s="49"/>
      <c r="F98" s="50">
        <v>10000</v>
      </c>
    </row>
    <row r="99" spans="1:14" ht="12.75">
      <c r="D99" s="49"/>
      <c r="E99" s="49"/>
    </row>
    <row r="100" spans="1:14" ht="12.75">
      <c r="D100" s="49"/>
      <c r="E100" s="49"/>
    </row>
    <row r="101" spans="1:14" ht="12.75">
      <c r="D101" s="49"/>
      <c r="E101" s="49"/>
    </row>
    <row r="102" spans="1:14" ht="12.75">
      <c r="D102" s="49"/>
      <c r="E102" s="49"/>
    </row>
    <row r="103" spans="1:14" ht="12.75">
      <c r="D103" s="49"/>
      <c r="E103" s="49"/>
    </row>
    <row r="104" spans="1:14" ht="12.75">
      <c r="D104" s="49"/>
      <c r="E104" s="49"/>
    </row>
    <row r="105" spans="1:14" ht="12.75">
      <c r="D105" s="49"/>
      <c r="E105" s="49"/>
    </row>
    <row r="106" spans="1:14" ht="12.75">
      <c r="D106" s="49"/>
      <c r="E106" s="49"/>
    </row>
    <row r="107" spans="1:14" ht="12.75">
      <c r="D107" s="49"/>
      <c r="E107" s="49"/>
    </row>
    <row r="108" spans="1:14" ht="12.75">
      <c r="D108" s="49"/>
      <c r="E108" s="49"/>
    </row>
    <row r="109" spans="1:14" ht="12.75">
      <c r="D109" s="49"/>
      <c r="E109" s="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9D35-AB05-4F3E-BD4E-EBA6D5E78E72}">
  <dimension ref="A1:H51"/>
  <sheetViews>
    <sheetView workbookViewId="0"/>
  </sheetViews>
  <sheetFormatPr defaultRowHeight="14.25"/>
  <cols>
    <col min="1" max="1" width="16.5703125" style="99" customWidth="1"/>
    <col min="2" max="2" width="16.28515625" style="99" customWidth="1"/>
    <col min="3" max="4" width="15.7109375" style="99" customWidth="1"/>
    <col min="5" max="5" width="18.5703125" style="99" customWidth="1"/>
    <col min="6" max="16384" width="9.140625" style="99"/>
  </cols>
  <sheetData>
    <row r="1" spans="1:8">
      <c r="A1" s="99" t="s">
        <v>42</v>
      </c>
    </row>
    <row r="3" spans="1:8" ht="28.5">
      <c r="A3" s="99" t="s">
        <v>43</v>
      </c>
      <c r="B3" s="99" t="s">
        <v>44</v>
      </c>
      <c r="C3" s="99" t="s">
        <v>45</v>
      </c>
      <c r="D3" s="99" t="s">
        <v>46</v>
      </c>
      <c r="E3" s="99" t="s">
        <v>47</v>
      </c>
      <c r="F3" s="99" t="s">
        <v>48</v>
      </c>
      <c r="G3" s="105" t="s">
        <v>49</v>
      </c>
    </row>
    <row r="4" spans="1:8">
      <c r="A4" s="99" t="s">
        <v>50</v>
      </c>
      <c r="B4" s="100">
        <v>1.3303</v>
      </c>
      <c r="C4" s="99" t="s">
        <v>51</v>
      </c>
      <c r="D4" s="99" t="s">
        <v>52</v>
      </c>
      <c r="E4" s="99" t="s">
        <v>53</v>
      </c>
      <c r="F4" s="100">
        <v>352.67</v>
      </c>
      <c r="G4" s="99" t="s">
        <v>54</v>
      </c>
      <c r="H4" s="99" t="s">
        <v>54</v>
      </c>
    </row>
    <row r="5" spans="1:8">
      <c r="A5" s="99" t="s">
        <v>50</v>
      </c>
      <c r="B5" s="100">
        <v>1.2596000000000001</v>
      </c>
      <c r="C5" s="99" t="s">
        <v>55</v>
      </c>
      <c r="D5" s="99" t="s">
        <v>56</v>
      </c>
      <c r="E5" s="99" t="s">
        <v>57</v>
      </c>
      <c r="F5" s="100">
        <v>411.25</v>
      </c>
      <c r="G5" s="99" t="s">
        <v>54</v>
      </c>
      <c r="H5" s="99" t="s">
        <v>54</v>
      </c>
    </row>
    <row r="6" spans="1:8">
      <c r="A6" s="99" t="s">
        <v>50</v>
      </c>
      <c r="B6" s="100">
        <v>1.4360999999999999</v>
      </c>
      <c r="C6" s="99" t="s">
        <v>58</v>
      </c>
      <c r="D6" s="99" t="s">
        <v>59</v>
      </c>
      <c r="E6" s="99" t="s">
        <v>60</v>
      </c>
      <c r="F6" s="100">
        <v>421.44</v>
      </c>
      <c r="G6" s="99" t="s">
        <v>54</v>
      </c>
      <c r="H6" s="99" t="s">
        <v>54</v>
      </c>
    </row>
    <row r="7" spans="1:8">
      <c r="A7" s="99" t="s">
        <v>50</v>
      </c>
      <c r="B7" s="100">
        <v>1.2033</v>
      </c>
      <c r="C7" s="99" t="s">
        <v>61</v>
      </c>
      <c r="D7" s="99" t="s">
        <v>62</v>
      </c>
      <c r="E7" s="99" t="s">
        <v>63</v>
      </c>
      <c r="F7" s="100">
        <v>401.77</v>
      </c>
      <c r="G7" s="99" t="s">
        <v>54</v>
      </c>
      <c r="H7" s="99" t="s">
        <v>54</v>
      </c>
    </row>
    <row r="8" spans="1:8">
      <c r="A8" s="99" t="s">
        <v>50</v>
      </c>
      <c r="B8" s="100">
        <v>1.2331000000000001</v>
      </c>
      <c r="C8" s="99" t="s">
        <v>64</v>
      </c>
      <c r="D8" s="99" t="s">
        <v>65</v>
      </c>
      <c r="E8" s="99" t="s">
        <v>66</v>
      </c>
      <c r="F8" s="100">
        <v>396.02</v>
      </c>
      <c r="G8" s="99" t="s">
        <v>54</v>
      </c>
      <c r="H8" s="99" t="s">
        <v>54</v>
      </c>
    </row>
    <row r="9" spans="1:8">
      <c r="A9" s="99" t="s">
        <v>50</v>
      </c>
      <c r="B9" s="100">
        <v>1.1664000000000001</v>
      </c>
      <c r="C9" s="99" t="s">
        <v>67</v>
      </c>
      <c r="D9" s="99" t="s">
        <v>68</v>
      </c>
      <c r="E9" s="99" t="s">
        <v>69</v>
      </c>
      <c r="F9" s="100">
        <v>360.81</v>
      </c>
      <c r="G9" s="99" t="s">
        <v>54</v>
      </c>
      <c r="H9" s="99" t="s">
        <v>54</v>
      </c>
    </row>
    <row r="10" spans="1:8">
      <c r="A10" s="99" t="s">
        <v>50</v>
      </c>
      <c r="B10" s="100">
        <v>1.3109999999999999</v>
      </c>
      <c r="C10" s="99" t="s">
        <v>70</v>
      </c>
      <c r="D10" s="99" t="s">
        <v>71</v>
      </c>
      <c r="E10" s="99" t="s">
        <v>72</v>
      </c>
      <c r="F10" s="100">
        <v>340.84</v>
      </c>
      <c r="G10" s="99" t="s">
        <v>54</v>
      </c>
      <c r="H10" s="99" t="s">
        <v>54</v>
      </c>
    </row>
    <row r="11" spans="1:8">
      <c r="A11" s="99" t="s">
        <v>50</v>
      </c>
      <c r="B11" s="100">
        <v>1.2327999999999999</v>
      </c>
      <c r="C11" s="99" t="s">
        <v>73</v>
      </c>
      <c r="D11" s="99" t="s">
        <v>74</v>
      </c>
      <c r="E11" s="99" t="s">
        <v>75</v>
      </c>
      <c r="F11" s="100">
        <v>309.23</v>
      </c>
      <c r="G11" s="99" t="s">
        <v>54</v>
      </c>
      <c r="H11" s="99" t="s">
        <v>54</v>
      </c>
    </row>
    <row r="12" spans="1:8">
      <c r="A12" s="99" t="s">
        <v>50</v>
      </c>
      <c r="B12" s="100">
        <v>1.3546</v>
      </c>
      <c r="C12" s="99" t="s">
        <v>76</v>
      </c>
      <c r="D12" s="99" t="s">
        <v>77</v>
      </c>
      <c r="E12" s="99" t="s">
        <v>78</v>
      </c>
      <c r="F12" s="100">
        <v>277.64999999999998</v>
      </c>
      <c r="G12" s="99" t="s">
        <v>54</v>
      </c>
      <c r="H12" s="99" t="s">
        <v>54</v>
      </c>
    </row>
    <row r="13" spans="1:8">
      <c r="A13" s="99" t="s">
        <v>50</v>
      </c>
      <c r="B13" s="100">
        <v>1.1129</v>
      </c>
      <c r="C13" s="101">
        <v>44107</v>
      </c>
      <c r="D13" s="101">
        <v>43985</v>
      </c>
      <c r="E13" s="101">
        <v>44077</v>
      </c>
      <c r="F13" s="100">
        <v>253.22</v>
      </c>
      <c r="G13" s="99" t="s">
        <v>54</v>
      </c>
      <c r="H13" s="99" t="s">
        <v>54</v>
      </c>
    </row>
    <row r="14" spans="1:8">
      <c r="A14" s="99" t="s">
        <v>50</v>
      </c>
      <c r="B14" s="100">
        <v>1.3651</v>
      </c>
      <c r="C14" s="99" t="s">
        <v>79</v>
      </c>
      <c r="D14" s="99" t="s">
        <v>80</v>
      </c>
      <c r="E14" s="99" t="s">
        <v>81</v>
      </c>
      <c r="F14" s="100">
        <v>297.18</v>
      </c>
      <c r="G14" s="99" t="s">
        <v>54</v>
      </c>
      <c r="H14" s="99" t="s">
        <v>54</v>
      </c>
    </row>
    <row r="15" spans="1:8">
      <c r="A15" s="99" t="s">
        <v>50</v>
      </c>
      <c r="B15" s="100">
        <v>1.2286999999999999</v>
      </c>
      <c r="C15" s="99" t="s">
        <v>82</v>
      </c>
      <c r="D15" s="99" t="s">
        <v>83</v>
      </c>
      <c r="E15" s="99" t="s">
        <v>84</v>
      </c>
      <c r="F15" s="100">
        <v>275.39999999999998</v>
      </c>
      <c r="G15" s="99" t="s">
        <v>54</v>
      </c>
      <c r="H15" s="99" t="s">
        <v>54</v>
      </c>
    </row>
    <row r="16" spans="1:8">
      <c r="A16" s="99" t="s">
        <v>50</v>
      </c>
      <c r="B16" s="100">
        <v>1.3078000000000001</v>
      </c>
      <c r="C16" s="99" t="s">
        <v>85</v>
      </c>
      <c r="D16" s="99" t="s">
        <v>86</v>
      </c>
      <c r="E16" s="99" t="s">
        <v>87</v>
      </c>
      <c r="F16" s="100">
        <v>268.77999999999997</v>
      </c>
      <c r="G16" s="99" t="s">
        <v>54</v>
      </c>
      <c r="H16" s="99" t="s">
        <v>54</v>
      </c>
    </row>
    <row r="17" spans="1:8">
      <c r="A17" s="99" t="s">
        <v>50</v>
      </c>
      <c r="B17" s="100">
        <v>1.3902000000000001</v>
      </c>
      <c r="C17" s="99" t="s">
        <v>88</v>
      </c>
      <c r="D17" s="99" t="s">
        <v>89</v>
      </c>
      <c r="E17" s="99" t="s">
        <v>90</v>
      </c>
      <c r="F17" s="100">
        <v>260.52</v>
      </c>
      <c r="G17" s="99" t="s">
        <v>54</v>
      </c>
      <c r="H17" s="99" t="s">
        <v>54</v>
      </c>
    </row>
    <row r="18" spans="1:8">
      <c r="A18" s="99" t="s">
        <v>50</v>
      </c>
      <c r="B18" s="100">
        <v>1.2238</v>
      </c>
      <c r="C18" s="99" t="s">
        <v>91</v>
      </c>
      <c r="D18" s="99" t="s">
        <v>92</v>
      </c>
      <c r="E18" s="99" t="s">
        <v>93</v>
      </c>
      <c r="F18" s="100">
        <v>239.88</v>
      </c>
      <c r="G18" s="99" t="s">
        <v>54</v>
      </c>
      <c r="H18" s="99" t="s">
        <v>54</v>
      </c>
    </row>
    <row r="19" spans="1:8">
      <c r="A19" s="99" t="s">
        <v>50</v>
      </c>
      <c r="B19" s="100">
        <v>1.1501999999999999</v>
      </c>
      <c r="C19" s="99" t="s">
        <v>94</v>
      </c>
      <c r="D19" s="99" t="s">
        <v>95</v>
      </c>
      <c r="E19" s="99" t="s">
        <v>96</v>
      </c>
      <c r="F19" s="100">
        <v>269.18</v>
      </c>
      <c r="G19" s="99" t="s">
        <v>54</v>
      </c>
      <c r="H19" s="99" t="s">
        <v>54</v>
      </c>
    </row>
    <row r="20" spans="1:8">
      <c r="A20" s="99" t="s">
        <v>50</v>
      </c>
      <c r="B20" s="100">
        <v>1.0983000000000001</v>
      </c>
      <c r="C20" s="99" t="s">
        <v>97</v>
      </c>
      <c r="D20" s="99" t="s">
        <v>98</v>
      </c>
      <c r="E20" s="99" t="s">
        <v>99</v>
      </c>
      <c r="F20" s="100">
        <v>249.21</v>
      </c>
      <c r="G20" s="99" t="s">
        <v>54</v>
      </c>
      <c r="H20" s="99" t="s">
        <v>54</v>
      </c>
    </row>
    <row r="21" spans="1:8">
      <c r="A21" s="99" t="s">
        <v>50</v>
      </c>
      <c r="B21" s="100">
        <v>1.0277000000000001</v>
      </c>
      <c r="C21" s="99" t="s">
        <v>100</v>
      </c>
      <c r="D21" s="99" t="s">
        <v>101</v>
      </c>
      <c r="E21" s="99" t="s">
        <v>102</v>
      </c>
      <c r="F21" s="100">
        <v>238.91</v>
      </c>
      <c r="G21" s="99" t="s">
        <v>54</v>
      </c>
      <c r="H21" s="99" t="s">
        <v>54</v>
      </c>
    </row>
    <row r="22" spans="1:8">
      <c r="A22" s="99" t="s">
        <v>50</v>
      </c>
      <c r="B22" s="100">
        <v>1.1262000000000001</v>
      </c>
      <c r="C22" s="99" t="s">
        <v>103</v>
      </c>
      <c r="D22" s="99" t="s">
        <v>104</v>
      </c>
      <c r="E22" s="99" t="s">
        <v>105</v>
      </c>
      <c r="F22" s="100">
        <v>247.63</v>
      </c>
      <c r="G22" s="99" t="s">
        <v>54</v>
      </c>
      <c r="H22" s="99" t="s">
        <v>54</v>
      </c>
    </row>
    <row r="23" spans="1:8">
      <c r="A23" s="99" t="s">
        <v>50</v>
      </c>
      <c r="B23" s="100">
        <v>1.129</v>
      </c>
      <c r="C23" s="99" t="s">
        <v>106</v>
      </c>
      <c r="D23" s="99" t="s">
        <v>107</v>
      </c>
      <c r="E23" s="99" t="s">
        <v>108</v>
      </c>
      <c r="F23" s="100">
        <v>231.32</v>
      </c>
      <c r="G23" s="99" t="s">
        <v>54</v>
      </c>
      <c r="H23" s="99" t="s">
        <v>54</v>
      </c>
    </row>
    <row r="24" spans="1:8">
      <c r="A24" s="99" t="s">
        <v>50</v>
      </c>
      <c r="B24" s="100">
        <v>0.96</v>
      </c>
      <c r="C24" s="99" t="s">
        <v>109</v>
      </c>
      <c r="D24" s="99" t="s">
        <v>110</v>
      </c>
      <c r="E24" s="99" t="s">
        <v>111</v>
      </c>
      <c r="F24" s="100">
        <v>224.71</v>
      </c>
      <c r="G24" s="99" t="s">
        <v>54</v>
      </c>
      <c r="H24" s="99" t="s">
        <v>54</v>
      </c>
    </row>
    <row r="25" spans="1:8">
      <c r="A25" s="99" t="s">
        <v>50</v>
      </c>
      <c r="B25" s="100">
        <v>0.96099999999999997</v>
      </c>
      <c r="C25" s="99" t="s">
        <v>112</v>
      </c>
      <c r="D25" s="99" t="s">
        <v>113</v>
      </c>
      <c r="E25" s="99" t="s">
        <v>114</v>
      </c>
      <c r="F25" s="100">
        <v>216.27</v>
      </c>
      <c r="G25" s="99" t="s">
        <v>54</v>
      </c>
      <c r="H25" s="99" t="s">
        <v>54</v>
      </c>
    </row>
    <row r="26" spans="1:8">
      <c r="A26" s="99" t="s">
        <v>50</v>
      </c>
      <c r="B26" s="100">
        <v>1.254</v>
      </c>
      <c r="C26" s="99" t="s">
        <v>115</v>
      </c>
      <c r="D26" s="99" t="s">
        <v>116</v>
      </c>
      <c r="E26" s="99" t="s">
        <v>117</v>
      </c>
      <c r="F26" s="100">
        <v>208.9</v>
      </c>
      <c r="G26" s="99" t="s">
        <v>54</v>
      </c>
      <c r="H26" s="99" t="s">
        <v>54</v>
      </c>
    </row>
    <row r="27" spans="1:8">
      <c r="A27" s="99" t="s">
        <v>50</v>
      </c>
      <c r="B27" s="100">
        <v>0.85199999999999998</v>
      </c>
      <c r="C27" s="99" t="s">
        <v>118</v>
      </c>
      <c r="D27" s="101">
        <v>42622</v>
      </c>
      <c r="E27" s="101">
        <v>42713</v>
      </c>
      <c r="F27" s="100">
        <v>199.17</v>
      </c>
      <c r="G27" s="99" t="s">
        <v>54</v>
      </c>
      <c r="H27" s="99" t="s">
        <v>54</v>
      </c>
    </row>
    <row r="28" spans="1:8">
      <c r="A28" s="99" t="s">
        <v>50</v>
      </c>
      <c r="B28" s="100">
        <v>0.90800000000000003</v>
      </c>
      <c r="C28" s="99" t="s">
        <v>119</v>
      </c>
      <c r="D28" s="99" t="s">
        <v>120</v>
      </c>
      <c r="E28" s="99" t="s">
        <v>121</v>
      </c>
      <c r="F28" s="100">
        <v>192.15</v>
      </c>
      <c r="G28" s="99" t="s">
        <v>54</v>
      </c>
      <c r="H28" s="99" t="s">
        <v>54</v>
      </c>
    </row>
    <row r="29" spans="1:8">
      <c r="A29" s="99" t="s">
        <v>50</v>
      </c>
      <c r="B29" s="100">
        <v>0.96199999999999997</v>
      </c>
      <c r="C29" s="99" t="s">
        <v>122</v>
      </c>
      <c r="D29" s="99" t="s">
        <v>123</v>
      </c>
      <c r="E29" s="99" t="s">
        <v>124</v>
      </c>
      <c r="F29" s="100">
        <v>188.97</v>
      </c>
      <c r="G29" s="99" t="s">
        <v>54</v>
      </c>
      <c r="H29" s="99" t="s">
        <v>54</v>
      </c>
    </row>
    <row r="30" spans="1:8">
      <c r="A30" s="99" t="s">
        <v>50</v>
      </c>
      <c r="B30" s="100">
        <v>1.042</v>
      </c>
      <c r="C30" s="99" t="s">
        <v>125</v>
      </c>
      <c r="D30" s="99" t="s">
        <v>126</v>
      </c>
      <c r="E30" s="99" t="s">
        <v>127</v>
      </c>
      <c r="F30" s="100">
        <v>184.84</v>
      </c>
      <c r="G30" s="99" t="s">
        <v>54</v>
      </c>
      <c r="H30" s="99" t="s">
        <v>54</v>
      </c>
    </row>
    <row r="31" spans="1:8">
      <c r="A31" s="99" t="s">
        <v>50</v>
      </c>
      <c r="B31" s="100">
        <v>0.91100000000000003</v>
      </c>
      <c r="C31" s="99" t="s">
        <v>128</v>
      </c>
      <c r="D31" s="99" t="s">
        <v>129</v>
      </c>
      <c r="E31" s="99" t="s">
        <v>130</v>
      </c>
      <c r="F31" s="100">
        <v>180.57</v>
      </c>
      <c r="G31" s="99" t="s">
        <v>54</v>
      </c>
      <c r="H31" s="99" t="s">
        <v>54</v>
      </c>
    </row>
    <row r="32" spans="1:8">
      <c r="A32" s="99" t="s">
        <v>50</v>
      </c>
      <c r="B32" s="100">
        <v>0.86</v>
      </c>
      <c r="C32" s="99" t="s">
        <v>131</v>
      </c>
      <c r="D32" s="99" t="s">
        <v>132</v>
      </c>
      <c r="E32" s="99" t="s">
        <v>133</v>
      </c>
      <c r="F32" s="100">
        <v>194.57</v>
      </c>
      <c r="G32" s="99" t="s">
        <v>54</v>
      </c>
      <c r="H32" s="99" t="s">
        <v>54</v>
      </c>
    </row>
    <row r="33" spans="1:8">
      <c r="A33" s="99" t="s">
        <v>50</v>
      </c>
      <c r="B33" s="100">
        <v>0.93400000000000005</v>
      </c>
      <c r="C33" s="99" t="s">
        <v>134</v>
      </c>
      <c r="D33" s="99" t="s">
        <v>135</v>
      </c>
      <c r="E33" s="99" t="s">
        <v>136</v>
      </c>
      <c r="F33" s="100">
        <v>194.32</v>
      </c>
      <c r="G33" s="99" t="s">
        <v>54</v>
      </c>
      <c r="H33" s="99" t="s">
        <v>54</v>
      </c>
    </row>
    <row r="34" spans="1:8">
      <c r="A34" s="99" t="s">
        <v>50</v>
      </c>
      <c r="B34" s="100">
        <v>0.98099999999999998</v>
      </c>
      <c r="C34" s="99" t="s">
        <v>137</v>
      </c>
      <c r="D34" s="99" t="s">
        <v>138</v>
      </c>
      <c r="E34" s="99" t="s">
        <v>139</v>
      </c>
      <c r="F34" s="100">
        <v>185.53</v>
      </c>
      <c r="G34" s="99" t="s">
        <v>54</v>
      </c>
      <c r="H34" s="99" t="s">
        <v>54</v>
      </c>
    </row>
    <row r="35" spans="1:8">
      <c r="A35" s="99" t="s">
        <v>50</v>
      </c>
      <c r="B35" s="100">
        <v>0.82599999999999996</v>
      </c>
      <c r="C35" s="99" t="s">
        <v>140</v>
      </c>
      <c r="D35" s="99" t="s">
        <v>141</v>
      </c>
      <c r="E35" s="99" t="s">
        <v>142</v>
      </c>
      <c r="F35" s="100">
        <v>185.43</v>
      </c>
      <c r="G35" s="99" t="s">
        <v>54</v>
      </c>
      <c r="H35" s="99" t="s">
        <v>54</v>
      </c>
    </row>
    <row r="36" spans="1:8">
      <c r="A36" s="99" t="s">
        <v>50</v>
      </c>
      <c r="B36" s="100">
        <v>0.76200000000000001</v>
      </c>
      <c r="C36" s="99" t="s">
        <v>143</v>
      </c>
      <c r="D36" s="99" t="s">
        <v>144</v>
      </c>
      <c r="E36" s="99" t="s">
        <v>145</v>
      </c>
      <c r="F36" s="100">
        <v>181.01</v>
      </c>
      <c r="G36" s="99" t="s">
        <v>54</v>
      </c>
      <c r="H36" s="99" t="s">
        <v>54</v>
      </c>
    </row>
    <row r="37" spans="1:8">
      <c r="A37" s="99" t="s">
        <v>50</v>
      </c>
      <c r="B37" s="100">
        <v>0.73399999999999999</v>
      </c>
      <c r="C37" s="99" t="s">
        <v>146</v>
      </c>
      <c r="D37" s="99" t="s">
        <v>147</v>
      </c>
      <c r="E37" s="99" t="s">
        <v>148</v>
      </c>
      <c r="F37" s="100">
        <v>172.04</v>
      </c>
      <c r="G37" s="99" t="s">
        <v>54</v>
      </c>
      <c r="H37" s="99" t="s">
        <v>54</v>
      </c>
    </row>
    <row r="38" spans="1:8">
      <c r="A38" s="99" t="s">
        <v>50</v>
      </c>
      <c r="B38" s="100">
        <v>0.86899999999999999</v>
      </c>
      <c r="C38" s="99" t="s">
        <v>149</v>
      </c>
      <c r="D38" s="99" t="s">
        <v>150</v>
      </c>
      <c r="E38" s="99" t="s">
        <v>151</v>
      </c>
      <c r="F38" s="100">
        <v>168.42</v>
      </c>
      <c r="G38" s="99" t="s">
        <v>54</v>
      </c>
      <c r="H38" s="99" t="s">
        <v>54</v>
      </c>
    </row>
    <row r="39" spans="1:8">
      <c r="A39" s="99" t="s">
        <v>50</v>
      </c>
      <c r="B39" s="100">
        <v>0.747</v>
      </c>
      <c r="C39" s="99" t="s">
        <v>152</v>
      </c>
      <c r="D39" s="99" t="s">
        <v>153</v>
      </c>
      <c r="E39" s="99" t="s">
        <v>154</v>
      </c>
      <c r="F39" s="100">
        <v>157.57</v>
      </c>
      <c r="G39" s="99" t="s">
        <v>54</v>
      </c>
      <c r="H39" s="99" t="s">
        <v>54</v>
      </c>
    </row>
    <row r="40" spans="1:8">
      <c r="A40" s="99" t="s">
        <v>50</v>
      </c>
      <c r="B40" s="100">
        <v>0.69699999999999995</v>
      </c>
      <c r="C40" s="99" t="s">
        <v>155</v>
      </c>
      <c r="D40" s="99" t="s">
        <v>156</v>
      </c>
      <c r="E40" s="99" t="s">
        <v>157</v>
      </c>
      <c r="F40" s="100">
        <v>146.72</v>
      </c>
      <c r="G40" s="99" t="s">
        <v>54</v>
      </c>
      <c r="H40" s="99" t="s">
        <v>54</v>
      </c>
    </row>
    <row r="41" spans="1:8">
      <c r="A41" s="99" t="s">
        <v>50</v>
      </c>
      <c r="B41" s="100">
        <v>0.63500000000000001</v>
      </c>
      <c r="C41" s="99" t="s">
        <v>158</v>
      </c>
      <c r="D41" s="99" t="s">
        <v>159</v>
      </c>
      <c r="E41" s="99" t="s">
        <v>160</v>
      </c>
      <c r="F41" s="100">
        <v>142.4</v>
      </c>
      <c r="G41" s="99" t="s">
        <v>54</v>
      </c>
      <c r="H41" s="99" t="s">
        <v>54</v>
      </c>
    </row>
    <row r="42" spans="1:8">
      <c r="A42" s="99" t="s">
        <v>50</v>
      </c>
      <c r="B42" s="100">
        <v>0.90500000000000003</v>
      </c>
      <c r="C42" s="99" t="s">
        <v>161</v>
      </c>
      <c r="D42" s="99" t="s">
        <v>162</v>
      </c>
      <c r="E42" s="99" t="s">
        <v>163</v>
      </c>
      <c r="F42" s="100">
        <v>131.69</v>
      </c>
      <c r="G42" s="99" t="s">
        <v>54</v>
      </c>
      <c r="H42" s="99" t="s">
        <v>54</v>
      </c>
    </row>
    <row r="43" spans="1:8">
      <c r="A43" s="99" t="s">
        <v>50</v>
      </c>
      <c r="B43" s="100">
        <v>0.65100000000000002</v>
      </c>
      <c r="C43" s="99" t="s">
        <v>164</v>
      </c>
      <c r="D43" s="99" t="s">
        <v>165</v>
      </c>
      <c r="E43" s="99" t="s">
        <v>166</v>
      </c>
      <c r="F43" s="100">
        <v>134.57</v>
      </c>
      <c r="G43" s="99" t="s">
        <v>54</v>
      </c>
      <c r="H43" s="99" t="s">
        <v>54</v>
      </c>
    </row>
    <row r="47" spans="1:8">
      <c r="A47" s="99" t="s">
        <v>167</v>
      </c>
    </row>
    <row r="48" spans="1:8">
      <c r="A48" s="99" t="s">
        <v>168</v>
      </c>
    </row>
    <row r="49" spans="1:1">
      <c r="A49" s="99" t="s">
        <v>169</v>
      </c>
    </row>
    <row r="50" spans="1:1">
      <c r="A50" s="99" t="s">
        <v>170</v>
      </c>
    </row>
    <row r="51" spans="1:1">
      <c r="A51" s="99" t="s">
        <v>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A262-B19F-4769-B490-0C946A703AA8}">
  <sheetPr>
    <outlinePr summaryBelow="0" summaryRight="0"/>
  </sheetPr>
  <dimension ref="A2:V136"/>
  <sheetViews>
    <sheetView workbookViewId="0">
      <selection activeCell="F23" sqref="F23"/>
    </sheetView>
  </sheetViews>
  <sheetFormatPr defaultColWidth="12.5703125" defaultRowHeight="15.75" customHeight="1"/>
  <cols>
    <col min="1" max="1" width="3.5703125" customWidth="1"/>
    <col min="3" max="5" width="10.42578125" customWidth="1"/>
    <col min="6" max="6" width="14" customWidth="1"/>
    <col min="14" max="14" width="3.85546875" customWidth="1"/>
    <col min="17" max="18" width="15.28515625" customWidth="1"/>
  </cols>
  <sheetData>
    <row r="2" spans="1:13" ht="12.75">
      <c r="D2" s="1" t="s">
        <v>0</v>
      </c>
      <c r="E2" s="2"/>
      <c r="F2" s="2"/>
      <c r="G2" s="2"/>
      <c r="H2" s="2"/>
      <c r="I2" s="2"/>
      <c r="J2" s="2"/>
      <c r="K2" s="2"/>
    </row>
    <row r="3" spans="1:13" ht="12.75">
      <c r="D3" s="3"/>
      <c r="E3" s="4" t="s">
        <v>1</v>
      </c>
      <c r="F3" s="4" t="s">
        <v>2</v>
      </c>
      <c r="G3" s="4" t="s">
        <v>3</v>
      </c>
      <c r="H3" s="4" t="s">
        <v>4</v>
      </c>
      <c r="I3" s="4" t="s">
        <v>5</v>
      </c>
      <c r="J3" s="4" t="s">
        <v>6</v>
      </c>
      <c r="K3" s="4" t="s">
        <v>7</v>
      </c>
      <c r="L3" s="5" t="s">
        <v>8</v>
      </c>
    </row>
    <row r="4" spans="1:13" ht="12.75">
      <c r="D4" s="6" t="s">
        <v>9</v>
      </c>
      <c r="E4" s="7">
        <f>AVERAGE(E17:E110)</f>
        <v>9.1270212765957467E-2</v>
      </c>
      <c r="F4" s="7">
        <f t="shared" ref="F4:L4" si="0">AVERAGE(G17:G110)</f>
        <v>7.526267562666375E-2</v>
      </c>
      <c r="G4" s="7">
        <f t="shared" si="0"/>
        <v>6.9864618627858768E-2</v>
      </c>
      <c r="H4" s="7">
        <f t="shared" si="0"/>
        <v>6.9576373322458737E-2</v>
      </c>
      <c r="I4" s="7">
        <f t="shared" si="0"/>
        <v>7.0806528650484063E-2</v>
      </c>
      <c r="J4" s="7">
        <f t="shared" si="0"/>
        <v>7.2734948096244825E-2</v>
      </c>
      <c r="K4" s="7">
        <f t="shared" si="0"/>
        <v>7.2240814099113843E-2</v>
      </c>
      <c r="L4" s="8">
        <f t="shared" si="0"/>
        <v>6.8036539217513528E-2</v>
      </c>
    </row>
    <row r="5" spans="1:13" ht="12.75">
      <c r="D5" s="6" t="s">
        <v>10</v>
      </c>
      <c r="E5" s="7">
        <f>STDEV(E17:E110)</f>
        <v>0.20191407457575167</v>
      </c>
      <c r="F5" s="7">
        <f t="shared" ref="F5:L5" si="1">STDEV(G17:G110)</f>
        <v>0.11242095003596954</v>
      </c>
      <c r="G5" s="7">
        <f t="shared" si="1"/>
        <v>8.1569972262102455E-2</v>
      </c>
      <c r="H5" s="7">
        <f t="shared" si="1"/>
        <v>5.5497739152970814E-2</v>
      </c>
      <c r="I5" s="7">
        <f t="shared" si="1"/>
        <v>3.5040034028506944E-2</v>
      </c>
      <c r="J5" s="7">
        <f t="shared" si="1"/>
        <v>2.4582541592987551E-2</v>
      </c>
      <c r="K5" s="7">
        <f t="shared" si="1"/>
        <v>1.6225272033741495E-2</v>
      </c>
      <c r="L5" s="8">
        <f t="shared" si="1"/>
        <v>1.0843983312170387E-2</v>
      </c>
    </row>
    <row r="6" spans="1:13" ht="12.75">
      <c r="D6" s="6" t="s">
        <v>11</v>
      </c>
      <c r="E6" s="9"/>
      <c r="F6" s="9"/>
      <c r="G6" s="9"/>
      <c r="H6" s="9"/>
      <c r="I6" s="9"/>
      <c r="J6" s="9"/>
      <c r="K6" s="9"/>
      <c r="L6" s="10"/>
    </row>
    <row r="7" spans="1:13" ht="12.75">
      <c r="D7" s="11" t="s">
        <v>12</v>
      </c>
      <c r="E7" s="12">
        <f>PERCENTILE(E17:E111, 0)</f>
        <v>-0.40799999999999997</v>
      </c>
      <c r="F7" s="12">
        <f t="shared" ref="F7:L7" si="2">PERCENTILE(G17:G111, 0)</f>
        <v>-0.22503725314274048</v>
      </c>
      <c r="G7" s="12">
        <f t="shared" si="2"/>
        <v>-9.2203667406531964E-2</v>
      </c>
      <c r="H7" s="12">
        <f t="shared" si="2"/>
        <v>-4.3207194186032916E-2</v>
      </c>
      <c r="I7" s="12">
        <f t="shared" si="2"/>
        <v>7.8679846309115398E-3</v>
      </c>
      <c r="J7" s="12">
        <f t="shared" si="2"/>
        <v>2.7163017114036681E-2</v>
      </c>
      <c r="K7" s="12">
        <f t="shared" si="2"/>
        <v>4.3684943035794177E-2</v>
      </c>
      <c r="L7" s="13">
        <f t="shared" si="2"/>
        <v>4.1088426816105583E-2</v>
      </c>
    </row>
    <row r="8" spans="1:13" ht="12.75">
      <c r="D8" s="11" t="s">
        <v>13</v>
      </c>
      <c r="E8" s="12">
        <f>PERCENTILE(E17:E111, 0.1)</f>
        <v>-0.15054000000000001</v>
      </c>
      <c r="F8" s="12">
        <f t="shared" ref="F8:L8" si="3">PERCENTILE(G17:G111, 0.1)</f>
        <v>-6.4879005401418804E-2</v>
      </c>
      <c r="G8" s="12">
        <f t="shared" si="3"/>
        <v>-4.1842493626512808E-2</v>
      </c>
      <c r="H8" s="12">
        <f t="shared" si="3"/>
        <v>-1.3840807430927592E-2</v>
      </c>
      <c r="I8" s="12">
        <f t="shared" si="3"/>
        <v>2.3036690189976384E-2</v>
      </c>
      <c r="J8" s="12">
        <f t="shared" si="3"/>
        <v>3.9238016407352562E-2</v>
      </c>
      <c r="K8" s="12">
        <f t="shared" si="3"/>
        <v>4.8619125637991492E-2</v>
      </c>
      <c r="L8" s="13">
        <f t="shared" si="3"/>
        <v>5.5397261254835503E-2</v>
      </c>
    </row>
    <row r="9" spans="1:13" ht="12.75">
      <c r="D9" s="6" t="s">
        <v>14</v>
      </c>
      <c r="E9" s="7">
        <f>PERCENTILE(E17:E111, 0.2)</f>
        <v>-8.5760000000000003E-2</v>
      </c>
      <c r="F9" s="7">
        <f t="shared" ref="F9:L9" si="4">PERCENTILE(G17:G111, 0.2)</f>
        <v>2.4387359091697642E-3</v>
      </c>
      <c r="G9" s="7">
        <f t="shared" si="4"/>
        <v>-1.2800783702706871E-2</v>
      </c>
      <c r="H9" s="7">
        <f t="shared" si="4"/>
        <v>1.9921039058888781E-2</v>
      </c>
      <c r="I9" s="7">
        <f t="shared" si="4"/>
        <v>3.4266737525729105E-2</v>
      </c>
      <c r="J9" s="7">
        <f t="shared" si="4"/>
        <v>4.3938663426049594E-2</v>
      </c>
      <c r="K9" s="7">
        <f t="shared" si="4"/>
        <v>5.397000464792949E-2</v>
      </c>
      <c r="L9" s="8">
        <f t="shared" si="4"/>
        <v>5.7873913945399022E-2</v>
      </c>
    </row>
    <row r="10" spans="1:13" ht="12.75">
      <c r="A10" s="14"/>
      <c r="B10" s="14"/>
      <c r="C10" s="14"/>
      <c r="D10" s="6" t="s">
        <v>15</v>
      </c>
      <c r="E10" s="7">
        <f>PERCENTILE(E17:E111, 0.5)</f>
        <v>0.10755000000000001</v>
      </c>
      <c r="F10" s="7">
        <f t="shared" ref="F10:L10" si="5">PERCENTILE(G17:G111, 0.5)</f>
        <v>8.0671901036626914E-2</v>
      </c>
      <c r="G10" s="7">
        <f t="shared" si="5"/>
        <v>8.183366736862252E-2</v>
      </c>
      <c r="H10" s="7">
        <f t="shared" si="5"/>
        <v>6.9559490033453963E-2</v>
      </c>
      <c r="I10" s="7">
        <f t="shared" si="5"/>
        <v>7.1265354653445412E-2</v>
      </c>
      <c r="J10" s="7">
        <f t="shared" si="5"/>
        <v>7.0905500799935184E-2</v>
      </c>
      <c r="K10" s="7">
        <f t="shared" si="5"/>
        <v>7.3293460123827536E-2</v>
      </c>
      <c r="L10" s="8">
        <f t="shared" si="5"/>
        <v>6.8055318605686255E-2</v>
      </c>
    </row>
    <row r="11" spans="1:13" ht="12.75">
      <c r="A11" s="14"/>
      <c r="B11" s="14"/>
      <c r="C11" s="14"/>
      <c r="D11" s="6" t="s">
        <v>16</v>
      </c>
      <c r="E11" s="7">
        <f>PERCENTILE(E17:E111, 0.8)</f>
        <v>0.26872000000000001</v>
      </c>
      <c r="F11" s="7">
        <f t="shared" ref="F11:L11" si="6">PERCENTILE(G17:G111, 0.8)</f>
        <v>0.15595922412965529</v>
      </c>
      <c r="G11" s="7">
        <f t="shared" si="6"/>
        <v>0.13273536855953752</v>
      </c>
      <c r="H11" s="7">
        <f t="shared" si="6"/>
        <v>0.11791865047962058</v>
      </c>
      <c r="I11" s="7">
        <f t="shared" si="6"/>
        <v>0.10233854755099095</v>
      </c>
      <c r="J11" s="7">
        <f t="shared" si="6"/>
        <v>9.5904922246171864E-2</v>
      </c>
      <c r="K11" s="7">
        <f t="shared" si="6"/>
        <v>8.5657415514491311E-2</v>
      </c>
      <c r="L11" s="8">
        <f t="shared" si="6"/>
        <v>7.6551856205911595E-2</v>
      </c>
    </row>
    <row r="12" spans="1:13" ht="12.75">
      <c r="A12" s="14"/>
      <c r="B12" s="14"/>
      <c r="C12" s="14"/>
      <c r="D12" s="11" t="s">
        <v>17</v>
      </c>
      <c r="E12" s="12">
        <f>PERCENTILE(E17:E111, 0.9)</f>
        <v>0.32282</v>
      </c>
      <c r="F12" s="12">
        <f t="shared" ref="F12:L12" si="7">PERCENTILE(G17:G111, 0.9)</f>
        <v>0.22464517987506508</v>
      </c>
      <c r="G12" s="12">
        <f t="shared" si="7"/>
        <v>0.16296162127463176</v>
      </c>
      <c r="H12" s="12">
        <f t="shared" si="7"/>
        <v>0.14282568014148608</v>
      </c>
      <c r="I12" s="12">
        <f t="shared" si="7"/>
        <v>0.11780003112263086</v>
      </c>
      <c r="J12" s="12">
        <f t="shared" si="7"/>
        <v>0.10409947723185613</v>
      </c>
      <c r="K12" s="12">
        <f t="shared" si="7"/>
        <v>9.152643275890622E-2</v>
      </c>
      <c r="L12" s="13">
        <f t="shared" si="7"/>
        <v>8.1239471840540034E-2</v>
      </c>
    </row>
    <row r="13" spans="1:13" ht="12.75">
      <c r="A13" s="14"/>
      <c r="B13" s="14"/>
      <c r="C13" s="14"/>
      <c r="D13" s="15" t="s">
        <v>18</v>
      </c>
      <c r="E13" s="16">
        <f>E17</f>
        <v>0.29689999999999994</v>
      </c>
      <c r="F13" s="16">
        <f t="shared" ref="F13:L13" si="8">G17</f>
        <v>0.13120033165891787</v>
      </c>
      <c r="G13" s="16">
        <f t="shared" si="8"/>
        <v>0.10160674396843694</v>
      </c>
      <c r="H13" s="16">
        <f t="shared" si="8"/>
        <v>0.11768982471246647</v>
      </c>
      <c r="I13" s="16">
        <f t="shared" si="8"/>
        <v>3.7499037246671474E-2</v>
      </c>
      <c r="J13" s="16">
        <f t="shared" si="8"/>
        <v>7.8905391724427565E-2</v>
      </c>
      <c r="K13" s="16">
        <f t="shared" si="8"/>
        <v>7.4074615974327296E-2</v>
      </c>
      <c r="L13" s="17">
        <f t="shared" si="8"/>
        <v>8.5093717566584681E-2</v>
      </c>
    </row>
    <row r="15" spans="1:13" ht="38.25">
      <c r="A15" s="18"/>
      <c r="B15" s="19" t="s">
        <v>19</v>
      </c>
      <c r="C15" s="20" t="s">
        <v>20</v>
      </c>
      <c r="D15" s="21" t="s">
        <v>21</v>
      </c>
      <c r="E15" s="20" t="s">
        <v>22</v>
      </c>
      <c r="F15" s="22" t="s">
        <v>23</v>
      </c>
      <c r="G15" s="23" t="s">
        <v>2</v>
      </c>
      <c r="H15" s="23" t="s">
        <v>3</v>
      </c>
      <c r="I15" s="23" t="s">
        <v>4</v>
      </c>
      <c r="J15" s="23" t="s">
        <v>5</v>
      </c>
      <c r="K15" s="23" t="s">
        <v>6</v>
      </c>
      <c r="L15" s="23" t="s">
        <v>7</v>
      </c>
      <c r="M15" s="24" t="s">
        <v>8</v>
      </c>
    </row>
    <row r="16" spans="1:13" ht="14.25">
      <c r="A16" s="25"/>
      <c r="B16" s="26">
        <v>2020</v>
      </c>
      <c r="C16" s="27">
        <v>0.184</v>
      </c>
      <c r="D16" s="28">
        <v>1.2E-2</v>
      </c>
      <c r="E16" s="28">
        <f t="shared" ref="E16:E110" si="9">C16-D16</f>
        <v>0.17199999999999999</v>
      </c>
      <c r="F16" s="29">
        <f t="shared" ref="F16:F110" si="10">F17*(1+E16)</f>
        <v>7684407.7891688654</v>
      </c>
      <c r="G16" s="30">
        <f t="shared" ref="G16:G79" si="11">($F16/$F19)^(1/3)-1</f>
        <v>0.12317578953616448</v>
      </c>
      <c r="H16" s="30">
        <f t="shared" ref="H16:H79" si="12">($F16/$F21)^(1/5)-1</f>
        <v>0.13424629619972261</v>
      </c>
      <c r="I16" s="30">
        <f t="shared" ref="I16:I79" si="13">($F16/$F26)^(1/10)-1</f>
        <v>0.1213205476007444</v>
      </c>
      <c r="J16" s="30">
        <f t="shared" ref="J16:J79" si="14">($F16/$F36)^(1/20)-1</f>
        <v>5.2770435440557595E-2</v>
      </c>
      <c r="K16" s="30">
        <f t="shared" ref="K16:K79" si="15">($F16/$F41)^(1/25)-1</f>
        <v>7.2890623575733393E-2</v>
      </c>
      <c r="L16" s="30">
        <f t="shared" ref="L16:L79" si="16">($F16/$F46)^(1/30)-1</f>
        <v>8.2973933210942485E-2</v>
      </c>
      <c r="M16" s="31">
        <f t="shared" ref="M16:M71" si="17">($F16/F56)^(1/40)-1</f>
        <v>8.469856799189146E-2</v>
      </c>
    </row>
    <row r="17" spans="1:22" ht="14.25">
      <c r="A17" s="25"/>
      <c r="B17" s="32">
        <v>2019</v>
      </c>
      <c r="C17" s="28">
        <v>0.31489999999999996</v>
      </c>
      <c r="D17" s="28">
        <v>1.8000000000000002E-2</v>
      </c>
      <c r="E17" s="28">
        <f t="shared" si="9"/>
        <v>0.29689999999999994</v>
      </c>
      <c r="F17" s="29">
        <f t="shared" si="10"/>
        <v>6556661.9361509094</v>
      </c>
      <c r="G17" s="30">
        <f t="shared" si="11"/>
        <v>0.13120033165891787</v>
      </c>
      <c r="H17" s="30">
        <f t="shared" si="12"/>
        <v>0.10160674396843694</v>
      </c>
      <c r="I17" s="30">
        <f t="shared" si="13"/>
        <v>0.11768982471246647</v>
      </c>
      <c r="J17" s="30">
        <f t="shared" si="14"/>
        <v>3.7499037246671474E-2</v>
      </c>
      <c r="K17" s="30">
        <f t="shared" si="15"/>
        <v>7.8905391724427565E-2</v>
      </c>
      <c r="L17" s="30">
        <f t="shared" si="16"/>
        <v>7.4074615974327296E-2</v>
      </c>
      <c r="M17" s="31">
        <f t="shared" si="17"/>
        <v>8.5093717566584681E-2</v>
      </c>
    </row>
    <row r="18" spans="1:22" ht="14.25">
      <c r="A18" s="25"/>
      <c r="B18" s="32">
        <v>2018</v>
      </c>
      <c r="C18" s="28">
        <v>-4.3799999999999999E-2</v>
      </c>
      <c r="D18" s="28">
        <v>2.4E-2</v>
      </c>
      <c r="E18" s="28">
        <f t="shared" si="9"/>
        <v>-6.7799999999999999E-2</v>
      </c>
      <c r="F18" s="29">
        <f t="shared" si="10"/>
        <v>5055641.8661044873</v>
      </c>
      <c r="G18" s="33">
        <f t="shared" si="11"/>
        <v>7.2920596371935265E-2</v>
      </c>
      <c r="H18" s="33">
        <f t="shared" si="12"/>
        <v>6.9938122033473604E-2</v>
      </c>
      <c r="I18" s="33">
        <f t="shared" si="13"/>
        <v>0.11522659834602567</v>
      </c>
      <c r="J18" s="33">
        <f t="shared" si="14"/>
        <v>3.2976662926060385E-2</v>
      </c>
      <c r="K18" s="33">
        <f t="shared" si="15"/>
        <v>6.7193839844010617E-2</v>
      </c>
      <c r="L18" s="33">
        <f t="shared" si="16"/>
        <v>7.3293460123827536E-2</v>
      </c>
      <c r="M18" s="31">
        <f t="shared" si="17"/>
        <v>7.9924459710406959E-2</v>
      </c>
    </row>
    <row r="19" spans="1:22" ht="14.25">
      <c r="A19" s="25"/>
      <c r="B19" s="32">
        <v>2017</v>
      </c>
      <c r="C19" s="28">
        <v>0.21829999999999999</v>
      </c>
      <c r="D19" s="28">
        <v>2.1000000000000001E-2</v>
      </c>
      <c r="E19" s="28">
        <f t="shared" si="9"/>
        <v>0.1973</v>
      </c>
      <c r="F19" s="29">
        <f t="shared" si="10"/>
        <v>5423344.6321652941</v>
      </c>
      <c r="G19" s="33">
        <f t="shared" si="11"/>
        <v>0.10299221461823671</v>
      </c>
      <c r="H19" s="33">
        <f t="shared" si="12"/>
        <v>0.14508608077688301</v>
      </c>
      <c r="I19" s="33">
        <f t="shared" si="13"/>
        <v>6.5723100715418203E-2</v>
      </c>
      <c r="J19" s="33">
        <f t="shared" si="14"/>
        <v>4.9063607052401981E-2</v>
      </c>
      <c r="K19" s="33">
        <f t="shared" si="15"/>
        <v>7.3127391291263111E-2</v>
      </c>
      <c r="L19" s="33">
        <f t="shared" si="16"/>
        <v>8.0043424753782455E-2</v>
      </c>
      <c r="M19" s="31">
        <f t="shared" si="17"/>
        <v>8.1538895219038121E-2</v>
      </c>
      <c r="N19" s="34">
        <f t="shared" ref="N19:N78" si="18">N20+1</f>
        <v>60</v>
      </c>
      <c r="O19" s="35">
        <f t="shared" ref="O19:O78" si="19">P20</f>
        <v>-153.25028963170476</v>
      </c>
      <c r="P19" s="36">
        <f t="shared" ref="P19:P54" si="20">(O19-70000)*(1+E19)</f>
        <v>-83994.48657177604</v>
      </c>
      <c r="Q19" s="34" t="s">
        <v>24</v>
      </c>
    </row>
    <row r="20" spans="1:22" ht="14.25">
      <c r="A20" s="25"/>
      <c r="B20" s="32">
        <v>2016</v>
      </c>
      <c r="C20" s="28">
        <v>0.11960000000000001</v>
      </c>
      <c r="D20" s="28">
        <v>1.3000000000000001E-2</v>
      </c>
      <c r="E20" s="28">
        <f t="shared" si="9"/>
        <v>0.10660000000000001</v>
      </c>
      <c r="F20" s="29">
        <f t="shared" si="10"/>
        <v>4529645.5626537157</v>
      </c>
      <c r="G20" s="33">
        <f t="shared" si="11"/>
        <v>7.9013990802699885E-2</v>
      </c>
      <c r="H20" s="33">
        <f t="shared" si="12"/>
        <v>0.133710800132951</v>
      </c>
      <c r="I20" s="33">
        <f t="shared" si="13"/>
        <v>4.9486597597507398E-2</v>
      </c>
      <c r="J20" s="33">
        <f t="shared" si="14"/>
        <v>5.3816951532132729E-2</v>
      </c>
      <c r="K20" s="33">
        <f t="shared" si="15"/>
        <v>6.7352200018037767E-2</v>
      </c>
      <c r="L20" s="33">
        <f t="shared" si="16"/>
        <v>7.4165906531013626E-2</v>
      </c>
      <c r="M20" s="31">
        <f t="shared" si="17"/>
        <v>7.2728585813912172E-2</v>
      </c>
      <c r="N20" s="34">
        <f t="shared" si="18"/>
        <v>59</v>
      </c>
      <c r="O20" s="35">
        <f t="shared" si="19"/>
        <v>69861.512480000267</v>
      </c>
      <c r="P20" s="36">
        <f t="shared" si="20"/>
        <v>-153.25028963170476</v>
      </c>
      <c r="Q20" s="37" t="s">
        <v>25</v>
      </c>
      <c r="R20" s="38"/>
    </row>
    <row r="21" spans="1:22" ht="14.25">
      <c r="A21" s="25"/>
      <c r="B21" s="32">
        <v>2015</v>
      </c>
      <c r="C21" s="28">
        <v>1.38E-2</v>
      </c>
      <c r="D21" s="28">
        <v>1E-3</v>
      </c>
      <c r="E21" s="28">
        <f t="shared" si="9"/>
        <v>1.2799999999999999E-2</v>
      </c>
      <c r="F21" s="29">
        <f t="shared" si="10"/>
        <v>4093299.8035909231</v>
      </c>
      <c r="G21" s="33">
        <f t="shared" si="11"/>
        <v>0.14112269590316795</v>
      </c>
      <c r="H21" s="33">
        <f t="shared" si="12"/>
        <v>0.10854209944030746</v>
      </c>
      <c r="I21" s="33">
        <f t="shared" si="13"/>
        <v>5.1302778335089672E-2</v>
      </c>
      <c r="J21" s="33">
        <f t="shared" si="14"/>
        <v>5.8077477159326429E-2</v>
      </c>
      <c r="K21" s="33">
        <f t="shared" si="15"/>
        <v>7.3001008545328538E-2</v>
      </c>
      <c r="L21" s="33">
        <f t="shared" si="16"/>
        <v>7.6091954720216792E-2</v>
      </c>
      <c r="M21" s="31">
        <f t="shared" si="17"/>
        <v>7.4461397616536473E-2</v>
      </c>
      <c r="N21" s="34">
        <f t="shared" si="18"/>
        <v>58</v>
      </c>
      <c r="O21" s="35">
        <f t="shared" si="19"/>
        <v>138978.58657188021</v>
      </c>
      <c r="P21" s="36">
        <f t="shared" si="20"/>
        <v>69861.512480000267</v>
      </c>
      <c r="Q21" s="37" t="s">
        <v>26</v>
      </c>
      <c r="R21" s="38"/>
    </row>
    <row r="22" spans="1:22" ht="14.25">
      <c r="A22" s="25"/>
      <c r="B22" s="32">
        <v>2014</v>
      </c>
      <c r="C22" s="28">
        <v>0.13689999999999999</v>
      </c>
      <c r="D22" s="28">
        <v>1.6E-2</v>
      </c>
      <c r="E22" s="28">
        <f t="shared" si="9"/>
        <v>0.12089999999999999</v>
      </c>
      <c r="F22" s="29">
        <f t="shared" si="10"/>
        <v>4041567.7365629179</v>
      </c>
      <c r="G22" s="33">
        <f t="shared" si="11"/>
        <v>0.18667653175959442</v>
      </c>
      <c r="H22" s="33">
        <f t="shared" si="12"/>
        <v>0.13400771292080682</v>
      </c>
      <c r="I22" s="33">
        <f t="shared" si="13"/>
        <v>5.1541278427976955E-2</v>
      </c>
      <c r="J22" s="33">
        <f t="shared" si="14"/>
        <v>7.3303530234330783E-2</v>
      </c>
      <c r="K22" s="33">
        <f t="shared" si="15"/>
        <v>6.8651319243116182E-2</v>
      </c>
      <c r="L22" s="33">
        <f t="shared" si="16"/>
        <v>8.4560097878425333E-2</v>
      </c>
      <c r="M22" s="31">
        <f t="shared" si="17"/>
        <v>8.0790336772792903E-2</v>
      </c>
      <c r="N22" s="34">
        <f t="shared" si="18"/>
        <v>57</v>
      </c>
      <c r="O22" s="35">
        <f t="shared" si="19"/>
        <v>193988.39019705611</v>
      </c>
      <c r="P22" s="36">
        <f t="shared" si="20"/>
        <v>138978.58657188021</v>
      </c>
    </row>
    <row r="23" spans="1:22" ht="14.25">
      <c r="A23" s="25"/>
      <c r="B23" s="32">
        <v>2013</v>
      </c>
      <c r="C23" s="28">
        <v>0.32390000000000002</v>
      </c>
      <c r="D23" s="28">
        <v>1.4999999999999999E-2</v>
      </c>
      <c r="E23" s="28">
        <f t="shared" si="9"/>
        <v>0.30890000000000001</v>
      </c>
      <c r="F23" s="29">
        <f t="shared" si="10"/>
        <v>3605645.2284440342</v>
      </c>
      <c r="G23" s="33">
        <f t="shared" si="11"/>
        <v>0.13821279817622245</v>
      </c>
      <c r="H23" s="33">
        <f t="shared" si="12"/>
        <v>0.16243205101868208</v>
      </c>
      <c r="I23" s="33">
        <f t="shared" si="13"/>
        <v>4.78143368800521E-2</v>
      </c>
      <c r="J23" s="33">
        <f t="shared" si="14"/>
        <v>6.6508869815789851E-2</v>
      </c>
      <c r="K23" s="33">
        <f t="shared" si="15"/>
        <v>7.396578937283893E-2</v>
      </c>
      <c r="L23" s="33">
        <f t="shared" si="16"/>
        <v>8.1144659142778242E-2</v>
      </c>
      <c r="M23" s="31">
        <f t="shared" si="17"/>
        <v>6.5134598616128914E-2</v>
      </c>
      <c r="N23" s="34">
        <f t="shared" si="18"/>
        <v>56</v>
      </c>
      <c r="O23" s="35">
        <f t="shared" si="19"/>
        <v>218207.18939342664</v>
      </c>
      <c r="P23" s="36">
        <f t="shared" si="20"/>
        <v>193988.39019705611</v>
      </c>
      <c r="T23" s="34" t="s">
        <v>27</v>
      </c>
    </row>
    <row r="24" spans="1:22" ht="14.25">
      <c r="A24" s="25"/>
      <c r="B24" s="32">
        <v>2012</v>
      </c>
      <c r="C24" s="28">
        <v>0.16</v>
      </c>
      <c r="D24" s="28">
        <v>2.1000000000000001E-2</v>
      </c>
      <c r="E24" s="28">
        <f t="shared" si="9"/>
        <v>0.13900000000000001</v>
      </c>
      <c r="F24" s="29">
        <f t="shared" si="10"/>
        <v>2754714.056416865</v>
      </c>
      <c r="G24" s="33">
        <f t="shared" si="11"/>
        <v>8.5264428330547704E-2</v>
      </c>
      <c r="H24" s="33">
        <f t="shared" si="12"/>
        <v>-8.1394346982840426E-3</v>
      </c>
      <c r="I24" s="33">
        <f t="shared" si="13"/>
        <v>4.4146710924514609E-2</v>
      </c>
      <c r="J24" s="33">
        <f t="shared" si="14"/>
        <v>5.5855694265922295E-2</v>
      </c>
      <c r="K24" s="33">
        <f t="shared" si="15"/>
        <v>6.7485128995417254E-2</v>
      </c>
      <c r="L24" s="33">
        <f t="shared" si="16"/>
        <v>7.782656984212144E-2</v>
      </c>
      <c r="M24" s="31">
        <f t="shared" si="17"/>
        <v>5.1820743471247654E-2</v>
      </c>
      <c r="N24" s="34">
        <f t="shared" si="18"/>
        <v>55</v>
      </c>
      <c r="O24" s="35">
        <f t="shared" si="19"/>
        <v>261577.86601705587</v>
      </c>
      <c r="P24" s="36">
        <f t="shared" si="20"/>
        <v>218207.18939342664</v>
      </c>
      <c r="T24" s="34" t="s">
        <v>28</v>
      </c>
    </row>
    <row r="25" spans="1:22" ht="14.25">
      <c r="A25" s="25"/>
      <c r="B25" s="32">
        <v>2011</v>
      </c>
      <c r="C25" s="28">
        <v>2.1099999999999997E-2</v>
      </c>
      <c r="D25" s="28">
        <v>3.2000000000000001E-2</v>
      </c>
      <c r="E25" s="28">
        <f t="shared" si="9"/>
        <v>-1.0900000000000003E-2</v>
      </c>
      <c r="F25" s="29">
        <f t="shared" si="10"/>
        <v>2418537.3629647628</v>
      </c>
      <c r="G25" s="33">
        <f t="shared" si="11"/>
        <v>0.12495693167034894</v>
      </c>
      <c r="H25" s="33">
        <f t="shared" si="12"/>
        <v>-2.8480527478764728E-2</v>
      </c>
      <c r="I25" s="33">
        <f t="shared" si="13"/>
        <v>3.1401340005361433E-3</v>
      </c>
      <c r="J25" s="33">
        <f t="shared" si="14"/>
        <v>5.1378558766262739E-2</v>
      </c>
      <c r="K25" s="33">
        <f t="shared" si="15"/>
        <v>6.2637602987481777E-2</v>
      </c>
      <c r="L25" s="33">
        <f t="shared" si="16"/>
        <v>7.8281153316277496E-2</v>
      </c>
      <c r="M25" s="31">
        <f t="shared" si="17"/>
        <v>5.2251314674607752E-2</v>
      </c>
      <c r="N25" s="34">
        <f t="shared" si="18"/>
        <v>54</v>
      </c>
      <c r="O25" s="35">
        <f t="shared" si="19"/>
        <v>334460.4853069011</v>
      </c>
      <c r="P25" s="36">
        <f t="shared" si="20"/>
        <v>261577.86601705587</v>
      </c>
      <c r="T25" s="34" t="s">
        <v>29</v>
      </c>
    </row>
    <row r="26" spans="1:22" ht="14.25">
      <c r="A26" s="25"/>
      <c r="B26" s="32">
        <v>2010</v>
      </c>
      <c r="C26" s="28">
        <v>0.15060000000000001</v>
      </c>
      <c r="D26" s="28">
        <v>1.6E-2</v>
      </c>
      <c r="E26" s="28">
        <f t="shared" si="9"/>
        <v>0.1346</v>
      </c>
      <c r="F26" s="29">
        <f t="shared" si="10"/>
        <v>2445189.9332370469</v>
      </c>
      <c r="G26" s="33">
        <f t="shared" si="11"/>
        <v>-5.1953299671022579E-2</v>
      </c>
      <c r="H26" s="33">
        <f t="shared" si="12"/>
        <v>-2.9810033438487649E-3</v>
      </c>
      <c r="I26" s="33">
        <f t="shared" si="13"/>
        <v>-1.1588976845958832E-2</v>
      </c>
      <c r="J26" s="33">
        <f t="shared" si="14"/>
        <v>6.4295228097606349E-2</v>
      </c>
      <c r="K26" s="33">
        <f t="shared" si="15"/>
        <v>6.9716816338723619E-2</v>
      </c>
      <c r="L26" s="33">
        <f t="shared" si="16"/>
        <v>7.2758988864668694E-2</v>
      </c>
      <c r="M26" s="31">
        <f t="shared" si="17"/>
        <v>5.502901154505091E-2</v>
      </c>
      <c r="N26" s="34">
        <f t="shared" si="18"/>
        <v>53</v>
      </c>
      <c r="O26" s="35">
        <f t="shared" si="19"/>
        <v>364782.72986682627</v>
      </c>
      <c r="P26" s="36">
        <f t="shared" si="20"/>
        <v>334460.4853069011</v>
      </c>
    </row>
    <row r="27" spans="1:22" ht="14.25">
      <c r="A27" s="25"/>
      <c r="B27" s="32">
        <v>2009</v>
      </c>
      <c r="C27" s="28">
        <v>0.2646</v>
      </c>
      <c r="D27" s="28">
        <v>-4.0000000000000001E-3</v>
      </c>
      <c r="E27" s="28">
        <f t="shared" si="9"/>
        <v>0.26860000000000001</v>
      </c>
      <c r="F27" s="29">
        <f t="shared" si="10"/>
        <v>2155111.8748784126</v>
      </c>
      <c r="G27" s="33">
        <f t="shared" si="11"/>
        <v>-8.2953151865804542E-2</v>
      </c>
      <c r="H27" s="33">
        <f t="shared" si="12"/>
        <v>-2.4928095603558353E-2</v>
      </c>
      <c r="I27" s="33">
        <f t="shared" si="13"/>
        <v>-3.6938309280320492E-2</v>
      </c>
      <c r="J27" s="33">
        <f t="shared" si="14"/>
        <v>5.2909467284399714E-2</v>
      </c>
      <c r="K27" s="33">
        <f t="shared" si="15"/>
        <v>7.4932379363377155E-2</v>
      </c>
      <c r="L27" s="33">
        <f t="shared" si="16"/>
        <v>7.4440984959928125E-2</v>
      </c>
      <c r="M27" s="31">
        <f t="shared" si="17"/>
        <v>5.1255485780320909E-2</v>
      </c>
      <c r="N27" s="34">
        <f t="shared" si="18"/>
        <v>52</v>
      </c>
      <c r="O27" s="35">
        <f t="shared" si="19"/>
        <v>357547.47742931283</v>
      </c>
      <c r="P27" s="36">
        <f t="shared" si="20"/>
        <v>364782.72986682627</v>
      </c>
      <c r="S27" s="39" t="s">
        <v>30</v>
      </c>
      <c r="T27" s="39" t="s">
        <v>31</v>
      </c>
      <c r="U27" s="39" t="s">
        <v>32</v>
      </c>
      <c r="V27" s="39" t="s">
        <v>33</v>
      </c>
    </row>
    <row r="28" spans="1:22" ht="14.25">
      <c r="A28" s="25"/>
      <c r="B28" s="32">
        <v>2008</v>
      </c>
      <c r="C28" s="28">
        <v>-0.37</v>
      </c>
      <c r="D28" s="28">
        <v>3.7999999999999999E-2</v>
      </c>
      <c r="E28" s="28">
        <f t="shared" si="9"/>
        <v>-0.40799999999999997</v>
      </c>
      <c r="F28" s="29">
        <f t="shared" si="10"/>
        <v>1698811.1894043926</v>
      </c>
      <c r="G28" s="33">
        <f t="shared" si="11"/>
        <v>-0.11871463134438032</v>
      </c>
      <c r="H28" s="33">
        <f t="shared" si="12"/>
        <v>-5.5501881930010266E-2</v>
      </c>
      <c r="I28" s="33">
        <f t="shared" si="13"/>
        <v>-4.3207194186032916E-2</v>
      </c>
      <c r="J28" s="33">
        <f t="shared" si="14"/>
        <v>5.2921915548789666E-2</v>
      </c>
      <c r="K28" s="33">
        <f t="shared" si="15"/>
        <v>6.558243620754145E-2</v>
      </c>
      <c r="L28" s="33">
        <f t="shared" si="16"/>
        <v>6.8407178841538574E-2</v>
      </c>
      <c r="M28" s="31">
        <f t="shared" si="17"/>
        <v>4.1088426816105583E-2</v>
      </c>
      <c r="N28" s="34">
        <f t="shared" si="18"/>
        <v>51</v>
      </c>
      <c r="O28" s="35">
        <f t="shared" si="19"/>
        <v>673965.3334954608</v>
      </c>
      <c r="P28" s="36">
        <f t="shared" si="20"/>
        <v>357547.47742931283</v>
      </c>
      <c r="Q28" s="34" t="s">
        <v>34</v>
      </c>
      <c r="S28" s="40">
        <v>450000</v>
      </c>
      <c r="T28" s="40">
        <f>S28*(1+MIN(J$16:J$41))^20</f>
        <v>861038.78455721075</v>
      </c>
      <c r="U28" s="40">
        <f>S28*(1+MIN(K$16:K$41))^25</f>
        <v>2055142.8458757175</v>
      </c>
      <c r="V28" s="40">
        <f>S28*(1+MIN(L$16:L$41))^30</f>
        <v>1973262.2619595253</v>
      </c>
    </row>
    <row r="29" spans="1:22" ht="14.25">
      <c r="A29" s="25"/>
      <c r="B29" s="32">
        <v>2007</v>
      </c>
      <c r="C29" s="28">
        <v>5.4900000000000004E-2</v>
      </c>
      <c r="D29" s="28">
        <v>2.7999999999999997E-2</v>
      </c>
      <c r="E29" s="28">
        <f t="shared" si="9"/>
        <v>2.6900000000000007E-2</v>
      </c>
      <c r="F29" s="29">
        <f t="shared" si="10"/>
        <v>2869613.4956155275</v>
      </c>
      <c r="G29" s="33">
        <f t="shared" si="11"/>
        <v>5.4821403644354394E-2</v>
      </c>
      <c r="H29" s="33">
        <f t="shared" si="12"/>
        <v>9.9189132096242805E-2</v>
      </c>
      <c r="I29" s="33">
        <f t="shared" si="13"/>
        <v>3.2664536316243442E-2</v>
      </c>
      <c r="J29" s="33">
        <f t="shared" si="14"/>
        <v>8.7275585323061122E-2</v>
      </c>
      <c r="K29" s="33">
        <f t="shared" si="15"/>
        <v>9.5893970841190557E-2</v>
      </c>
      <c r="L29" s="33">
        <f t="shared" si="16"/>
        <v>8.6862814268180433E-2</v>
      </c>
      <c r="M29" s="31">
        <f t="shared" si="17"/>
        <v>5.6574087203696166E-2</v>
      </c>
      <c r="N29" s="34">
        <f t="shared" si="18"/>
        <v>50</v>
      </c>
      <c r="O29" s="35">
        <f t="shared" si="19"/>
        <v>726310.57892244705</v>
      </c>
      <c r="P29" s="36">
        <f t="shared" si="20"/>
        <v>673965.3334954608</v>
      </c>
      <c r="Q29" s="34" t="s">
        <v>35</v>
      </c>
      <c r="S29" s="40">
        <v>450000</v>
      </c>
      <c r="T29" s="40">
        <f t="shared" ref="T29:T30" si="21">S29*(1+MIN(J$16:J$66))^20</f>
        <v>526363.19099585596</v>
      </c>
      <c r="U29" s="40">
        <f t="shared" ref="U29:U30" si="22">S29*(1+MIN(K$16:K$66))^25</f>
        <v>879421.07854199503</v>
      </c>
      <c r="V29" s="40">
        <f t="shared" ref="V29:V30" si="23">S29*(1+MIN(L$16:L$66))^30</f>
        <v>1622912.3144250894</v>
      </c>
    </row>
    <row r="30" spans="1:22" ht="14.25">
      <c r="A30" s="25"/>
      <c r="B30" s="32">
        <v>2006</v>
      </c>
      <c r="C30" s="28">
        <v>0.15789999999999998</v>
      </c>
      <c r="D30" s="28">
        <v>3.2000000000000001E-2</v>
      </c>
      <c r="E30" s="28">
        <f t="shared" si="9"/>
        <v>0.12589999999999998</v>
      </c>
      <c r="F30" s="29">
        <f t="shared" si="10"/>
        <v>2794442.9794678427</v>
      </c>
      <c r="G30" s="33">
        <f t="shared" si="11"/>
        <v>7.3293604072077523E-2</v>
      </c>
      <c r="H30" s="33">
        <f t="shared" si="12"/>
        <v>3.5789973237636996E-2</v>
      </c>
      <c r="I30" s="33">
        <f t="shared" si="13"/>
        <v>5.8165173217753718E-2</v>
      </c>
      <c r="J30" s="33">
        <f t="shared" si="14"/>
        <v>8.6722346279636042E-2</v>
      </c>
      <c r="K30" s="33">
        <f t="shared" si="15"/>
        <v>0.10100201913526452</v>
      </c>
      <c r="L30" s="33">
        <f t="shared" si="16"/>
        <v>8.0589739297395102E-2</v>
      </c>
      <c r="M30" s="31">
        <f t="shared" si="17"/>
        <v>6.0890627716335022E-2</v>
      </c>
      <c r="N30" s="34">
        <f t="shared" si="18"/>
        <v>49</v>
      </c>
      <c r="O30" s="35">
        <f t="shared" si="19"/>
        <v>715093.32882356085</v>
      </c>
      <c r="P30" s="36">
        <f t="shared" si="20"/>
        <v>726310.57892244705</v>
      </c>
      <c r="Q30" s="34" t="s">
        <v>35</v>
      </c>
      <c r="S30" s="40">
        <v>500000</v>
      </c>
      <c r="T30" s="40">
        <f t="shared" si="21"/>
        <v>584847.98999539542</v>
      </c>
      <c r="U30" s="40">
        <f t="shared" si="22"/>
        <v>977134.53171332774</v>
      </c>
      <c r="V30" s="40">
        <f t="shared" si="23"/>
        <v>1803235.9049167661</v>
      </c>
    </row>
    <row r="31" spans="1:22" ht="14.25">
      <c r="A31" s="25"/>
      <c r="B31" s="32">
        <v>2005</v>
      </c>
      <c r="C31" s="28">
        <v>4.9100000000000005E-2</v>
      </c>
      <c r="D31" s="28">
        <v>3.4000000000000002E-2</v>
      </c>
      <c r="E31" s="28">
        <f t="shared" si="9"/>
        <v>1.5100000000000002E-2</v>
      </c>
      <c r="F31" s="29">
        <f t="shared" si="10"/>
        <v>2481963.7440872574</v>
      </c>
      <c r="G31" s="33">
        <f t="shared" si="11"/>
        <v>0.11543615839659127</v>
      </c>
      <c r="H31" s="33">
        <f t="shared" si="12"/>
        <v>-2.012263159580685E-2</v>
      </c>
      <c r="I31" s="33">
        <f t="shared" si="13"/>
        <v>6.4895832811172838E-2</v>
      </c>
      <c r="J31" s="33">
        <f t="shared" si="14"/>
        <v>8.8704882519201167E-2</v>
      </c>
      <c r="K31" s="33">
        <f t="shared" si="15"/>
        <v>8.8583903003066178E-2</v>
      </c>
      <c r="L31" s="33">
        <f t="shared" si="16"/>
        <v>8.2293754025494881E-2</v>
      </c>
      <c r="M31" s="31">
        <f t="shared" si="17"/>
        <v>5.4086106970421932E-2</v>
      </c>
      <c r="N31" s="34">
        <f t="shared" si="18"/>
        <v>48</v>
      </c>
      <c r="O31" s="35">
        <f t="shared" si="19"/>
        <v>774456.04258059396</v>
      </c>
      <c r="P31" s="36">
        <f t="shared" si="20"/>
        <v>715093.32882356085</v>
      </c>
    </row>
    <row r="32" spans="1:22" ht="14.25">
      <c r="A32" s="25"/>
      <c r="B32" s="32">
        <v>2004</v>
      </c>
      <c r="C32" s="28">
        <v>0.10880000000000001</v>
      </c>
      <c r="D32" s="28">
        <v>2.7000000000000003E-2</v>
      </c>
      <c r="E32" s="28">
        <f t="shared" si="9"/>
        <v>8.1800000000000012E-2</v>
      </c>
      <c r="F32" s="29">
        <f t="shared" si="10"/>
        <v>2445043.5859395703</v>
      </c>
      <c r="G32" s="33">
        <f t="shared" si="11"/>
        <v>1.4183690097504087E-2</v>
      </c>
      <c r="H32" s="33">
        <f t="shared" si="12"/>
        <v>-4.8800590038585945E-2</v>
      </c>
      <c r="I32" s="33">
        <f t="shared" si="13"/>
        <v>9.551616436365995E-2</v>
      </c>
      <c r="J32" s="33">
        <f t="shared" si="14"/>
        <v>0.1014562980229432</v>
      </c>
      <c r="K32" s="33">
        <f t="shared" si="15"/>
        <v>9.5498408534538726E-2</v>
      </c>
      <c r="L32" s="33">
        <f t="shared" si="16"/>
        <v>9.0719712508706252E-2</v>
      </c>
      <c r="M32" s="31">
        <f t="shared" si="17"/>
        <v>5.6408193751124713E-2</v>
      </c>
      <c r="N32" s="34">
        <f t="shared" si="18"/>
        <v>47</v>
      </c>
      <c r="O32" s="35">
        <f t="shared" si="19"/>
        <v>785895.76870086323</v>
      </c>
      <c r="P32" s="36">
        <f t="shared" si="20"/>
        <v>774456.04258059396</v>
      </c>
      <c r="Q32" s="34" t="s">
        <v>36</v>
      </c>
      <c r="S32" s="40">
        <v>500000</v>
      </c>
      <c r="T32" s="40">
        <f>S32*(1+PERCENTILE(J$16:J$41, 0.25))^20</f>
        <v>1408442.0142699203</v>
      </c>
      <c r="U32" s="40">
        <f>S32*(1+MIN(K$16:K$41, 0.25))^25</f>
        <v>2283492.0509730196</v>
      </c>
      <c r="V32" s="40">
        <f>S32*(1+PERCENTILE(L$16:L$41, 0.25))^30</f>
        <v>3897610.3058693097</v>
      </c>
    </row>
    <row r="33" spans="1:22" ht="14.25">
      <c r="A33" s="25"/>
      <c r="B33" s="32">
        <v>2003</v>
      </c>
      <c r="C33" s="28">
        <v>0.2868</v>
      </c>
      <c r="D33" s="28">
        <v>2.3E-2</v>
      </c>
      <c r="E33" s="28">
        <f t="shared" si="9"/>
        <v>0.26379999999999998</v>
      </c>
      <c r="F33" s="29">
        <f t="shared" si="10"/>
        <v>2260162.3090585782</v>
      </c>
      <c r="G33" s="33">
        <f t="shared" si="11"/>
        <v>-6.3011464804748729E-2</v>
      </c>
      <c r="H33" s="33">
        <f t="shared" si="12"/>
        <v>-3.0752464464385176E-2</v>
      </c>
      <c r="I33" s="33">
        <f t="shared" si="13"/>
        <v>8.5536940430278818E-2</v>
      </c>
      <c r="J33" s="33">
        <f t="shared" si="14"/>
        <v>9.8205318528898244E-2</v>
      </c>
      <c r="K33" s="33">
        <f t="shared" si="15"/>
        <v>9.5075184639890287E-2</v>
      </c>
      <c r="L33" s="33">
        <f t="shared" si="16"/>
        <v>7.0971409777983885E-2</v>
      </c>
      <c r="M33" s="31">
        <f t="shared" si="17"/>
        <v>5.8065401933311334E-2</v>
      </c>
      <c r="N33" s="34">
        <f t="shared" si="18"/>
        <v>46</v>
      </c>
      <c r="O33" s="35">
        <f t="shared" si="19"/>
        <v>691851.37577216583</v>
      </c>
      <c r="P33" s="36">
        <f t="shared" si="20"/>
        <v>785895.76870086323</v>
      </c>
      <c r="Q33" s="34" t="s">
        <v>37</v>
      </c>
      <c r="S33" s="40">
        <v>500000</v>
      </c>
      <c r="T33" s="40">
        <f t="shared" ref="T33:T34" si="24">S33*(1+PERCENTILE(J$16:J$66, 0.25))^20</f>
        <v>989194.78582657489</v>
      </c>
      <c r="U33" s="40">
        <f t="shared" ref="U33:U34" si="25">S33*(1+PERCENTILE(K$16:K$66, 0.25))^25</f>
        <v>1464119.79165053</v>
      </c>
      <c r="V33" s="40">
        <f t="shared" ref="V33:V34" si="26">S33*(1+PERCENTILE(L$16:L$66, 0.25))^30</f>
        <v>2407664.2605701005</v>
      </c>
    </row>
    <row r="34" spans="1:22" ht="14.25">
      <c r="A34" s="25"/>
      <c r="B34" s="32">
        <v>2002</v>
      </c>
      <c r="C34" s="28">
        <v>-0.221</v>
      </c>
      <c r="D34" s="28">
        <v>1.6E-2</v>
      </c>
      <c r="E34" s="28">
        <f t="shared" si="9"/>
        <v>-0.23699999999999999</v>
      </c>
      <c r="F34" s="29">
        <f t="shared" si="10"/>
        <v>1788386.0650882879</v>
      </c>
      <c r="G34" s="33">
        <f t="shared" si="11"/>
        <v>-0.1710833859796308</v>
      </c>
      <c r="H34" s="33">
        <f t="shared" si="12"/>
        <v>-2.9833889886139664E-2</v>
      </c>
      <c r="I34" s="33">
        <f t="shared" si="13"/>
        <v>6.7695981273237393E-2</v>
      </c>
      <c r="J34" s="33">
        <f t="shared" si="14"/>
        <v>9.5071725165495113E-2</v>
      </c>
      <c r="K34" s="33">
        <f t="shared" si="15"/>
        <v>8.4414187851193256E-2</v>
      </c>
      <c r="L34" s="33">
        <f t="shared" si="16"/>
        <v>5.4391267437462254E-2</v>
      </c>
      <c r="M34" s="31">
        <f t="shared" si="17"/>
        <v>5.7024276128713192E-2</v>
      </c>
      <c r="N34" s="34">
        <f t="shared" si="18"/>
        <v>45</v>
      </c>
      <c r="O34" s="35">
        <f t="shared" si="19"/>
        <v>976751.47545500111</v>
      </c>
      <c r="P34" s="36">
        <f t="shared" si="20"/>
        <v>691851.37577216583</v>
      </c>
      <c r="Q34" s="34" t="s">
        <v>38</v>
      </c>
      <c r="S34" s="40">
        <v>500000</v>
      </c>
      <c r="T34" s="40">
        <f t="shared" si="24"/>
        <v>989194.78582657489</v>
      </c>
      <c r="U34" s="40">
        <f t="shared" si="25"/>
        <v>1464119.79165053</v>
      </c>
      <c r="V34" s="40">
        <f t="shared" si="26"/>
        <v>2407664.2605701005</v>
      </c>
    </row>
    <row r="35" spans="1:22" ht="14.25">
      <c r="A35" s="25"/>
      <c r="B35" s="32">
        <v>2001</v>
      </c>
      <c r="C35" s="28">
        <v>-0.11890000000000001</v>
      </c>
      <c r="D35" s="28">
        <v>2.7999999999999997E-2</v>
      </c>
      <c r="E35" s="28">
        <f t="shared" si="9"/>
        <v>-0.1469</v>
      </c>
      <c r="F35" s="29">
        <f t="shared" si="10"/>
        <v>2343887.3723306525</v>
      </c>
      <c r="G35" s="33">
        <f t="shared" si="11"/>
        <v>-3.9147157248875408E-2</v>
      </c>
      <c r="H35" s="33">
        <f t="shared" si="12"/>
        <v>8.1023723671504788E-2</v>
      </c>
      <c r="I35" s="33">
        <f t="shared" si="13"/>
        <v>0.10193664510768463</v>
      </c>
      <c r="J35" s="33">
        <f t="shared" si="14"/>
        <v>0.11793671308703946</v>
      </c>
      <c r="K35" s="33">
        <f t="shared" si="15"/>
        <v>8.9779582016712878E-2</v>
      </c>
      <c r="L35" s="33">
        <f t="shared" si="16"/>
        <v>6.9150312694026717E-2</v>
      </c>
      <c r="M35" s="31">
        <f t="shared" si="17"/>
        <v>6.14766233713957E-2</v>
      </c>
      <c r="N35" s="34">
        <f t="shared" si="18"/>
        <v>44</v>
      </c>
      <c r="O35" s="35">
        <f t="shared" si="19"/>
        <v>1214943.705843396</v>
      </c>
      <c r="P35" s="36">
        <f t="shared" si="20"/>
        <v>976751.47545500111</v>
      </c>
    </row>
    <row r="36" spans="1:22" ht="14.25">
      <c r="A36" s="25"/>
      <c r="B36" s="32">
        <v>2000</v>
      </c>
      <c r="C36" s="28">
        <v>-9.0999999999999998E-2</v>
      </c>
      <c r="D36" s="28">
        <v>3.4000000000000002E-2</v>
      </c>
      <c r="E36" s="28">
        <f t="shared" si="9"/>
        <v>-0.125</v>
      </c>
      <c r="F36" s="29">
        <f t="shared" si="10"/>
        <v>2747494.2824178319</v>
      </c>
      <c r="G36" s="33">
        <f t="shared" si="11"/>
        <v>9.7072527209040693E-2</v>
      </c>
      <c r="H36" s="33">
        <f t="shared" si="12"/>
        <v>0.15729087261747265</v>
      </c>
      <c r="I36" s="33">
        <f t="shared" si="13"/>
        <v>0.14600536215873827</v>
      </c>
      <c r="J36" s="33">
        <f t="shared" si="14"/>
        <v>0.11759500817601798</v>
      </c>
      <c r="K36" s="33">
        <f t="shared" si="15"/>
        <v>0.1040273622837109</v>
      </c>
      <c r="L36" s="33">
        <f t="shared" si="16"/>
        <v>7.8218244333194464E-2</v>
      </c>
      <c r="M36" s="31">
        <f t="shared" si="17"/>
        <v>7.1852972132135706E-2</v>
      </c>
      <c r="N36" s="34">
        <f t="shared" si="18"/>
        <v>43</v>
      </c>
      <c r="O36" s="35">
        <f t="shared" si="19"/>
        <v>1458507.0923924525</v>
      </c>
      <c r="P36" s="36">
        <f t="shared" si="20"/>
        <v>1214943.705843396</v>
      </c>
      <c r="Q36" s="34" t="s">
        <v>39</v>
      </c>
      <c r="S36" s="40">
        <v>500000</v>
      </c>
      <c r="T36" s="40">
        <f>S36*(1+PERCENTILE(J$16:J$41, 0.5))^20</f>
        <v>2331037.0119710108</v>
      </c>
      <c r="U36" s="40">
        <f>S36*(1+MIN(K$16:K$41, 0.5))^25</f>
        <v>2283492.0509730196</v>
      </c>
    </row>
    <row r="37" spans="1:22" ht="14.25">
      <c r="A37" s="25"/>
      <c r="B37" s="32">
        <v>1999</v>
      </c>
      <c r="C37" s="28">
        <v>0.2104</v>
      </c>
      <c r="D37" s="28">
        <v>2.2000000000000002E-2</v>
      </c>
      <c r="E37" s="28">
        <f t="shared" si="9"/>
        <v>0.18840000000000001</v>
      </c>
      <c r="F37" s="29">
        <f t="shared" si="10"/>
        <v>3139993.4656203794</v>
      </c>
      <c r="G37" s="33">
        <f t="shared" si="11"/>
        <v>0.25522826435690971</v>
      </c>
      <c r="H37" s="33">
        <f t="shared" si="12"/>
        <v>0.26172877507435643</v>
      </c>
      <c r="I37" s="33">
        <f t="shared" si="13"/>
        <v>0.15113949291105855</v>
      </c>
      <c r="J37" s="33">
        <f t="shared" si="14"/>
        <v>0.13487177687137519</v>
      </c>
      <c r="K37" s="33">
        <f t="shared" si="15"/>
        <v>0.1209893334628791</v>
      </c>
      <c r="L37" s="33">
        <f t="shared" si="16"/>
        <v>8.2412995070723971E-2</v>
      </c>
      <c r="M37" s="31">
        <f t="shared" si="17"/>
        <v>7.5104405672443253E-2</v>
      </c>
      <c r="N37" s="34">
        <f t="shared" si="18"/>
        <v>42</v>
      </c>
      <c r="O37" s="35">
        <f t="shared" si="19"/>
        <v>1297286.344995332</v>
      </c>
      <c r="P37" s="36">
        <f t="shared" si="20"/>
        <v>1458507.0923924525</v>
      </c>
      <c r="Q37" s="34" t="s">
        <v>40</v>
      </c>
      <c r="S37" s="40">
        <v>500000</v>
      </c>
      <c r="T37" s="40">
        <f t="shared" ref="T37:T38" si="27">S37*(1+PERCENTILE(J$16:J$66, 0.5))^20</f>
        <v>1407883.6489528152</v>
      </c>
      <c r="U37" s="40">
        <f t="shared" ref="U37:U38" si="28">S37*(1+PERCENTILE(K$16:K$66, 0.5))^25</f>
        <v>2550918.0503099225</v>
      </c>
    </row>
    <row r="38" spans="1:22" ht="14.25">
      <c r="A38" s="25"/>
      <c r="B38" s="32">
        <v>1998</v>
      </c>
      <c r="C38" s="28">
        <v>0.2858</v>
      </c>
      <c r="D38" s="28">
        <v>1.6E-2</v>
      </c>
      <c r="E38" s="28">
        <f t="shared" si="9"/>
        <v>0.26979999999999998</v>
      </c>
      <c r="F38" s="29">
        <f t="shared" si="10"/>
        <v>2642202.5123025742</v>
      </c>
      <c r="G38" s="33">
        <f t="shared" si="11"/>
        <v>0.25915921400870801</v>
      </c>
      <c r="H38" s="33">
        <f t="shared" si="12"/>
        <v>0.21577863841308798</v>
      </c>
      <c r="I38" s="33">
        <f t="shared" si="13"/>
        <v>0.15870913065632997</v>
      </c>
      <c r="J38" s="33">
        <f t="shared" si="14"/>
        <v>0.12900598874835612</v>
      </c>
      <c r="K38" s="33">
        <f t="shared" si="15"/>
        <v>9.2563057094192658E-2</v>
      </c>
      <c r="L38" s="33">
        <f t="shared" si="16"/>
        <v>7.0806152606359918E-2</v>
      </c>
      <c r="M38" s="31">
        <f t="shared" si="17"/>
        <v>7.3334408151094266E-2</v>
      </c>
      <c r="N38" s="34">
        <f t="shared" si="18"/>
        <v>41</v>
      </c>
      <c r="O38" s="35">
        <f t="shared" si="19"/>
        <v>1091646.2001853299</v>
      </c>
      <c r="P38" s="36">
        <f t="shared" si="20"/>
        <v>1297286.344995332</v>
      </c>
      <c r="Q38" s="34" t="s">
        <v>40</v>
      </c>
      <c r="S38" s="40">
        <v>500000</v>
      </c>
      <c r="T38" s="40">
        <f t="shared" si="27"/>
        <v>1407883.6489528152</v>
      </c>
      <c r="U38" s="40">
        <f t="shared" si="28"/>
        <v>2550918.0503099225</v>
      </c>
    </row>
    <row r="39" spans="1:22" ht="14.25">
      <c r="A39" s="25"/>
      <c r="B39" s="32">
        <v>1997</v>
      </c>
      <c r="C39" s="28">
        <v>0.33360000000000001</v>
      </c>
      <c r="D39" s="28">
        <v>2.3E-2</v>
      </c>
      <c r="E39" s="28">
        <f t="shared" si="9"/>
        <v>0.31059999999999999</v>
      </c>
      <c r="F39" s="29">
        <f t="shared" si="10"/>
        <v>2080802.1045066738</v>
      </c>
      <c r="G39" s="33">
        <f t="shared" si="11"/>
        <v>0.28443074006130975</v>
      </c>
      <c r="H39" s="33">
        <f t="shared" si="12"/>
        <v>0.17503043710033506</v>
      </c>
      <c r="I39" s="33">
        <f t="shared" si="13"/>
        <v>0.14477466482646539</v>
      </c>
      <c r="J39" s="33">
        <f t="shared" si="14"/>
        <v>0.11501950311501763</v>
      </c>
      <c r="K39" s="33">
        <f t="shared" si="15"/>
        <v>7.2094185261146748E-2</v>
      </c>
      <c r="L39" s="33">
        <f t="shared" si="16"/>
        <v>6.4666329258834976E-2</v>
      </c>
      <c r="M39" s="31">
        <f t="shared" si="17"/>
        <v>7.6064273319719211E-2</v>
      </c>
      <c r="N39" s="34">
        <f t="shared" si="18"/>
        <v>40</v>
      </c>
      <c r="O39" s="35">
        <f t="shared" si="19"/>
        <v>902936.21256320004</v>
      </c>
      <c r="P39" s="36">
        <f t="shared" si="20"/>
        <v>1091646.2001853299</v>
      </c>
    </row>
    <row r="40" spans="1:22" ht="14.25">
      <c r="A40" s="25"/>
      <c r="B40" s="32">
        <v>1996</v>
      </c>
      <c r="C40" s="28">
        <v>0.2296</v>
      </c>
      <c r="D40" s="28">
        <v>0.03</v>
      </c>
      <c r="E40" s="28">
        <f t="shared" si="9"/>
        <v>0.1996</v>
      </c>
      <c r="F40" s="29">
        <f t="shared" si="10"/>
        <v>1587671.3753293711</v>
      </c>
      <c r="G40" s="33">
        <f t="shared" si="11"/>
        <v>0.16866225772372623</v>
      </c>
      <c r="H40" s="33">
        <f t="shared" si="12"/>
        <v>0.12325413702036658</v>
      </c>
      <c r="I40" s="33">
        <f t="shared" si="13"/>
        <v>0.11605020444241498</v>
      </c>
      <c r="J40" s="33">
        <f t="shared" si="14"/>
        <v>9.1979605328286196E-2</v>
      </c>
      <c r="K40" s="33">
        <f t="shared" si="15"/>
        <v>6.6791325938291513E-2</v>
      </c>
      <c r="L40" s="33">
        <f t="shared" si="16"/>
        <v>6.1800671611656366E-2</v>
      </c>
      <c r="M40" s="31">
        <f t="shared" si="17"/>
        <v>6.4765118100399199E-2</v>
      </c>
      <c r="N40" s="34">
        <f t="shared" si="18"/>
        <v>39</v>
      </c>
      <c r="O40" s="35">
        <f t="shared" si="19"/>
        <v>822697.74305035011</v>
      </c>
      <c r="P40" s="36">
        <f t="shared" si="20"/>
        <v>902936.21256320004</v>
      </c>
    </row>
    <row r="41" spans="1:22" ht="14.25">
      <c r="A41" s="25"/>
      <c r="B41" s="32">
        <v>1995</v>
      </c>
      <c r="C41" s="28">
        <v>0.37579999999999997</v>
      </c>
      <c r="D41" s="28">
        <v>2.7999999999999997E-2</v>
      </c>
      <c r="E41" s="28">
        <f t="shared" si="9"/>
        <v>0.3478</v>
      </c>
      <c r="F41" s="29">
        <f t="shared" si="10"/>
        <v>1323500.6463232504</v>
      </c>
      <c r="G41" s="33">
        <f t="shared" si="11"/>
        <v>0.12524300126319776</v>
      </c>
      <c r="H41" s="33">
        <f t="shared" si="12"/>
        <v>0.13482990419357122</v>
      </c>
      <c r="I41" s="33">
        <f t="shared" si="13"/>
        <v>0.11304625739043606</v>
      </c>
      <c r="J41" s="33">
        <f t="shared" si="14"/>
        <v>9.1099016744536243E-2</v>
      </c>
      <c r="K41" s="33">
        <f t="shared" si="15"/>
        <v>6.3064231402805149E-2</v>
      </c>
      <c r="L41" s="33">
        <f t="shared" si="16"/>
        <v>5.0507304530445163E-2</v>
      </c>
      <c r="M41" s="31">
        <f t="shared" si="17"/>
        <v>6.1240556350301345E-2</v>
      </c>
      <c r="N41" s="34">
        <f t="shared" si="18"/>
        <v>38</v>
      </c>
      <c r="O41" s="35">
        <f t="shared" si="19"/>
        <v>680400.46227211028</v>
      </c>
      <c r="P41" s="36">
        <f t="shared" si="20"/>
        <v>822697.74305035011</v>
      </c>
      <c r="Q41" s="34">
        <f>AVERAGE(-5.6, 26)</f>
        <v>10.199999999999999</v>
      </c>
      <c r="S41" s="133" t="s">
        <v>41</v>
      </c>
      <c r="T41" s="136"/>
      <c r="U41" s="136"/>
      <c r="V41" s="136"/>
    </row>
    <row r="42" spans="1:22" ht="14.25">
      <c r="A42" s="25"/>
      <c r="B42" s="32">
        <v>1994</v>
      </c>
      <c r="C42" s="28">
        <v>1.32E-2</v>
      </c>
      <c r="D42" s="28">
        <v>2.6000000000000002E-2</v>
      </c>
      <c r="E42" s="28">
        <f t="shared" si="9"/>
        <v>-1.2800000000000002E-2</v>
      </c>
      <c r="F42" s="29">
        <f t="shared" si="10"/>
        <v>981971.09832560504</v>
      </c>
      <c r="G42" s="33">
        <f t="shared" si="11"/>
        <v>3.4132233110157451E-2</v>
      </c>
      <c r="H42" s="33">
        <f t="shared" si="12"/>
        <v>5.0243252208808764E-2</v>
      </c>
      <c r="I42" s="33">
        <f t="shared" si="13"/>
        <v>0.10742864041545941</v>
      </c>
      <c r="J42" s="33">
        <f t="shared" si="14"/>
        <v>8.8329367375152623E-2</v>
      </c>
      <c r="K42" s="33">
        <f t="shared" si="15"/>
        <v>4.9731901286568458E-2</v>
      </c>
      <c r="L42" s="33">
        <f t="shared" si="16"/>
        <v>4.3684943035794177E-2</v>
      </c>
      <c r="M42" s="31">
        <f t="shared" si="17"/>
        <v>6.0679707025713903E-2</v>
      </c>
      <c r="N42" s="34">
        <f t="shared" si="18"/>
        <v>37</v>
      </c>
      <c r="O42" s="35">
        <f t="shared" si="19"/>
        <v>759222.51040529809</v>
      </c>
      <c r="P42" s="36">
        <f t="shared" si="20"/>
        <v>680400.46227211028</v>
      </c>
      <c r="S42" s="136"/>
      <c r="T42" s="136"/>
      <c r="U42" s="136"/>
      <c r="V42" s="136"/>
    </row>
    <row r="43" spans="1:22" ht="14.25">
      <c r="A43" s="25"/>
      <c r="B43" s="32">
        <v>1993</v>
      </c>
      <c r="C43" s="28">
        <v>0.1008</v>
      </c>
      <c r="D43" s="28">
        <v>0.03</v>
      </c>
      <c r="E43" s="28">
        <f t="shared" si="9"/>
        <v>7.0800000000000002E-2</v>
      </c>
      <c r="F43" s="29">
        <f t="shared" si="10"/>
        <v>994703.30057293864</v>
      </c>
      <c r="G43" s="33">
        <f t="shared" si="11"/>
        <v>0.12255532122315693</v>
      </c>
      <c r="H43" s="33">
        <f t="shared" si="12"/>
        <v>0.10431850589084557</v>
      </c>
      <c r="I43" s="33">
        <f t="shared" si="13"/>
        <v>0.11102153849053709</v>
      </c>
      <c r="J43" s="33">
        <f t="shared" si="14"/>
        <v>6.3762098260934374E-2</v>
      </c>
      <c r="K43" s="33">
        <f t="shared" si="15"/>
        <v>4.3955839151489373E-2</v>
      </c>
      <c r="L43" s="33">
        <f t="shared" si="16"/>
        <v>4.9063593564206309E-2</v>
      </c>
      <c r="M43" s="31">
        <f t="shared" si="17"/>
        <v>7.2172108058082385E-2</v>
      </c>
      <c r="N43" s="34">
        <f t="shared" si="18"/>
        <v>36</v>
      </c>
      <c r="O43" s="35">
        <f t="shared" si="19"/>
        <v>779023.63691193319</v>
      </c>
      <c r="P43" s="36">
        <f t="shared" si="20"/>
        <v>759222.51040529809</v>
      </c>
      <c r="S43" s="136"/>
      <c r="T43" s="136"/>
      <c r="U43" s="136"/>
      <c r="V43" s="136"/>
    </row>
    <row r="44" spans="1:22" ht="14.25">
      <c r="A44" s="25"/>
      <c r="B44" s="32">
        <v>1992</v>
      </c>
      <c r="C44" s="28">
        <v>7.6200000000000004E-2</v>
      </c>
      <c r="D44" s="28">
        <v>0.03</v>
      </c>
      <c r="E44" s="28">
        <f t="shared" si="9"/>
        <v>4.6200000000000005E-2</v>
      </c>
      <c r="F44" s="29">
        <f t="shared" si="10"/>
        <v>928934.72223845602</v>
      </c>
      <c r="G44" s="33">
        <f t="shared" si="11"/>
        <v>6.5234761181019785E-2</v>
      </c>
      <c r="H44" s="33">
        <f t="shared" si="12"/>
        <v>0.11529794620685463</v>
      </c>
      <c r="I44" s="33">
        <f t="shared" si="13"/>
        <v>0.12314938361657757</v>
      </c>
      <c r="J44" s="33">
        <f t="shared" si="14"/>
        <v>4.7801212234381829E-2</v>
      </c>
      <c r="K44" s="33">
        <f t="shared" si="15"/>
        <v>4.3869960524290486E-2</v>
      </c>
      <c r="L44" s="33">
        <f t="shared" si="16"/>
        <v>5.3490797177919269E-2</v>
      </c>
      <c r="M44" s="31">
        <f t="shared" si="17"/>
        <v>6.9856892216106248E-2</v>
      </c>
      <c r="N44" s="34">
        <f t="shared" si="18"/>
        <v>35</v>
      </c>
      <c r="O44" s="35">
        <f t="shared" si="19"/>
        <v>814622.0960733447</v>
      </c>
      <c r="P44" s="36">
        <f t="shared" si="20"/>
        <v>779023.63691193319</v>
      </c>
      <c r="S44" s="136"/>
      <c r="T44" s="136"/>
      <c r="U44" s="136"/>
      <c r="V44" s="136"/>
    </row>
    <row r="45" spans="1:22" ht="14.25">
      <c r="A45" s="25"/>
      <c r="B45" s="32">
        <v>1991</v>
      </c>
      <c r="C45" s="28">
        <v>0.30469999999999997</v>
      </c>
      <c r="D45" s="28">
        <v>4.2000000000000003E-2</v>
      </c>
      <c r="E45" s="28">
        <f t="shared" si="9"/>
        <v>0.26269999999999999</v>
      </c>
      <c r="F45" s="29">
        <f t="shared" si="10"/>
        <v>887913.13538372773</v>
      </c>
      <c r="G45" s="33">
        <f t="shared" si="11"/>
        <v>0.13601192589652578</v>
      </c>
      <c r="H45" s="33">
        <f t="shared" si="12"/>
        <v>0.10889247391516332</v>
      </c>
      <c r="I45" s="33">
        <f t="shared" si="13"/>
        <v>0.13416910129685422</v>
      </c>
      <c r="J45" s="33">
        <f t="shared" si="14"/>
        <v>5.3124795063083319E-2</v>
      </c>
      <c r="K45" s="33">
        <f t="shared" si="15"/>
        <v>4.9919470029754498E-2</v>
      </c>
      <c r="L45" s="33">
        <f t="shared" si="16"/>
        <v>4.8322813687181609E-2</v>
      </c>
      <c r="M45" s="31">
        <f t="shared" si="17"/>
        <v>7.2730608960089871E-2</v>
      </c>
      <c r="N45" s="34">
        <f t="shared" si="18"/>
        <v>34</v>
      </c>
      <c r="O45" s="35">
        <f t="shared" si="19"/>
        <v>715143.02373750275</v>
      </c>
      <c r="P45" s="36">
        <f t="shared" si="20"/>
        <v>814622.0960733447</v>
      </c>
      <c r="S45" s="136"/>
      <c r="T45" s="136"/>
      <c r="U45" s="136"/>
      <c r="V45" s="136"/>
    </row>
    <row r="46" spans="1:22" ht="14.25">
      <c r="A46" s="25"/>
      <c r="B46" s="32">
        <v>1990</v>
      </c>
      <c r="C46" s="28">
        <v>-3.1E-2</v>
      </c>
      <c r="D46" s="28">
        <v>5.4000000000000006E-2</v>
      </c>
      <c r="E46" s="28">
        <f t="shared" si="9"/>
        <v>-8.5000000000000006E-2</v>
      </c>
      <c r="F46" s="29">
        <f t="shared" si="10"/>
        <v>703186.13715350267</v>
      </c>
      <c r="G46" s="33">
        <f t="shared" si="11"/>
        <v>9.3150284250638649E-2</v>
      </c>
      <c r="H46" s="33">
        <f t="shared" si="12"/>
        <v>9.1680758951465657E-2</v>
      </c>
      <c r="I46" s="33">
        <f t="shared" si="13"/>
        <v>8.9888968710555295E-2</v>
      </c>
      <c r="J46" s="33">
        <f t="shared" si="14"/>
        <v>4.5843470698758049E-2</v>
      </c>
      <c r="K46" s="33">
        <f t="shared" si="15"/>
        <v>3.4410064770499682E-2</v>
      </c>
      <c r="L46" s="33">
        <f t="shared" si="16"/>
        <v>4.8217498818160509E-2</v>
      </c>
      <c r="M46" s="31">
        <f t="shared" si="17"/>
        <v>7.0485635443326533E-2</v>
      </c>
      <c r="N46" s="34">
        <f t="shared" si="18"/>
        <v>33</v>
      </c>
      <c r="O46" s="35">
        <f t="shared" si="19"/>
        <v>851577.07512295374</v>
      </c>
      <c r="P46" s="36">
        <f t="shared" si="20"/>
        <v>715143.02373750275</v>
      </c>
      <c r="S46" s="136"/>
      <c r="T46" s="136"/>
      <c r="U46" s="136"/>
      <c r="V46" s="136"/>
    </row>
    <row r="47" spans="1:22" ht="14.25">
      <c r="A47" s="25"/>
      <c r="B47" s="32">
        <v>1989</v>
      </c>
      <c r="C47" s="28">
        <v>0.31690000000000002</v>
      </c>
      <c r="D47" s="28">
        <v>4.8000000000000001E-2</v>
      </c>
      <c r="E47" s="28">
        <f t="shared" si="9"/>
        <v>0.26890000000000003</v>
      </c>
      <c r="F47" s="29">
        <f t="shared" si="10"/>
        <v>768509.43951202475</v>
      </c>
      <c r="G47" s="33">
        <f t="shared" si="11"/>
        <v>0.13216215882520022</v>
      </c>
      <c r="H47" s="33">
        <f t="shared" si="12"/>
        <v>0.16772775357817848</v>
      </c>
      <c r="I47" s="33">
        <f t="shared" si="13"/>
        <v>0.118833953548237</v>
      </c>
      <c r="J47" s="33">
        <f t="shared" si="14"/>
        <v>4.9604102462411648E-2</v>
      </c>
      <c r="K47" s="33">
        <f t="shared" si="15"/>
        <v>4.2378203860137242E-2</v>
      </c>
      <c r="L47" s="33">
        <f t="shared" si="16"/>
        <v>5.0892286006981369E-2</v>
      </c>
      <c r="M47" s="31">
        <f t="shared" si="17"/>
        <v>8.0010776625493385E-2</v>
      </c>
      <c r="N47" s="34">
        <f t="shared" si="18"/>
        <v>32</v>
      </c>
      <c r="O47" s="35">
        <f t="shared" si="19"/>
        <v>741114.41021589865</v>
      </c>
      <c r="P47" s="36">
        <f t="shared" si="20"/>
        <v>851577.07512295374</v>
      </c>
    </row>
    <row r="48" spans="1:22" ht="14.25">
      <c r="A48" s="25"/>
      <c r="B48" s="32">
        <v>1988</v>
      </c>
      <c r="C48" s="28">
        <v>0.1661</v>
      </c>
      <c r="D48" s="28">
        <v>4.0999999999999995E-2</v>
      </c>
      <c r="E48" s="28">
        <f t="shared" si="9"/>
        <v>0.12509999999999999</v>
      </c>
      <c r="F48" s="29">
        <f t="shared" si="10"/>
        <v>605650.1217684804</v>
      </c>
      <c r="G48" s="33">
        <f t="shared" si="11"/>
        <v>0.10122635347087527</v>
      </c>
      <c r="H48" s="33">
        <f t="shared" si="12"/>
        <v>0.11776525740110055</v>
      </c>
      <c r="I48" s="33">
        <f t="shared" si="13"/>
        <v>0.10006427748407232</v>
      </c>
      <c r="J48" s="33">
        <f t="shared" si="14"/>
        <v>2.9387931284074797E-2</v>
      </c>
      <c r="K48" s="33">
        <f t="shared" si="15"/>
        <v>3.8348903851759486E-2</v>
      </c>
      <c r="L48" s="33">
        <f t="shared" si="16"/>
        <v>4.6297672958787617E-2</v>
      </c>
      <c r="M48" s="31">
        <f t="shared" si="17"/>
        <v>7.8502187750681074E-2</v>
      </c>
      <c r="N48" s="34">
        <f t="shared" si="18"/>
        <v>31</v>
      </c>
      <c r="O48" s="35">
        <f t="shared" si="19"/>
        <v>728709.81265300745</v>
      </c>
      <c r="P48" s="36">
        <f t="shared" si="20"/>
        <v>741114.41021589865</v>
      </c>
      <c r="R48" s="41">
        <f t="shared" ref="R48:R78" si="29">S49</f>
        <v>-423944.80503245245</v>
      </c>
      <c r="S48" s="41">
        <f t="shared" ref="S48:S79" si="30">(R48-45000)*(1+E48)</f>
        <v>-527609.8001420123</v>
      </c>
    </row>
    <row r="49" spans="1:19" ht="14.25">
      <c r="A49" s="25"/>
      <c r="B49" s="32">
        <v>1987</v>
      </c>
      <c r="C49" s="28">
        <v>5.2499999999999998E-2</v>
      </c>
      <c r="D49" s="28">
        <v>3.6000000000000004E-2</v>
      </c>
      <c r="E49" s="28">
        <f t="shared" si="9"/>
        <v>1.6499999999999994E-2</v>
      </c>
      <c r="F49" s="29">
        <f t="shared" si="10"/>
        <v>538307.81421071943</v>
      </c>
      <c r="G49" s="33">
        <f t="shared" si="11"/>
        <v>0.14999644136642964</v>
      </c>
      <c r="H49" s="33">
        <f t="shared" si="12"/>
        <v>0.13105609331439938</v>
      </c>
      <c r="I49" s="33">
        <f t="shared" si="13"/>
        <v>8.6037742209577939E-2</v>
      </c>
      <c r="J49" s="33">
        <f t="shared" si="14"/>
        <v>2.67395100374892E-2</v>
      </c>
      <c r="K49" s="33">
        <f t="shared" si="15"/>
        <v>4.1546622407630851E-2</v>
      </c>
      <c r="L49" s="33">
        <f t="shared" si="16"/>
        <v>5.4089806515432048E-2</v>
      </c>
      <c r="M49" s="31">
        <f t="shared" si="17"/>
        <v>7.4620760018081489E-2</v>
      </c>
      <c r="N49" s="34">
        <f t="shared" si="18"/>
        <v>30</v>
      </c>
      <c r="O49" s="35">
        <f t="shared" si="19"/>
        <v>786881.2716704451</v>
      </c>
      <c r="P49" s="36">
        <f t="shared" si="20"/>
        <v>728709.81265300745</v>
      </c>
      <c r="R49" s="41">
        <f t="shared" si="29"/>
        <v>-372063.26122228475</v>
      </c>
      <c r="S49" s="41">
        <f t="shared" si="30"/>
        <v>-423944.80503245245</v>
      </c>
    </row>
    <row r="50" spans="1:19" ht="14.25">
      <c r="A50" s="25"/>
      <c r="B50" s="32">
        <v>1986</v>
      </c>
      <c r="C50" s="28">
        <v>0.1867</v>
      </c>
      <c r="D50" s="28">
        <v>1.9E-2</v>
      </c>
      <c r="E50" s="28">
        <f t="shared" si="9"/>
        <v>0.16770000000000002</v>
      </c>
      <c r="F50" s="29">
        <f t="shared" si="10"/>
        <v>529569.91068442643</v>
      </c>
      <c r="G50" s="33">
        <f t="shared" si="11"/>
        <v>0.15120192874047866</v>
      </c>
      <c r="H50" s="33">
        <f t="shared" si="12"/>
        <v>0.1600218962572979</v>
      </c>
      <c r="I50" s="33">
        <f t="shared" si="13"/>
        <v>6.8428152879250748E-2</v>
      </c>
      <c r="J50" s="33">
        <f t="shared" si="14"/>
        <v>3.5672936909266095E-2</v>
      </c>
      <c r="K50" s="33">
        <f t="shared" si="15"/>
        <v>3.6611821647252185E-2</v>
      </c>
      <c r="L50" s="33">
        <f t="shared" si="16"/>
        <v>4.8199246221080738E-2</v>
      </c>
      <c r="M50" s="31">
        <f t="shared" si="17"/>
        <v>7.1742616447102003E-2</v>
      </c>
      <c r="N50" s="34">
        <f t="shared" si="18"/>
        <v>29</v>
      </c>
      <c r="O50" s="35">
        <f t="shared" si="19"/>
        <v>743872.80266373651</v>
      </c>
      <c r="P50" s="36">
        <f t="shared" si="20"/>
        <v>786881.2716704451</v>
      </c>
      <c r="R50" s="41">
        <f t="shared" si="29"/>
        <v>-273629.15236985934</v>
      </c>
      <c r="S50" s="41">
        <f t="shared" si="30"/>
        <v>-372063.26122228475</v>
      </c>
    </row>
    <row r="51" spans="1:19" ht="14.25">
      <c r="A51" s="25"/>
      <c r="B51" s="32">
        <v>1985</v>
      </c>
      <c r="C51" s="28">
        <v>0.31730000000000003</v>
      </c>
      <c r="D51" s="28">
        <v>3.6000000000000004E-2</v>
      </c>
      <c r="E51" s="28">
        <f t="shared" si="9"/>
        <v>0.28129999999999999</v>
      </c>
      <c r="F51" s="29">
        <f t="shared" si="10"/>
        <v>453515.38124897354</v>
      </c>
      <c r="G51" s="33">
        <f t="shared" si="11"/>
        <v>0.15965112023458894</v>
      </c>
      <c r="H51" s="33">
        <f t="shared" si="12"/>
        <v>8.8100119358949014E-2</v>
      </c>
      <c r="I51" s="33">
        <f t="shared" si="13"/>
        <v>6.9584535625718758E-2</v>
      </c>
      <c r="J51" s="33">
        <f t="shared" si="14"/>
        <v>2.0568143624967838E-2</v>
      </c>
      <c r="K51" s="33">
        <f t="shared" si="15"/>
        <v>3.9734740935217117E-2</v>
      </c>
      <c r="L51" s="33">
        <f t="shared" si="16"/>
        <v>4.4513474660907715E-2</v>
      </c>
      <c r="M51" s="31">
        <f t="shared" si="17"/>
        <v>6.2836035165937609E-2</v>
      </c>
      <c r="N51" s="34">
        <f t="shared" si="18"/>
        <v>28</v>
      </c>
      <c r="O51" s="35">
        <f t="shared" si="19"/>
        <v>650560.99482067942</v>
      </c>
      <c r="P51" s="36">
        <f t="shared" si="20"/>
        <v>743872.80266373651</v>
      </c>
      <c r="R51" s="41">
        <f t="shared" si="29"/>
        <v>-168555.88259569139</v>
      </c>
      <c r="S51" s="41">
        <f t="shared" si="30"/>
        <v>-273629.15236985934</v>
      </c>
    </row>
    <row r="52" spans="1:19" ht="14.25">
      <c r="A52" s="25"/>
      <c r="B52" s="32">
        <v>1984</v>
      </c>
      <c r="C52" s="28">
        <v>6.2699999999999992E-2</v>
      </c>
      <c r="D52" s="28">
        <v>4.2999999999999997E-2</v>
      </c>
      <c r="E52" s="28">
        <f t="shared" si="9"/>
        <v>1.9699999999999995E-2</v>
      </c>
      <c r="F52" s="29">
        <f t="shared" si="10"/>
        <v>353949.41172947286</v>
      </c>
      <c r="G52" s="33">
        <f t="shared" si="11"/>
        <v>0.11973763697242124</v>
      </c>
      <c r="H52" s="33">
        <f t="shared" si="12"/>
        <v>7.1987380428885528E-2</v>
      </c>
      <c r="I52" s="33">
        <f t="shared" si="13"/>
        <v>6.9559490033453963E-2</v>
      </c>
      <c r="J52" s="33">
        <f t="shared" si="14"/>
        <v>1.3202497300775828E-2</v>
      </c>
      <c r="K52" s="33">
        <f t="shared" si="15"/>
        <v>2.8967184305326299E-2</v>
      </c>
      <c r="L52" s="33">
        <f t="shared" si="16"/>
        <v>4.553946320244906E-2</v>
      </c>
      <c r="M52" s="31">
        <f t="shared" si="17"/>
        <v>6.4054707727060345E-2</v>
      </c>
      <c r="N52" s="34">
        <f t="shared" si="18"/>
        <v>27</v>
      </c>
      <c r="O52" s="35">
        <f t="shared" si="19"/>
        <v>707992.54174823908</v>
      </c>
      <c r="P52" s="36">
        <f t="shared" si="20"/>
        <v>650560.99482067942</v>
      </c>
      <c r="R52" s="41">
        <f t="shared" si="29"/>
        <v>-120299.48278483024</v>
      </c>
      <c r="S52" s="41">
        <f t="shared" si="30"/>
        <v>-168555.88259569139</v>
      </c>
    </row>
    <row r="53" spans="1:19" ht="14.25">
      <c r="A53" s="25"/>
      <c r="B53" s="32">
        <v>1983</v>
      </c>
      <c r="C53" s="28">
        <v>0.22559999999999999</v>
      </c>
      <c r="D53" s="28">
        <v>3.2000000000000001E-2</v>
      </c>
      <c r="E53" s="28">
        <f t="shared" si="9"/>
        <v>0.19359999999999999</v>
      </c>
      <c r="F53" s="29">
        <f t="shared" si="10"/>
        <v>347111.31875009596</v>
      </c>
      <c r="G53" s="33">
        <f t="shared" si="11"/>
        <v>5.2948219988090406E-2</v>
      </c>
      <c r="H53" s="33">
        <f t="shared" si="12"/>
        <v>8.2643611065740252E-2</v>
      </c>
      <c r="I53" s="33">
        <f t="shared" si="13"/>
        <v>1.8512929311805371E-2</v>
      </c>
      <c r="J53" s="33">
        <f t="shared" si="14"/>
        <v>1.9392618010564577E-2</v>
      </c>
      <c r="K53" s="33">
        <f t="shared" si="15"/>
        <v>3.2562122976201646E-2</v>
      </c>
      <c r="L53" s="33">
        <f t="shared" si="16"/>
        <v>5.9526558489679138E-2</v>
      </c>
      <c r="M53" s="31">
        <f t="shared" si="17"/>
        <v>6.795707407143059E-2</v>
      </c>
      <c r="N53" s="34">
        <f t="shared" si="18"/>
        <v>26</v>
      </c>
      <c r="O53" s="35">
        <f t="shared" si="19"/>
        <v>663157.29033867212</v>
      </c>
      <c r="P53" s="36">
        <f t="shared" si="20"/>
        <v>707992.54174823908</v>
      </c>
      <c r="R53" s="41">
        <f t="shared" si="29"/>
        <v>-55787.100188363147</v>
      </c>
      <c r="S53" s="41">
        <f t="shared" si="30"/>
        <v>-120299.48278483024</v>
      </c>
    </row>
    <row r="54" spans="1:19" ht="14.25">
      <c r="A54" s="25"/>
      <c r="B54" s="32">
        <v>1982</v>
      </c>
      <c r="C54" s="28">
        <v>0.2155</v>
      </c>
      <c r="D54" s="28">
        <v>6.2E-2</v>
      </c>
      <c r="E54" s="28">
        <f t="shared" si="9"/>
        <v>0.1535</v>
      </c>
      <c r="F54" s="29">
        <f t="shared" si="10"/>
        <v>290810.42120483913</v>
      </c>
      <c r="G54" s="33">
        <f t="shared" si="11"/>
        <v>5.1652789710203706E-2</v>
      </c>
      <c r="H54" s="33">
        <f t="shared" si="12"/>
        <v>4.2811213763399358E-2</v>
      </c>
      <c r="I54" s="33">
        <f t="shared" si="13"/>
        <v>-2.2492113360195187E-2</v>
      </c>
      <c r="J54" s="33">
        <f t="shared" si="14"/>
        <v>2.0298757286036029E-2</v>
      </c>
      <c r="K54" s="33">
        <f t="shared" si="15"/>
        <v>3.9336806691307347E-2</v>
      </c>
      <c r="L54" s="33">
        <f t="shared" si="16"/>
        <v>5.2660703474451953E-2</v>
      </c>
      <c r="M54" s="31">
        <f t="shared" si="17"/>
        <v>6.8055318605686255E-2</v>
      </c>
      <c r="N54" s="34">
        <f t="shared" si="18"/>
        <v>25</v>
      </c>
      <c r="O54" s="42">
        <f t="shared" si="19"/>
        <v>644908.79093079513</v>
      </c>
      <c r="P54" s="36">
        <f t="shared" si="20"/>
        <v>663157.29033867212</v>
      </c>
      <c r="R54" s="41">
        <f t="shared" si="29"/>
        <v>-3363.3291619966626</v>
      </c>
      <c r="S54" s="41">
        <f t="shared" si="30"/>
        <v>-55787.100188363147</v>
      </c>
    </row>
    <row r="55" spans="1:19" ht="14.25">
      <c r="A55" s="25"/>
      <c r="B55" s="32">
        <v>1981</v>
      </c>
      <c r="C55" s="28">
        <v>-4.9100000000000005E-2</v>
      </c>
      <c r="D55" s="28">
        <v>0.10300000000000001</v>
      </c>
      <c r="E55" s="28">
        <f t="shared" si="9"/>
        <v>-0.15210000000000001</v>
      </c>
      <c r="F55" s="29">
        <f t="shared" si="10"/>
        <v>252111.33177706038</v>
      </c>
      <c r="G55" s="33">
        <f t="shared" si="11"/>
        <v>2.6085914574437208E-2</v>
      </c>
      <c r="H55" s="33">
        <f t="shared" si="12"/>
        <v>-1.5933473714560664E-2</v>
      </c>
      <c r="I55" s="33">
        <f t="shared" si="13"/>
        <v>-2.2128329268974012E-2</v>
      </c>
      <c r="J55" s="33">
        <f t="shared" si="14"/>
        <v>7.8679846309115398E-3</v>
      </c>
      <c r="K55" s="33">
        <f t="shared" si="15"/>
        <v>2.7163017114036681E-2</v>
      </c>
      <c r="L55" s="33">
        <f t="shared" si="16"/>
        <v>5.2999811130610697E-2</v>
      </c>
      <c r="M55" s="31">
        <f t="shared" si="17"/>
        <v>6.6651894755807684E-2</v>
      </c>
      <c r="N55" s="34">
        <f t="shared" si="18"/>
        <v>24</v>
      </c>
      <c r="O55" s="42">
        <f t="shared" si="19"/>
        <v>760595.34252953785</v>
      </c>
      <c r="P55" s="40">
        <f t="shared" ref="P55:P79" si="31">O55*(1+E55)</f>
        <v>644908.79093079513</v>
      </c>
      <c r="R55" s="41">
        <f t="shared" si="29"/>
        <v>41033.342184223773</v>
      </c>
      <c r="S55" s="41">
        <f t="shared" si="30"/>
        <v>-3363.3291619966626</v>
      </c>
    </row>
    <row r="56" spans="1:19" ht="14.25">
      <c r="A56" s="25"/>
      <c r="B56" s="32">
        <v>1980</v>
      </c>
      <c r="C56" s="28">
        <v>0.32420000000000004</v>
      </c>
      <c r="D56" s="28">
        <v>0.13500000000000001</v>
      </c>
      <c r="E56" s="28">
        <f t="shared" si="9"/>
        <v>0.18920000000000003</v>
      </c>
      <c r="F56" s="29">
        <f t="shared" si="10"/>
        <v>297336.16202035663</v>
      </c>
      <c r="G56" s="33">
        <f t="shared" si="11"/>
        <v>8.0327446335310526E-2</v>
      </c>
      <c r="H56" s="33">
        <f t="shared" si="12"/>
        <v>5.1384021098789479E-2</v>
      </c>
      <c r="I56" s="33">
        <f t="shared" si="13"/>
        <v>3.5779759265590627E-3</v>
      </c>
      <c r="J56" s="33">
        <f t="shared" si="14"/>
        <v>2.7983111470330835E-2</v>
      </c>
      <c r="K56" s="33">
        <f t="shared" si="15"/>
        <v>3.6007942056335507E-2</v>
      </c>
      <c r="L56" s="33">
        <f t="shared" si="16"/>
        <v>6.4094927714635874E-2</v>
      </c>
      <c r="M56" s="31">
        <f t="shared" si="17"/>
        <v>6.6214406423443339E-2</v>
      </c>
      <c r="N56" s="34">
        <f t="shared" si="18"/>
        <v>23</v>
      </c>
      <c r="O56" s="42">
        <f t="shared" si="19"/>
        <v>639585.72362053301</v>
      </c>
      <c r="P56" s="40">
        <f t="shared" si="31"/>
        <v>760595.34252953785</v>
      </c>
      <c r="R56" s="41">
        <f t="shared" si="29"/>
        <v>79504.996791308251</v>
      </c>
      <c r="S56" s="41">
        <f t="shared" si="30"/>
        <v>41033.342184223773</v>
      </c>
    </row>
    <row r="57" spans="1:19" ht="14.25">
      <c r="A57" s="25"/>
      <c r="B57" s="32">
        <v>1979</v>
      </c>
      <c r="C57" s="28">
        <v>0.18440000000000001</v>
      </c>
      <c r="D57" s="28">
        <v>0.113</v>
      </c>
      <c r="E57" s="28">
        <f t="shared" si="9"/>
        <v>7.1400000000000005E-2</v>
      </c>
      <c r="F57" s="29">
        <f t="shared" si="10"/>
        <v>250030.40869522086</v>
      </c>
      <c r="G57" s="33">
        <f t="shared" si="11"/>
        <v>-2.910055362619246E-2</v>
      </c>
      <c r="H57" s="33">
        <f t="shared" si="12"/>
        <v>6.7137098445079424E-2</v>
      </c>
      <c r="I57" s="33">
        <f t="shared" si="13"/>
        <v>-1.5342027820906767E-2</v>
      </c>
      <c r="J57" s="33">
        <f t="shared" si="14"/>
        <v>1.8484648796848191E-2</v>
      </c>
      <c r="K57" s="33">
        <f t="shared" si="15"/>
        <v>4.0328703021939027E-2</v>
      </c>
      <c r="L57" s="33">
        <f t="shared" si="16"/>
        <v>6.7371427134351292E-2</v>
      </c>
      <c r="M57" s="31">
        <f t="shared" si="17"/>
        <v>5.8671387461097568E-2</v>
      </c>
      <c r="N57" s="34">
        <f t="shared" si="18"/>
        <v>22</v>
      </c>
      <c r="O57" s="42">
        <f t="shared" si="19"/>
        <v>596962.59438168106</v>
      </c>
      <c r="P57" s="40">
        <f t="shared" si="31"/>
        <v>639585.72362053301</v>
      </c>
      <c r="R57" s="41">
        <f t="shared" si="29"/>
        <v>119206.64251568813</v>
      </c>
      <c r="S57" s="41">
        <f t="shared" si="30"/>
        <v>79504.996791308251</v>
      </c>
    </row>
    <row r="58" spans="1:19" ht="14.25">
      <c r="A58" s="25"/>
      <c r="B58" s="32">
        <v>1978</v>
      </c>
      <c r="C58" s="28">
        <v>6.5599999999999992E-2</v>
      </c>
      <c r="D58" s="28">
        <v>7.5999999999999998E-2</v>
      </c>
      <c r="E58" s="28">
        <f t="shared" si="9"/>
        <v>-1.0400000000000006E-2</v>
      </c>
      <c r="F58" s="29">
        <f t="shared" si="10"/>
        <v>233367.93792721754</v>
      </c>
      <c r="G58" s="33">
        <f t="shared" si="11"/>
        <v>2.7671686109371763E-3</v>
      </c>
      <c r="H58" s="33">
        <f t="shared" si="12"/>
        <v>-4.1818954481112613E-2</v>
      </c>
      <c r="I58" s="33">
        <f t="shared" si="13"/>
        <v>-3.6747638513650926E-2</v>
      </c>
      <c r="J58" s="33">
        <f t="shared" si="14"/>
        <v>2.0408007754012969E-2</v>
      </c>
      <c r="K58" s="33">
        <f t="shared" si="15"/>
        <v>5.4962721103416046E-2</v>
      </c>
      <c r="L58" s="33">
        <f t="shared" si="16"/>
        <v>7.1409155460024465E-2</v>
      </c>
      <c r="M58" s="31">
        <f t="shared" si="17"/>
        <v>5.710796199374979E-2</v>
      </c>
      <c r="N58" s="34">
        <f t="shared" si="18"/>
        <v>21</v>
      </c>
      <c r="O58" s="42">
        <f t="shared" si="19"/>
        <v>603236.25139620155</v>
      </c>
      <c r="P58" s="40">
        <f t="shared" si="31"/>
        <v>596962.59438168106</v>
      </c>
      <c r="R58" s="41">
        <f t="shared" si="29"/>
        <v>165459.42048877134</v>
      </c>
      <c r="S58" s="41">
        <f t="shared" si="30"/>
        <v>119206.64251568813</v>
      </c>
    </row>
    <row r="59" spans="1:19" ht="14.25">
      <c r="A59" s="25"/>
      <c r="B59" s="32">
        <v>1977</v>
      </c>
      <c r="C59" s="28">
        <v>-7.1800000000000003E-2</v>
      </c>
      <c r="D59" s="28">
        <v>6.5000000000000002E-2</v>
      </c>
      <c r="E59" s="28">
        <f t="shared" si="9"/>
        <v>-0.1368</v>
      </c>
      <c r="F59" s="29">
        <f t="shared" si="10"/>
        <v>235820.47082378491</v>
      </c>
      <c r="G59" s="33">
        <f t="shared" si="11"/>
        <v>9.2856787902168891E-2</v>
      </c>
      <c r="H59" s="33">
        <f t="shared" si="12"/>
        <v>-8.3705990277341602E-2</v>
      </c>
      <c r="I59" s="33">
        <f t="shared" si="13"/>
        <v>-2.932100745667221E-2</v>
      </c>
      <c r="J59" s="33">
        <f t="shared" si="14"/>
        <v>3.8470015170356087E-2</v>
      </c>
      <c r="K59" s="33">
        <f t="shared" si="15"/>
        <v>5.4641736985663547E-2</v>
      </c>
      <c r="L59" s="33">
        <f t="shared" si="16"/>
        <v>7.0841833232677676E-2</v>
      </c>
      <c r="M59" s="31">
        <f t="shared" si="17"/>
        <v>6.4993819552747745E-2</v>
      </c>
      <c r="N59" s="34">
        <f t="shared" si="18"/>
        <v>20</v>
      </c>
      <c r="O59" s="42">
        <f t="shared" si="19"/>
        <v>698837.17724305089</v>
      </c>
      <c r="P59" s="40">
        <f t="shared" si="31"/>
        <v>603236.25139620155</v>
      </c>
      <c r="R59" s="41">
        <f t="shared" si="29"/>
        <v>236681.44171544409</v>
      </c>
      <c r="S59" s="41">
        <f t="shared" si="30"/>
        <v>165459.42048877134</v>
      </c>
    </row>
    <row r="60" spans="1:19" ht="14.25">
      <c r="A60" s="25"/>
      <c r="B60" s="32">
        <v>1976</v>
      </c>
      <c r="C60" s="28">
        <v>0.2384</v>
      </c>
      <c r="D60" s="28">
        <v>5.7999999999999996E-2</v>
      </c>
      <c r="E60" s="28">
        <f t="shared" si="9"/>
        <v>0.1804</v>
      </c>
      <c r="F60" s="29">
        <f t="shared" si="10"/>
        <v>273193.31652431062</v>
      </c>
      <c r="G60" s="33">
        <f t="shared" si="11"/>
        <v>-1.8503128235340394E-2</v>
      </c>
      <c r="H60" s="33">
        <f t="shared" si="12"/>
        <v>-2.8284187220771195E-2</v>
      </c>
      <c r="I60" s="33">
        <f t="shared" si="13"/>
        <v>3.9219102901040248E-3</v>
      </c>
      <c r="J60" s="33">
        <f t="shared" si="14"/>
        <v>3.8228874597452611E-2</v>
      </c>
      <c r="K60" s="33">
        <f t="shared" si="15"/>
        <v>6.7355420830122581E-2</v>
      </c>
      <c r="L60" s="33">
        <f t="shared" si="16"/>
        <v>7.2849720970967313E-2</v>
      </c>
      <c r="M60" s="31">
        <f t="shared" si="17"/>
        <v>5.59496358195124E-2</v>
      </c>
      <c r="N60" s="34">
        <f t="shared" si="18"/>
        <v>19</v>
      </c>
      <c r="O60" s="42">
        <f t="shared" si="19"/>
        <v>592034.20640719321</v>
      </c>
      <c r="P60" s="40">
        <f t="shared" si="31"/>
        <v>698837.17724305089</v>
      </c>
      <c r="R60" s="41">
        <f t="shared" si="29"/>
        <v>245509.52364913933</v>
      </c>
      <c r="S60" s="41">
        <f t="shared" si="30"/>
        <v>236681.44171544409</v>
      </c>
    </row>
    <row r="61" spans="1:19" ht="14.25">
      <c r="A61" s="25"/>
      <c r="B61" s="32">
        <v>1975</v>
      </c>
      <c r="C61" s="28">
        <v>0.37200000000000005</v>
      </c>
      <c r="D61" s="28">
        <v>9.0999999999999998E-2</v>
      </c>
      <c r="E61" s="28">
        <f t="shared" si="9"/>
        <v>0.28100000000000003</v>
      </c>
      <c r="F61" s="29">
        <f t="shared" si="10"/>
        <v>231441.30508667449</v>
      </c>
      <c r="G61" s="33">
        <f t="shared" si="11"/>
        <v>-0.14096432227794098</v>
      </c>
      <c r="H61" s="33">
        <f t="shared" si="12"/>
        <v>-4.205434593511459E-2</v>
      </c>
      <c r="I61" s="33">
        <f t="shared" si="13"/>
        <v>-2.6201949364582866E-2</v>
      </c>
      <c r="J61" s="33">
        <f t="shared" si="14"/>
        <v>3.2199187387212724E-2</v>
      </c>
      <c r="K61" s="33">
        <f t="shared" si="15"/>
        <v>6.6655490418466856E-2</v>
      </c>
      <c r="L61" s="33">
        <f t="shared" si="16"/>
        <v>6.0596010401437583E-2</v>
      </c>
      <c r="M61" s="31">
        <f t="shared" si="17"/>
        <v>5.8988671577797636E-2</v>
      </c>
      <c r="N61" s="34">
        <f t="shared" si="18"/>
        <v>18</v>
      </c>
      <c r="O61" s="42">
        <f t="shared" si="19"/>
        <v>462165.65683621634</v>
      </c>
      <c r="P61" s="40">
        <f t="shared" si="31"/>
        <v>592034.20640719321</v>
      </c>
      <c r="R61" s="41">
        <f t="shared" si="29"/>
        <v>236654.58520619775</v>
      </c>
      <c r="S61" s="41">
        <f t="shared" si="30"/>
        <v>245509.52364913933</v>
      </c>
    </row>
    <row r="62" spans="1:19" ht="14.25">
      <c r="A62" s="25"/>
      <c r="B62" s="32">
        <v>1974</v>
      </c>
      <c r="C62" s="28">
        <v>-0.26469999999999999</v>
      </c>
      <c r="D62" s="28">
        <v>0.11</v>
      </c>
      <c r="E62" s="28">
        <f t="shared" si="9"/>
        <v>-0.37469999999999998</v>
      </c>
      <c r="F62" s="29">
        <f t="shared" si="10"/>
        <v>180672.36931044064</v>
      </c>
      <c r="G62" s="33">
        <f t="shared" si="11"/>
        <v>-0.16943682201313237</v>
      </c>
      <c r="H62" s="33">
        <f t="shared" si="12"/>
        <v>-9.1446334694414877E-2</v>
      </c>
      <c r="I62" s="33">
        <f t="shared" si="13"/>
        <v>-4.0184945201674815E-2</v>
      </c>
      <c r="J62" s="33">
        <f t="shared" si="14"/>
        <v>3.3732502881498094E-2</v>
      </c>
      <c r="K62" s="33">
        <f t="shared" si="15"/>
        <v>6.7418299046488661E-2</v>
      </c>
      <c r="L62" s="33">
        <f t="shared" si="16"/>
        <v>6.2226083480694028E-2</v>
      </c>
      <c r="M62" s="31">
        <f t="shared" si="17"/>
        <v>6.2360518031048251E-2</v>
      </c>
      <c r="N62" s="34">
        <f t="shared" si="18"/>
        <v>17</v>
      </c>
      <c r="O62" s="42">
        <f t="shared" si="19"/>
        <v>739110.27800450404</v>
      </c>
      <c r="P62" s="40">
        <f t="shared" si="31"/>
        <v>462165.65683621634</v>
      </c>
      <c r="R62" s="41">
        <f t="shared" si="29"/>
        <v>423465.67280696909</v>
      </c>
      <c r="S62" s="41">
        <f t="shared" si="30"/>
        <v>236654.58520619775</v>
      </c>
    </row>
    <row r="63" spans="1:19" ht="14.25">
      <c r="A63" s="25"/>
      <c r="B63" s="32">
        <v>1973</v>
      </c>
      <c r="C63" s="28">
        <v>-0.14660000000000001</v>
      </c>
      <c r="D63" s="28">
        <v>6.2E-2</v>
      </c>
      <c r="E63" s="28">
        <f t="shared" si="9"/>
        <v>-0.20860000000000001</v>
      </c>
      <c r="F63" s="29">
        <f t="shared" si="10"/>
        <v>288937.10108818271</v>
      </c>
      <c r="G63" s="33">
        <f t="shared" si="11"/>
        <v>2.3566277337279118E-3</v>
      </c>
      <c r="H63" s="33">
        <f t="shared" si="12"/>
        <v>-3.1649481850725691E-2</v>
      </c>
      <c r="I63" s="33">
        <f t="shared" si="13"/>
        <v>2.0273066495659631E-2</v>
      </c>
      <c r="J63" s="33">
        <f t="shared" si="14"/>
        <v>8.0648606654656341E-2</v>
      </c>
      <c r="K63" s="33">
        <f t="shared" si="15"/>
        <v>9.5612323936577814E-2</v>
      </c>
      <c r="L63" s="33">
        <f t="shared" si="16"/>
        <v>8.4966212037418387E-2</v>
      </c>
      <c r="M63" s="31">
        <f t="shared" si="17"/>
        <v>7.365622651224224E-2</v>
      </c>
      <c r="N63" s="34">
        <f t="shared" si="18"/>
        <v>16</v>
      </c>
      <c r="O63" s="42">
        <f t="shared" si="19"/>
        <v>933927.56887099321</v>
      </c>
      <c r="P63" s="40">
        <f t="shared" si="31"/>
        <v>739110.27800450404</v>
      </c>
      <c r="R63" s="41">
        <f t="shared" si="29"/>
        <v>580084.24666030973</v>
      </c>
      <c r="S63" s="41">
        <f t="shared" si="30"/>
        <v>423465.67280696909</v>
      </c>
    </row>
    <row r="64" spans="1:19" ht="14.25">
      <c r="A64" s="25"/>
      <c r="B64" s="32">
        <v>1972</v>
      </c>
      <c r="C64" s="28">
        <v>0.1898</v>
      </c>
      <c r="D64" s="28">
        <v>3.2000000000000001E-2</v>
      </c>
      <c r="E64" s="28">
        <f t="shared" si="9"/>
        <v>0.1578</v>
      </c>
      <c r="F64" s="29">
        <f t="shared" si="10"/>
        <v>365096.16008110018</v>
      </c>
      <c r="G64" s="33">
        <f t="shared" si="11"/>
        <v>7.7513738988006065E-2</v>
      </c>
      <c r="H64" s="33">
        <f t="shared" si="12"/>
        <v>2.8291898197738918E-2</v>
      </c>
      <c r="I64" s="33">
        <f t="shared" si="13"/>
        <v>6.4962818558848001E-2</v>
      </c>
      <c r="J64" s="33">
        <f t="shared" si="14"/>
        <v>9.2376832988690927E-2</v>
      </c>
      <c r="K64" s="33">
        <f t="shared" si="15"/>
        <v>0.1047485117651632</v>
      </c>
      <c r="L64" s="33">
        <f t="shared" si="16"/>
        <v>0.10006472669040312</v>
      </c>
      <c r="M64" s="31">
        <f t="shared" si="17"/>
        <v>9.2562821550785879E-2</v>
      </c>
      <c r="N64" s="34">
        <f t="shared" si="18"/>
        <v>15</v>
      </c>
      <c r="O64" s="42">
        <f t="shared" si="19"/>
        <v>806639.80728190811</v>
      </c>
      <c r="P64" s="40">
        <f t="shared" si="31"/>
        <v>933927.56887099321</v>
      </c>
      <c r="R64" s="41">
        <f t="shared" si="29"/>
        <v>546022.84216644475</v>
      </c>
      <c r="S64" s="41">
        <f t="shared" si="30"/>
        <v>580084.24666030973</v>
      </c>
    </row>
    <row r="65" spans="1:19" ht="14.25">
      <c r="A65" s="25"/>
      <c r="B65" s="32">
        <v>1971</v>
      </c>
      <c r="C65" s="28">
        <v>0.1431</v>
      </c>
      <c r="D65" s="28">
        <v>4.4000000000000004E-2</v>
      </c>
      <c r="E65" s="28">
        <f t="shared" si="9"/>
        <v>9.9099999999999994E-2</v>
      </c>
      <c r="F65" s="29">
        <f t="shared" si="10"/>
        <v>315336.12029806548</v>
      </c>
      <c r="G65" s="33">
        <f t="shared" si="11"/>
        <v>-2.4161867088874023E-2</v>
      </c>
      <c r="H65" s="33">
        <f t="shared" si="12"/>
        <v>3.7195431736289253E-2</v>
      </c>
      <c r="I65" s="33">
        <f t="shared" si="13"/>
        <v>3.8784438539462673E-2</v>
      </c>
      <c r="J65" s="33">
        <f t="shared" si="14"/>
        <v>9.2701420377206301E-2</v>
      </c>
      <c r="K65" s="33">
        <f t="shared" si="15"/>
        <v>9.4306092358220184E-2</v>
      </c>
      <c r="L65" s="33">
        <f t="shared" si="16"/>
        <v>9.8001644738368254E-2</v>
      </c>
      <c r="M65" s="31">
        <f t="shared" si="17"/>
        <v>8.9029566366819912E-2</v>
      </c>
      <c r="N65" s="34">
        <f t="shared" si="18"/>
        <v>14</v>
      </c>
      <c r="O65" s="42">
        <f t="shared" si="19"/>
        <v>733909.38702748448</v>
      </c>
      <c r="P65" s="40">
        <f t="shared" si="31"/>
        <v>806639.80728190811</v>
      </c>
      <c r="R65" s="41">
        <f t="shared" si="29"/>
        <v>541790.86722449714</v>
      </c>
      <c r="S65" s="41">
        <f t="shared" si="30"/>
        <v>546022.84216644475</v>
      </c>
    </row>
    <row r="66" spans="1:19" ht="14.25">
      <c r="A66" s="25"/>
      <c r="B66" s="32">
        <v>1970</v>
      </c>
      <c r="C66" s="28">
        <v>4.0099999999999997E-2</v>
      </c>
      <c r="D66" s="28">
        <v>5.7000000000000002E-2</v>
      </c>
      <c r="E66" s="28">
        <f t="shared" si="9"/>
        <v>-1.6900000000000005E-2</v>
      </c>
      <c r="F66" s="29">
        <f t="shared" si="10"/>
        <v>286903.93985812529</v>
      </c>
      <c r="G66" s="33">
        <f t="shared" si="11"/>
        <v>-3.3273168955377019E-2</v>
      </c>
      <c r="H66" s="33">
        <f t="shared" si="12"/>
        <v>-1.0087222174393284E-2</v>
      </c>
      <c r="I66" s="33">
        <f t="shared" si="13"/>
        <v>5.298173417224783E-2</v>
      </c>
      <c r="J66" s="33">
        <f t="shared" si="14"/>
        <v>9.5708418894528524E-2</v>
      </c>
      <c r="K66" s="33">
        <f t="shared" si="15"/>
        <v>8.2410041732593475E-2</v>
      </c>
      <c r="L66" s="33">
        <f t="shared" si="16"/>
        <v>8.7950211900193809E-2</v>
      </c>
      <c r="M66" s="31">
        <f t="shared" si="17"/>
        <v>7.5093565183969258E-2</v>
      </c>
      <c r="N66" s="34">
        <f t="shared" si="18"/>
        <v>13</v>
      </c>
      <c r="O66" s="42">
        <f t="shared" si="19"/>
        <v>746525.67086510477</v>
      </c>
      <c r="P66" s="40">
        <f t="shared" si="31"/>
        <v>733909.38702748448</v>
      </c>
      <c r="R66" s="41">
        <f t="shared" si="29"/>
        <v>596104.53384650301</v>
      </c>
      <c r="S66" s="41">
        <f t="shared" si="30"/>
        <v>541790.86722449714</v>
      </c>
    </row>
    <row r="67" spans="1:19" ht="14.25">
      <c r="A67" s="25"/>
      <c r="B67" s="32">
        <v>1969</v>
      </c>
      <c r="C67" s="28">
        <v>-8.5000000000000006E-2</v>
      </c>
      <c r="D67" s="28">
        <v>5.5E-2</v>
      </c>
      <c r="E67" s="28">
        <f t="shared" si="9"/>
        <v>-0.14000000000000001</v>
      </c>
      <c r="F67" s="29">
        <f t="shared" si="10"/>
        <v>291835.96771246596</v>
      </c>
      <c r="G67" s="33">
        <f t="shared" si="11"/>
        <v>3.567308697581173E-2</v>
      </c>
      <c r="H67" s="33">
        <f t="shared" si="12"/>
        <v>1.3968656554435244E-2</v>
      </c>
      <c r="I67" s="33">
        <f t="shared" si="13"/>
        <v>5.3473398015782436E-2</v>
      </c>
      <c r="J67" s="33">
        <f t="shared" si="14"/>
        <v>0.11129832180602905</v>
      </c>
      <c r="K67" s="33">
        <f t="shared" si="15"/>
        <v>9.5948727866097094E-2</v>
      </c>
      <c r="L67" s="33">
        <f t="shared" si="16"/>
        <v>8.4558794581675478E-2</v>
      </c>
      <c r="M67" s="31">
        <f t="shared" si="17"/>
        <v>6.8685320816187279E-2</v>
      </c>
      <c r="N67" s="34">
        <f t="shared" si="18"/>
        <v>12</v>
      </c>
      <c r="O67" s="42">
        <f t="shared" si="19"/>
        <v>868053.10565709858</v>
      </c>
      <c r="P67" s="40">
        <f t="shared" si="31"/>
        <v>746525.67086510477</v>
      </c>
      <c r="R67" s="41">
        <f t="shared" si="29"/>
        <v>738144.80679825938</v>
      </c>
      <c r="S67" s="41">
        <f t="shared" si="30"/>
        <v>596104.53384650301</v>
      </c>
    </row>
    <row r="68" spans="1:19" ht="14.25">
      <c r="A68" s="25"/>
      <c r="B68" s="32">
        <v>1968</v>
      </c>
      <c r="C68" s="28">
        <v>0.1106</v>
      </c>
      <c r="D68" s="28">
        <v>4.2000000000000003E-2</v>
      </c>
      <c r="E68" s="28">
        <f t="shared" si="9"/>
        <v>6.8599999999999994E-2</v>
      </c>
      <c r="F68" s="29">
        <f t="shared" si="10"/>
        <v>339344.14850286738</v>
      </c>
      <c r="G68" s="33">
        <f t="shared" si="11"/>
        <v>3.9831176698944093E-2</v>
      </c>
      <c r="H68" s="33">
        <f t="shared" si="12"/>
        <v>7.4979680091408651E-2</v>
      </c>
      <c r="I68" s="33">
        <f t="shared" si="13"/>
        <v>8.0955047628263666E-2</v>
      </c>
      <c r="J68" s="33">
        <f t="shared" si="14"/>
        <v>0.1299597883686594</v>
      </c>
      <c r="K68" s="33">
        <f t="shared" si="15"/>
        <v>0.1099232235716936</v>
      </c>
      <c r="L68" s="33">
        <f t="shared" si="16"/>
        <v>9.0383064924487666E-2</v>
      </c>
      <c r="M68" s="31">
        <f t="shared" si="17"/>
        <v>7.036623025351707E-2</v>
      </c>
      <c r="N68" s="34">
        <f t="shared" si="18"/>
        <v>11</v>
      </c>
      <c r="O68" s="42">
        <f t="shared" si="19"/>
        <v>812327.44306297833</v>
      </c>
      <c r="P68" s="40">
        <f t="shared" si="31"/>
        <v>868053.10565709858</v>
      </c>
      <c r="R68" s="41">
        <f t="shared" si="29"/>
        <v>735758.75612788636</v>
      </c>
      <c r="S68" s="41">
        <f t="shared" si="30"/>
        <v>738144.80679825938</v>
      </c>
    </row>
    <row r="69" spans="1:19" ht="14.25">
      <c r="A69" s="25"/>
      <c r="B69" s="32">
        <v>1967</v>
      </c>
      <c r="C69" s="28">
        <v>0.23980000000000001</v>
      </c>
      <c r="D69" s="28">
        <v>3.1E-2</v>
      </c>
      <c r="E69" s="28">
        <f t="shared" si="9"/>
        <v>0.20880000000000001</v>
      </c>
      <c r="F69" s="29">
        <f t="shared" si="10"/>
        <v>317559.56251438084</v>
      </c>
      <c r="G69" s="33">
        <f t="shared" si="11"/>
        <v>5.2615296970666137E-2</v>
      </c>
      <c r="H69" s="33">
        <f t="shared" si="12"/>
        <v>0.10294149637918415</v>
      </c>
      <c r="I69" s="33">
        <f t="shared" si="13"/>
        <v>0.11099547913599506</v>
      </c>
      <c r="J69" s="33">
        <f t="shared" si="14"/>
        <v>0.12473491725245256</v>
      </c>
      <c r="K69" s="33">
        <f t="shared" si="15"/>
        <v>0.11500959442961411</v>
      </c>
      <c r="L69" s="33">
        <f t="shared" si="16"/>
        <v>9.8426258396343336E-2</v>
      </c>
      <c r="M69" s="31">
        <f t="shared" si="17"/>
        <v>7.8622330353659065E-2</v>
      </c>
      <c r="N69" s="34">
        <f t="shared" si="18"/>
        <v>10</v>
      </c>
      <c r="O69" s="42">
        <f t="shared" si="19"/>
        <v>672011.45190517721</v>
      </c>
      <c r="P69" s="40">
        <f t="shared" si="31"/>
        <v>812327.44306297833</v>
      </c>
      <c r="R69" s="41">
        <f t="shared" si="29"/>
        <v>653668.72611506144</v>
      </c>
      <c r="S69" s="41">
        <f t="shared" si="30"/>
        <v>735758.75612788636</v>
      </c>
    </row>
    <row r="70" spans="1:19" ht="14.25">
      <c r="A70" s="25"/>
      <c r="B70" s="32">
        <v>1966</v>
      </c>
      <c r="C70" s="28">
        <v>-0.10060000000000001</v>
      </c>
      <c r="D70" s="28">
        <v>2.8999999999999998E-2</v>
      </c>
      <c r="E70" s="28">
        <f t="shared" si="9"/>
        <v>-0.12959999999999999</v>
      </c>
      <c r="F70" s="29">
        <f t="shared" si="10"/>
        <v>262706.45476040768</v>
      </c>
      <c r="G70" s="33">
        <f t="shared" si="11"/>
        <v>3.5803127520386724E-2</v>
      </c>
      <c r="H70" s="33">
        <f t="shared" si="12"/>
        <v>4.0375879736910703E-2</v>
      </c>
      <c r="I70" s="33">
        <f t="shared" si="13"/>
        <v>7.3708208775328021E-2</v>
      </c>
      <c r="J70" s="33">
        <f t="shared" si="14"/>
        <v>0.10906850509844901</v>
      </c>
      <c r="K70" s="33">
        <f t="shared" si="15"/>
        <v>0.11058414669317962</v>
      </c>
      <c r="L70" s="33">
        <f t="shared" si="16"/>
        <v>7.3884635421931355E-2</v>
      </c>
      <c r="M70" s="31">
        <f t="shared" si="17"/>
        <v>8.2432308639121654E-2</v>
      </c>
      <c r="N70" s="34">
        <f t="shared" si="18"/>
        <v>9</v>
      </c>
      <c r="O70" s="42">
        <f t="shared" si="19"/>
        <v>772071.98058958771</v>
      </c>
      <c r="P70" s="40">
        <f t="shared" si="31"/>
        <v>672011.45190517721</v>
      </c>
      <c r="R70" s="41">
        <f t="shared" si="29"/>
        <v>795998.07687851728</v>
      </c>
      <c r="S70" s="41">
        <f t="shared" si="30"/>
        <v>653668.72611506144</v>
      </c>
    </row>
    <row r="71" spans="1:19" ht="14.25">
      <c r="A71" s="25"/>
      <c r="B71" s="32">
        <v>1965</v>
      </c>
      <c r="C71" s="28">
        <v>0.1245</v>
      </c>
      <c r="D71" s="28">
        <v>1.6E-2</v>
      </c>
      <c r="E71" s="28">
        <f t="shared" si="9"/>
        <v>0.1085</v>
      </c>
      <c r="F71" s="29">
        <f t="shared" si="10"/>
        <v>301822.67320818896</v>
      </c>
      <c r="G71" s="33">
        <f t="shared" si="11"/>
        <v>0.15761199046428587</v>
      </c>
      <c r="H71" s="33">
        <f t="shared" si="12"/>
        <v>0.12006891651188201</v>
      </c>
      <c r="I71" s="33">
        <f t="shared" si="13"/>
        <v>9.410278830154839E-2</v>
      </c>
      <c r="J71" s="33">
        <f t="shared" si="14"/>
        <v>0.10685449541364145</v>
      </c>
      <c r="K71" s="33">
        <f t="shared" si="15"/>
        <v>0.10869334151229659</v>
      </c>
      <c r="L71" s="33">
        <f t="shared" si="16"/>
        <v>8.9010629531571128E-2</v>
      </c>
      <c r="M71" s="31">
        <f t="shared" si="17"/>
        <v>8.8914539153121419E-2</v>
      </c>
      <c r="N71" s="34">
        <f t="shared" si="18"/>
        <v>8</v>
      </c>
      <c r="O71" s="42">
        <f t="shared" si="19"/>
        <v>696501.56119944761</v>
      </c>
      <c r="P71" s="40">
        <f t="shared" si="31"/>
        <v>772071.98058958771</v>
      </c>
      <c r="R71" s="41">
        <f t="shared" si="29"/>
        <v>763085.77075193252</v>
      </c>
      <c r="S71" s="41">
        <f t="shared" si="30"/>
        <v>795998.07687851728</v>
      </c>
    </row>
    <row r="72" spans="1:19" ht="14.25">
      <c r="A72" s="25"/>
      <c r="B72" s="32">
        <v>1964</v>
      </c>
      <c r="C72" s="28">
        <v>0.1648</v>
      </c>
      <c r="D72" s="28">
        <v>1.3000000000000001E-2</v>
      </c>
      <c r="E72" s="28">
        <f t="shared" si="9"/>
        <v>0.15179999999999999</v>
      </c>
      <c r="F72" s="29">
        <f t="shared" si="10"/>
        <v>272280.26450896612</v>
      </c>
      <c r="G72" s="33">
        <f t="shared" si="11"/>
        <v>8.1016355737943302E-2</v>
      </c>
      <c r="H72" s="33">
        <f t="shared" si="12"/>
        <v>9.4517264565306514E-2</v>
      </c>
      <c r="I72" s="33">
        <f t="shared" si="13"/>
        <v>0.11334249465193036</v>
      </c>
      <c r="J72" s="33">
        <f t="shared" si="14"/>
        <v>0.11745916936880119</v>
      </c>
      <c r="K72" s="33">
        <f t="shared" si="15"/>
        <v>9.925592293519081E-2</v>
      </c>
      <c r="L72" s="33">
        <f t="shared" si="16"/>
        <v>9.8921600969367418E-2</v>
      </c>
      <c r="M72" s="31"/>
      <c r="N72" s="34">
        <f t="shared" si="18"/>
        <v>7</v>
      </c>
      <c r="O72" s="42">
        <f t="shared" si="19"/>
        <v>604707.03351228312</v>
      </c>
      <c r="P72" s="40">
        <f t="shared" si="31"/>
        <v>696501.56119944761</v>
      </c>
      <c r="R72" s="41">
        <f t="shared" si="29"/>
        <v>707515.86278167437</v>
      </c>
      <c r="S72" s="41">
        <f t="shared" si="30"/>
        <v>763085.77075193252</v>
      </c>
    </row>
    <row r="73" spans="1:19" ht="14.25">
      <c r="A73" s="25"/>
      <c r="B73" s="32">
        <v>1963</v>
      </c>
      <c r="C73" s="28">
        <v>0.22800000000000001</v>
      </c>
      <c r="D73" s="28">
        <v>1.3000000000000001E-2</v>
      </c>
      <c r="E73" s="28">
        <f t="shared" si="9"/>
        <v>0.215</v>
      </c>
      <c r="F73" s="29">
        <f t="shared" si="10"/>
        <v>236395.43714964937</v>
      </c>
      <c r="G73" s="33">
        <f t="shared" si="11"/>
        <v>0.11353443394568052</v>
      </c>
      <c r="H73" s="33">
        <f t="shared" si="12"/>
        <v>8.6963629762437877E-2</v>
      </c>
      <c r="I73" s="33">
        <f t="shared" si="13"/>
        <v>0.14459692156307447</v>
      </c>
      <c r="J73" s="33">
        <f t="shared" si="14"/>
        <v>0.11883516900981861</v>
      </c>
      <c r="K73" s="33">
        <f t="shared" si="15"/>
        <v>9.3490127148283309E-2</v>
      </c>
      <c r="L73" s="33">
        <f t="shared" si="16"/>
        <v>9.2064246259039528E-2</v>
      </c>
      <c r="M73" s="31"/>
      <c r="N73" s="34">
        <f t="shared" si="18"/>
        <v>6</v>
      </c>
      <c r="O73" s="42">
        <f t="shared" si="19"/>
        <v>497701.26215002721</v>
      </c>
      <c r="P73" s="40">
        <f t="shared" si="31"/>
        <v>604707.03351228312</v>
      </c>
      <c r="R73" s="41">
        <f t="shared" si="29"/>
        <v>627317.58253635745</v>
      </c>
      <c r="S73" s="41">
        <f t="shared" si="30"/>
        <v>707515.86278167437</v>
      </c>
    </row>
    <row r="74" spans="1:19" ht="14.25">
      <c r="A74" s="25"/>
      <c r="B74" s="32">
        <v>1962</v>
      </c>
      <c r="C74" s="28">
        <v>-8.7300000000000003E-2</v>
      </c>
      <c r="D74" s="28">
        <v>0.01</v>
      </c>
      <c r="E74" s="28">
        <f t="shared" si="9"/>
        <v>-9.7299999999999998E-2</v>
      </c>
      <c r="F74" s="29">
        <f t="shared" si="10"/>
        <v>194564.14580218054</v>
      </c>
      <c r="G74" s="33">
        <f t="shared" si="11"/>
        <v>3.9249705058177486E-2</v>
      </c>
      <c r="H74" s="33">
        <f t="shared" si="12"/>
        <v>0.11910827429442472</v>
      </c>
      <c r="I74" s="33">
        <f t="shared" si="13"/>
        <v>0.12049653232514546</v>
      </c>
      <c r="J74" s="33">
        <f t="shared" si="14"/>
        <v>0.11804719495712579</v>
      </c>
      <c r="K74" s="33">
        <f t="shared" si="15"/>
        <v>9.7525431371412674E-2</v>
      </c>
      <c r="L74" s="33">
        <f t="shared" si="16"/>
        <v>0.10192087079218637</v>
      </c>
      <c r="M74" s="31"/>
      <c r="N74" s="34">
        <f t="shared" si="18"/>
        <v>5</v>
      </c>
      <c r="O74" s="42">
        <f t="shared" si="19"/>
        <v>551347.36030799511</v>
      </c>
      <c r="P74" s="40">
        <f t="shared" si="31"/>
        <v>497701.26215002721</v>
      </c>
      <c r="R74" s="41">
        <f t="shared" si="29"/>
        <v>739934.7319556413</v>
      </c>
      <c r="S74" s="41">
        <f t="shared" si="30"/>
        <v>627317.58253635745</v>
      </c>
    </row>
    <row r="75" spans="1:19" ht="14.25">
      <c r="A75" s="25"/>
      <c r="B75" s="32">
        <v>1961</v>
      </c>
      <c r="C75" s="28">
        <v>0.26890000000000003</v>
      </c>
      <c r="D75" s="28">
        <v>0.01</v>
      </c>
      <c r="E75" s="28">
        <f t="shared" si="9"/>
        <v>0.25890000000000002</v>
      </c>
      <c r="F75" s="29">
        <f t="shared" si="10"/>
        <v>215535.77689396314</v>
      </c>
      <c r="G75" s="33">
        <f t="shared" si="11"/>
        <v>0.11425634115814987</v>
      </c>
      <c r="H75" s="33">
        <f t="shared" si="12"/>
        <v>0.10810846353248316</v>
      </c>
      <c r="I75" s="33">
        <f t="shared" si="13"/>
        <v>0.14941690479415581</v>
      </c>
      <c r="J75" s="33">
        <f t="shared" si="14"/>
        <v>0.12886437701739806</v>
      </c>
      <c r="K75" s="33">
        <f t="shared" si="15"/>
        <v>8.0714801312123274E-2</v>
      </c>
      <c r="L75" s="33">
        <f t="shared" si="16"/>
        <v>0.10631232120759426</v>
      </c>
      <c r="M75" s="31"/>
      <c r="N75" s="34">
        <f t="shared" si="18"/>
        <v>4</v>
      </c>
      <c r="O75" s="42">
        <f t="shared" si="19"/>
        <v>437959.61578202801</v>
      </c>
      <c r="P75" s="40">
        <f t="shared" si="31"/>
        <v>551347.36030799511</v>
      </c>
      <c r="R75" s="41">
        <f t="shared" si="29"/>
        <v>632762.9136195418</v>
      </c>
      <c r="S75" s="41">
        <f t="shared" si="30"/>
        <v>739934.7319556413</v>
      </c>
    </row>
    <row r="76" spans="1:19" ht="14.25">
      <c r="A76" s="25"/>
      <c r="B76" s="32">
        <v>1960</v>
      </c>
      <c r="C76" s="28">
        <v>4.6999999999999993E-3</v>
      </c>
      <c r="D76" s="28">
        <v>1.7000000000000001E-2</v>
      </c>
      <c r="E76" s="28">
        <f t="shared" si="9"/>
        <v>-1.2300000000000002E-2</v>
      </c>
      <c r="F76" s="29">
        <f t="shared" si="10"/>
        <v>171209.60909838995</v>
      </c>
      <c r="G76" s="33">
        <f t="shared" si="11"/>
        <v>0.15595772767600735</v>
      </c>
      <c r="H76" s="33">
        <f t="shared" si="12"/>
        <v>6.8738622885018197E-2</v>
      </c>
      <c r="I76" s="33">
        <f t="shared" si="13"/>
        <v>0.14016881800910341</v>
      </c>
      <c r="J76" s="33">
        <f t="shared" si="14"/>
        <v>0.10586754566318191</v>
      </c>
      <c r="K76" s="33">
        <f t="shared" si="15"/>
        <v>8.2903091479576307E-2</v>
      </c>
      <c r="L76" s="33">
        <f t="shared" si="16"/>
        <v>8.2566883054994378E-2</v>
      </c>
      <c r="M76" s="31"/>
      <c r="N76" s="34">
        <f t="shared" si="18"/>
        <v>3</v>
      </c>
      <c r="O76" s="42">
        <f t="shared" si="19"/>
        <v>443413.60310015996</v>
      </c>
      <c r="P76" s="40">
        <f t="shared" si="31"/>
        <v>437959.61578202801</v>
      </c>
      <c r="R76" s="41">
        <f t="shared" si="29"/>
        <v>685642.82030934677</v>
      </c>
      <c r="S76" s="41">
        <f t="shared" si="30"/>
        <v>632762.9136195418</v>
      </c>
    </row>
    <row r="77" spans="1:19" ht="14.25">
      <c r="A77" s="25"/>
      <c r="B77" s="32">
        <v>1959</v>
      </c>
      <c r="C77" s="28">
        <v>0.11960000000000001</v>
      </c>
      <c r="D77" s="28">
        <v>6.9999999999999993E-3</v>
      </c>
      <c r="E77" s="28">
        <f t="shared" si="9"/>
        <v>0.11260000000000001</v>
      </c>
      <c r="F77" s="29">
        <f t="shared" si="10"/>
        <v>173341.71215793252</v>
      </c>
      <c r="G77" s="33">
        <f t="shared" si="11"/>
        <v>0.10348141764988084</v>
      </c>
      <c r="H77" s="33">
        <f t="shared" si="12"/>
        <v>0.13249151066618414</v>
      </c>
      <c r="I77" s="33">
        <f t="shared" si="13"/>
        <v>0.17229724298210969</v>
      </c>
      <c r="J77" s="33">
        <f t="shared" si="14"/>
        <v>0.10044378965633549</v>
      </c>
      <c r="K77" s="33">
        <f t="shared" si="15"/>
        <v>9.9804592737589237E-2</v>
      </c>
      <c r="L77" s="33">
        <f t="shared" si="16"/>
        <v>7.3804618675145983E-2</v>
      </c>
      <c r="M77" s="43"/>
      <c r="N77" s="34">
        <f t="shared" si="18"/>
        <v>2</v>
      </c>
      <c r="O77" s="42">
        <f t="shared" si="19"/>
        <v>398538.20159999997</v>
      </c>
      <c r="P77" s="40">
        <f t="shared" si="31"/>
        <v>443413.60310015996</v>
      </c>
      <c r="R77" s="41">
        <f t="shared" si="29"/>
        <v>661252.75958057411</v>
      </c>
      <c r="S77" s="41">
        <f t="shared" si="30"/>
        <v>685642.82030934677</v>
      </c>
    </row>
    <row r="78" spans="1:19" ht="14.25">
      <c r="A78" s="25"/>
      <c r="B78" s="32">
        <v>1958</v>
      </c>
      <c r="C78" s="28">
        <v>0.43359999999999999</v>
      </c>
      <c r="D78" s="28">
        <v>2.7999999999999997E-2</v>
      </c>
      <c r="E78" s="28">
        <f t="shared" si="9"/>
        <v>0.40559999999999996</v>
      </c>
      <c r="F78" s="29">
        <f t="shared" si="10"/>
        <v>155798.77058954927</v>
      </c>
      <c r="G78" s="33">
        <f t="shared" si="11"/>
        <v>8.2591146554590322E-2</v>
      </c>
      <c r="H78" s="33">
        <f t="shared" si="12"/>
        <v>0.20528606199822663</v>
      </c>
      <c r="I78" s="33">
        <f t="shared" si="13"/>
        <v>0.18118614287579105</v>
      </c>
      <c r="J78" s="33">
        <f t="shared" si="14"/>
        <v>9.5127865343022977E-2</v>
      </c>
      <c r="K78" s="33">
        <f t="shared" si="15"/>
        <v>9.3087238151331686E-2</v>
      </c>
      <c r="L78" s="33">
        <f t="shared" si="16"/>
        <v>6.6859725048255658E-2</v>
      </c>
      <c r="M78" s="43"/>
      <c r="N78" s="34">
        <f t="shared" si="18"/>
        <v>1</v>
      </c>
      <c r="O78" s="42">
        <f t="shared" si="19"/>
        <v>283536</v>
      </c>
      <c r="P78" s="40">
        <f t="shared" si="31"/>
        <v>398538.20159999997</v>
      </c>
      <c r="R78" s="41">
        <f t="shared" si="29"/>
        <v>515441.63316773914</v>
      </c>
      <c r="S78" s="41">
        <f t="shared" si="30"/>
        <v>661252.75958057411</v>
      </c>
    </row>
    <row r="79" spans="1:19" ht="14.25">
      <c r="A79" s="25"/>
      <c r="B79" s="32">
        <v>1957</v>
      </c>
      <c r="C79" s="28">
        <v>-0.10779999999999999</v>
      </c>
      <c r="D79" s="28">
        <v>3.3000000000000002E-2</v>
      </c>
      <c r="E79" s="28">
        <f t="shared" si="9"/>
        <v>-0.14079999999999998</v>
      </c>
      <c r="F79" s="29">
        <f t="shared" si="10"/>
        <v>110841.47025437484</v>
      </c>
      <c r="G79" s="33">
        <f t="shared" si="11"/>
        <v>6.0045867302061628E-2</v>
      </c>
      <c r="H79" s="33">
        <f t="shared" si="12"/>
        <v>0.12188651249518379</v>
      </c>
      <c r="I79" s="33">
        <f t="shared" si="13"/>
        <v>0.13864426799528973</v>
      </c>
      <c r="J79" s="33">
        <f t="shared" si="14"/>
        <v>9.2195074596822746E-2</v>
      </c>
      <c r="K79" s="33">
        <f t="shared" si="15"/>
        <v>9.851519667759856E-2</v>
      </c>
      <c r="L79" s="33">
        <f t="shared" si="16"/>
        <v>6.8042280860399096E-2</v>
      </c>
      <c r="M79" s="43"/>
      <c r="N79" s="34">
        <v>0</v>
      </c>
      <c r="O79" s="42">
        <v>330000</v>
      </c>
      <c r="P79" s="40">
        <f t="shared" si="31"/>
        <v>283536</v>
      </c>
      <c r="R79" s="40">
        <f>O54</f>
        <v>644908.79093079513</v>
      </c>
      <c r="S79" s="41">
        <f t="shared" si="30"/>
        <v>515441.63316773914</v>
      </c>
    </row>
    <row r="80" spans="1:19" ht="14.25">
      <c r="A80" s="25"/>
      <c r="B80" s="32">
        <v>1956</v>
      </c>
      <c r="C80" s="28">
        <v>6.5599999999999992E-2</v>
      </c>
      <c r="D80" s="28">
        <v>1.4999999999999999E-2</v>
      </c>
      <c r="E80" s="28">
        <f t="shared" si="9"/>
        <v>5.0599999999999992E-2</v>
      </c>
      <c r="F80" s="29">
        <f t="shared" si="10"/>
        <v>129005.43558470071</v>
      </c>
      <c r="G80" s="33">
        <f t="shared" ref="G80:G108" si="32">($F80/$F83)^(1/3)-1</f>
        <v>0.28183330593857581</v>
      </c>
      <c r="H80" s="33">
        <f t="shared" ref="H80:H106" si="33">($F80/$F85)^(1/5)-1</f>
        <v>0.19226525606971778</v>
      </c>
      <c r="I80" s="33">
        <f t="shared" ref="I80:I101" si="34">($F80/$F90)^(1/10)-1</f>
        <v>0.14559331757767269</v>
      </c>
      <c r="J80" s="33">
        <f t="shared" ref="J80:J91" si="35">($F80/$F100)^(1/20)-1</f>
        <v>7.3972859616032061E-2</v>
      </c>
      <c r="K80" s="33">
        <f t="shared" ref="K80:K86" si="36">($F80/$F105)^(1/25)-1</f>
        <v>0.10595344225960091</v>
      </c>
      <c r="L80" s="33">
        <f t="shared" ref="L80:L81" si="37">($F80/$F110)^(1/30)-1</f>
        <v>8.5356065826069027E-2</v>
      </c>
      <c r="M80" s="43"/>
      <c r="O80" s="44"/>
    </row>
    <row r="81" spans="1:15" ht="14.25">
      <c r="A81" s="25"/>
      <c r="B81" s="32">
        <v>1955</v>
      </c>
      <c r="C81" s="28">
        <v>0.31559999999999999</v>
      </c>
      <c r="D81" s="28">
        <v>-4.0000000000000001E-3</v>
      </c>
      <c r="E81" s="28">
        <f t="shared" si="9"/>
        <v>0.3196</v>
      </c>
      <c r="F81" s="29">
        <f t="shared" si="10"/>
        <v>122792.15266009967</v>
      </c>
      <c r="G81" s="33">
        <f t="shared" si="32"/>
        <v>0.25334603044503257</v>
      </c>
      <c r="H81" s="33">
        <f t="shared" si="33"/>
        <v>0.21637312035286738</v>
      </c>
      <c r="I81" s="33">
        <f t="shared" si="34"/>
        <v>0.11975482296250783</v>
      </c>
      <c r="J81" s="33">
        <f t="shared" si="35"/>
        <v>8.647344449944061E-2</v>
      </c>
      <c r="K81" s="33">
        <f t="shared" si="36"/>
        <v>8.5353932067610883E-2</v>
      </c>
      <c r="L81" s="33">
        <f t="shared" si="37"/>
        <v>8.719059581915678E-2</v>
      </c>
      <c r="M81" s="43"/>
      <c r="O81" s="44"/>
    </row>
    <row r="82" spans="1:15" ht="14.25">
      <c r="A82" s="25"/>
      <c r="B82" s="32">
        <v>1954</v>
      </c>
      <c r="C82" s="28">
        <v>0.5262</v>
      </c>
      <c r="D82" s="28">
        <v>6.9999999999999993E-3</v>
      </c>
      <c r="E82" s="28">
        <f t="shared" si="9"/>
        <v>0.51919999999999999</v>
      </c>
      <c r="F82" s="29">
        <f t="shared" si="10"/>
        <v>93052.555820020978</v>
      </c>
      <c r="G82" s="33">
        <f t="shared" si="32"/>
        <v>0.20225035157686211</v>
      </c>
      <c r="H82" s="33">
        <f t="shared" si="33"/>
        <v>0.21350209953895338</v>
      </c>
      <c r="I82" s="33">
        <f t="shared" si="34"/>
        <v>0.12159106582633683</v>
      </c>
      <c r="J82" s="33">
        <f t="shared" si="35"/>
        <v>9.1781352647064107E-2</v>
      </c>
      <c r="K82" s="33">
        <f t="shared" si="36"/>
        <v>6.243735049637289E-2</v>
      </c>
      <c r="L82" s="33"/>
      <c r="M82" s="43"/>
    </row>
    <row r="83" spans="1:15" ht="14.25">
      <c r="A83" s="25"/>
      <c r="B83" s="32">
        <v>1953</v>
      </c>
      <c r="C83" s="28">
        <v>-9.8999999999999991E-3</v>
      </c>
      <c r="D83" s="28">
        <v>8.0000000000000002E-3</v>
      </c>
      <c r="E83" s="28">
        <f t="shared" si="9"/>
        <v>-1.7899999999999999E-2</v>
      </c>
      <c r="F83" s="29">
        <f t="shared" si="10"/>
        <v>61251.024104805801</v>
      </c>
      <c r="G83" s="33">
        <f t="shared" si="32"/>
        <v>9.923936159793767E-2</v>
      </c>
      <c r="H83" s="33">
        <f t="shared" si="33"/>
        <v>0.1575681061213845</v>
      </c>
      <c r="I83" s="33">
        <f t="shared" si="34"/>
        <v>9.3653243190421787E-2</v>
      </c>
      <c r="J83" s="33">
        <f t="shared" si="35"/>
        <v>6.6709090845928243E-2</v>
      </c>
      <c r="K83" s="33">
        <f t="shared" si="36"/>
        <v>4.1143896793152113E-2</v>
      </c>
      <c r="L83" s="33"/>
      <c r="M83" s="43"/>
    </row>
    <row r="84" spans="1:15" ht="14.25">
      <c r="A84" s="25"/>
      <c r="B84" s="32">
        <v>1952</v>
      </c>
      <c r="C84" s="28">
        <v>0.1837</v>
      </c>
      <c r="D84" s="28">
        <v>1.9E-2</v>
      </c>
      <c r="E84" s="28">
        <f t="shared" si="9"/>
        <v>0.16470000000000001</v>
      </c>
      <c r="F84" s="29">
        <f t="shared" si="10"/>
        <v>62367.400575100095</v>
      </c>
      <c r="G84" s="33">
        <f t="shared" si="32"/>
        <v>0.2082143767827509</v>
      </c>
      <c r="H84" s="33">
        <f t="shared" si="33"/>
        <v>0.1556523361306521</v>
      </c>
      <c r="I84" s="33">
        <f t="shared" si="34"/>
        <v>0.11560321169183596</v>
      </c>
      <c r="J84" s="33">
        <f t="shared" si="35"/>
        <v>9.2748841779375812E-2</v>
      </c>
      <c r="K84" s="33">
        <f t="shared" si="36"/>
        <v>5.7587597893113962E-2</v>
      </c>
      <c r="L84" s="33"/>
      <c r="M84" s="43"/>
    </row>
    <row r="85" spans="1:15" ht="14.25">
      <c r="A85" s="25"/>
      <c r="B85" s="32">
        <v>1951</v>
      </c>
      <c r="C85" s="28">
        <v>0.2402</v>
      </c>
      <c r="D85" s="28">
        <v>7.9000000000000001E-2</v>
      </c>
      <c r="E85" s="28">
        <f t="shared" si="9"/>
        <v>0.16120000000000001</v>
      </c>
      <c r="F85" s="29">
        <f t="shared" si="10"/>
        <v>53548.038615179954</v>
      </c>
      <c r="G85" s="33">
        <f t="shared" si="32"/>
        <v>0.22026547835193155</v>
      </c>
      <c r="H85" s="33">
        <f t="shared" si="33"/>
        <v>0.10074838010869369</v>
      </c>
      <c r="I85" s="33">
        <f t="shared" si="34"/>
        <v>0.10867934548700031</v>
      </c>
      <c r="J85" s="33">
        <f t="shared" si="35"/>
        <v>8.5370051053558216E-2</v>
      </c>
      <c r="K85" s="33">
        <f t="shared" si="36"/>
        <v>6.5153276582931019E-2</v>
      </c>
      <c r="L85" s="33"/>
      <c r="M85" s="43"/>
    </row>
    <row r="86" spans="1:15" ht="14.25">
      <c r="A86" s="25"/>
      <c r="B86" s="32">
        <v>1950</v>
      </c>
      <c r="C86" s="28">
        <v>0.31709999999999999</v>
      </c>
      <c r="D86" s="28">
        <v>1.3000000000000001E-2</v>
      </c>
      <c r="E86" s="28">
        <f t="shared" si="9"/>
        <v>0.30409999999999998</v>
      </c>
      <c r="F86" s="29">
        <f t="shared" si="10"/>
        <v>46114.397705115356</v>
      </c>
      <c r="G86" s="33">
        <f t="shared" si="32"/>
        <v>0.15081355429564969</v>
      </c>
      <c r="H86" s="33">
        <f t="shared" si="33"/>
        <v>3.0811058356877918E-2</v>
      </c>
      <c r="I86" s="33">
        <f t="shared" si="34"/>
        <v>7.2598205839852437E-2</v>
      </c>
      <c r="J86" s="33">
        <f t="shared" si="35"/>
        <v>5.4866563009621228E-2</v>
      </c>
      <c r="K86" s="33">
        <f t="shared" si="36"/>
        <v>6.3049436555463023E-2</v>
      </c>
      <c r="L86" s="33"/>
      <c r="M86" s="43"/>
    </row>
    <row r="87" spans="1:15" ht="14.25">
      <c r="A87" s="25"/>
      <c r="B87" s="32">
        <v>1949</v>
      </c>
      <c r="C87" s="28">
        <v>0.18789999999999998</v>
      </c>
      <c r="D87" s="28">
        <v>-1.2E-2</v>
      </c>
      <c r="E87" s="28">
        <f t="shared" si="9"/>
        <v>0.19989999999999999</v>
      </c>
      <c r="F87" s="29">
        <f t="shared" si="10"/>
        <v>35361.09018105617</v>
      </c>
      <c r="G87" s="33">
        <f t="shared" si="32"/>
        <v>2.1897768983775157E-2</v>
      </c>
      <c r="H87" s="33">
        <f t="shared" si="33"/>
        <v>3.6641402943924373E-2</v>
      </c>
      <c r="I87" s="33">
        <f t="shared" si="34"/>
        <v>3.299444014104691E-2</v>
      </c>
      <c r="J87" s="33">
        <f t="shared" si="35"/>
        <v>2.7706325581352109E-2</v>
      </c>
      <c r="K87" s="33"/>
      <c r="L87" s="33"/>
      <c r="M87" s="43"/>
    </row>
    <row r="88" spans="1:15" ht="14.25">
      <c r="A88" s="25"/>
      <c r="B88" s="32">
        <v>1948</v>
      </c>
      <c r="C88" s="28">
        <v>5.5E-2</v>
      </c>
      <c r="D88" s="28">
        <v>8.1000000000000003E-2</v>
      </c>
      <c r="E88" s="28">
        <f t="shared" si="9"/>
        <v>-2.6000000000000002E-2</v>
      </c>
      <c r="F88" s="29">
        <f t="shared" si="10"/>
        <v>29470.030986795708</v>
      </c>
      <c r="G88" s="33">
        <f t="shared" si="32"/>
        <v>-9.3961889962432821E-2</v>
      </c>
      <c r="H88" s="33">
        <f t="shared" si="33"/>
        <v>3.3267425057670774E-2</v>
      </c>
      <c r="I88" s="33">
        <f t="shared" si="34"/>
        <v>1.5339579357798838E-2</v>
      </c>
      <c r="J88" s="33">
        <f t="shared" si="35"/>
        <v>1.3915608909558674E-2</v>
      </c>
      <c r="K88" s="33"/>
      <c r="L88" s="33"/>
      <c r="M88" s="43"/>
    </row>
    <row r="89" spans="1:15" ht="14.25">
      <c r="A89" s="25"/>
      <c r="B89" s="32">
        <v>1947</v>
      </c>
      <c r="C89" s="28">
        <v>5.7099999999999998E-2</v>
      </c>
      <c r="D89" s="28">
        <v>0.14400000000000002</v>
      </c>
      <c r="E89" s="28">
        <f t="shared" si="9"/>
        <v>-8.6900000000000019E-2</v>
      </c>
      <c r="F89" s="29">
        <f t="shared" si="10"/>
        <v>30256.705325252267</v>
      </c>
      <c r="G89" s="33">
        <f t="shared" si="32"/>
        <v>8.0442124481587829E-3</v>
      </c>
      <c r="H89" s="33">
        <f t="shared" si="33"/>
        <v>7.6941989408512601E-2</v>
      </c>
      <c r="I89" s="33">
        <f t="shared" si="34"/>
        <v>4.7640702634700105E-2</v>
      </c>
      <c r="J89" s="33">
        <f t="shared" si="35"/>
        <v>3.4400296186786861E-2</v>
      </c>
      <c r="K89" s="33"/>
      <c r="L89" s="33"/>
      <c r="M89" s="43"/>
    </row>
    <row r="90" spans="1:15" ht="14.25">
      <c r="A90" s="25"/>
      <c r="B90" s="32">
        <v>1946</v>
      </c>
      <c r="C90" s="28">
        <v>-8.0700000000000008E-2</v>
      </c>
      <c r="D90" s="28">
        <v>8.3000000000000004E-2</v>
      </c>
      <c r="E90" s="28">
        <f t="shared" si="9"/>
        <v>-0.16370000000000001</v>
      </c>
      <c r="F90" s="29">
        <f t="shared" si="10"/>
        <v>33136.245017251415</v>
      </c>
      <c r="G90" s="33">
        <f t="shared" si="32"/>
        <v>9.8151173665424585E-2</v>
      </c>
      <c r="H90" s="33">
        <f t="shared" si="33"/>
        <v>0.11666745399898648</v>
      </c>
      <c r="I90" s="33">
        <f t="shared" si="34"/>
        <v>6.8299853832149982E-3</v>
      </c>
      <c r="J90" s="33">
        <f t="shared" si="35"/>
        <v>5.6435826461245897E-2</v>
      </c>
      <c r="K90" s="33"/>
      <c r="L90" s="33"/>
      <c r="M90" s="43"/>
    </row>
    <row r="91" spans="1:15" ht="14.25">
      <c r="A91" s="25"/>
      <c r="B91" s="32">
        <v>1945</v>
      </c>
      <c r="C91" s="28">
        <v>0.3644</v>
      </c>
      <c r="D91" s="28">
        <v>2.3E-2</v>
      </c>
      <c r="E91" s="28">
        <f t="shared" si="9"/>
        <v>0.34139999999999998</v>
      </c>
      <c r="F91" s="29">
        <f t="shared" si="10"/>
        <v>39622.438140920021</v>
      </c>
      <c r="G91" s="33">
        <f t="shared" si="32"/>
        <v>0.23792320475750905</v>
      </c>
      <c r="H91" s="33">
        <f t="shared" si="33"/>
        <v>0.11607932592877424</v>
      </c>
      <c r="I91" s="33">
        <f t="shared" si="34"/>
        <v>5.4181255928381633E-2</v>
      </c>
      <c r="J91" s="33">
        <f t="shared" si="35"/>
        <v>7.1265354653445412E-2</v>
      </c>
      <c r="K91" s="33"/>
      <c r="L91" s="33"/>
      <c r="M91" s="43"/>
    </row>
    <row r="92" spans="1:15" ht="14.25">
      <c r="A92" s="25"/>
      <c r="B92" s="32">
        <v>1944</v>
      </c>
      <c r="C92" s="28">
        <v>0.19750000000000001</v>
      </c>
      <c r="D92" s="28">
        <v>1.7000000000000001E-2</v>
      </c>
      <c r="E92" s="28">
        <f t="shared" si="9"/>
        <v>0.18049999999999999</v>
      </c>
      <c r="F92" s="29">
        <f t="shared" si="10"/>
        <v>29538.122961771303</v>
      </c>
      <c r="G92" s="33">
        <f t="shared" si="32"/>
        <v>0.15673257126642981</v>
      </c>
      <c r="H92" s="33">
        <f t="shared" si="33"/>
        <v>2.9360307558579324E-2</v>
      </c>
      <c r="I92" s="33">
        <f t="shared" si="34"/>
        <v>6.2763923774350028E-2</v>
      </c>
      <c r="J92" s="33"/>
      <c r="K92" s="33"/>
      <c r="L92" s="33"/>
      <c r="M92" s="43"/>
    </row>
    <row r="93" spans="1:15" ht="14.25">
      <c r="A93" s="25"/>
      <c r="B93" s="32">
        <v>1943</v>
      </c>
      <c r="C93" s="28">
        <v>0.25900000000000001</v>
      </c>
      <c r="D93" s="28">
        <v>6.0999999999999999E-2</v>
      </c>
      <c r="E93" s="28">
        <f t="shared" si="9"/>
        <v>0.19800000000000001</v>
      </c>
      <c r="F93" s="29">
        <f t="shared" si="10"/>
        <v>25021.705177273448</v>
      </c>
      <c r="G93" s="33">
        <f t="shared" si="32"/>
        <v>3.0268309125033532E-2</v>
      </c>
      <c r="H93" s="33">
        <f t="shared" si="33"/>
        <v>-2.2772068393308587E-3</v>
      </c>
      <c r="I93" s="33">
        <f t="shared" si="34"/>
        <v>4.0428757083863287E-2</v>
      </c>
      <c r="J93" s="33"/>
      <c r="K93" s="33"/>
      <c r="L93" s="33"/>
      <c r="M93" s="43"/>
    </row>
    <row r="94" spans="1:15" ht="14.25">
      <c r="A94" s="25"/>
      <c r="B94" s="32">
        <v>1942</v>
      </c>
      <c r="C94" s="28">
        <v>0.2034</v>
      </c>
      <c r="D94" s="28">
        <v>0.109</v>
      </c>
      <c r="E94" s="28">
        <f t="shared" si="9"/>
        <v>9.4399999999999998E-2</v>
      </c>
      <c r="F94" s="29">
        <f t="shared" si="10"/>
        <v>20886.231366672328</v>
      </c>
      <c r="G94" s="33">
        <f t="shared" si="32"/>
        <v>-6.5086509912159918E-2</v>
      </c>
      <c r="H94" s="33">
        <f t="shared" si="33"/>
        <v>1.9136641166470625E-2</v>
      </c>
      <c r="I94" s="33">
        <f t="shared" si="34"/>
        <v>7.0362668998854128E-2</v>
      </c>
      <c r="J94" s="33"/>
      <c r="K94" s="33"/>
      <c r="L94" s="33"/>
      <c r="M94" s="43"/>
    </row>
    <row r="95" spans="1:15" ht="14.25">
      <c r="A95" s="25"/>
      <c r="B95" s="32">
        <v>1941</v>
      </c>
      <c r="C95" s="28">
        <v>-0.1159</v>
      </c>
      <c r="D95" s="28">
        <v>0.05</v>
      </c>
      <c r="E95" s="28">
        <f t="shared" si="9"/>
        <v>-0.16589999999999999</v>
      </c>
      <c r="F95" s="29">
        <f t="shared" si="10"/>
        <v>19084.641234166964</v>
      </c>
      <c r="G95" s="33">
        <f t="shared" si="32"/>
        <v>-8.9795757083657723E-2</v>
      </c>
      <c r="H95" s="33">
        <f t="shared" si="33"/>
        <v>-9.2203667406531964E-2</v>
      </c>
      <c r="I95" s="33">
        <f t="shared" si="34"/>
        <v>6.2550820053872913E-2</v>
      </c>
      <c r="J95" s="33"/>
      <c r="K95" s="33"/>
      <c r="L95" s="33"/>
      <c r="M95" s="43"/>
    </row>
    <row r="96" spans="1:15" ht="14.25">
      <c r="A96" s="25"/>
      <c r="B96" s="32">
        <v>1940</v>
      </c>
      <c r="C96" s="28">
        <v>-9.7799999999999998E-2</v>
      </c>
      <c r="D96" s="28">
        <v>6.9999999999999993E-3</v>
      </c>
      <c r="E96" s="28">
        <f t="shared" si="9"/>
        <v>-0.1048</v>
      </c>
      <c r="F96" s="29">
        <f t="shared" si="10"/>
        <v>22880.519403149458</v>
      </c>
      <c r="G96" s="33">
        <f t="shared" si="32"/>
        <v>6.3953444742550047E-2</v>
      </c>
      <c r="H96" s="33">
        <f t="shared" si="33"/>
        <v>-4.2839298846928386E-3</v>
      </c>
      <c r="I96" s="33">
        <f t="shared" si="34"/>
        <v>3.7428050594625617E-2</v>
      </c>
      <c r="J96" s="33"/>
      <c r="K96" s="33"/>
      <c r="L96" s="33"/>
      <c r="M96" s="43"/>
    </row>
    <row r="97" spans="1:13" ht="14.25">
      <c r="A97" s="25"/>
      <c r="B97" s="32">
        <v>1939</v>
      </c>
      <c r="C97" s="28">
        <v>-4.0999999999999995E-3</v>
      </c>
      <c r="D97" s="28">
        <v>-1.3999999999999999E-2</v>
      </c>
      <c r="E97" s="28">
        <f t="shared" si="9"/>
        <v>9.8999999999999991E-3</v>
      </c>
      <c r="F97" s="29">
        <f t="shared" si="10"/>
        <v>25559.114614778213</v>
      </c>
      <c r="G97" s="33">
        <f t="shared" si="32"/>
        <v>-6.1859305899468642E-2</v>
      </c>
      <c r="H97" s="33">
        <f t="shared" si="33"/>
        <v>9.7251515706006764E-2</v>
      </c>
      <c r="I97" s="33">
        <f t="shared" si="34"/>
        <v>2.2445281985943089E-2</v>
      </c>
      <c r="J97" s="33"/>
      <c r="K97" s="33"/>
      <c r="L97" s="33"/>
      <c r="M97" s="43"/>
    </row>
    <row r="98" spans="1:13" ht="14.25">
      <c r="A98" s="25"/>
      <c r="B98" s="32">
        <v>1938</v>
      </c>
      <c r="C98" s="28">
        <v>0.31120000000000003</v>
      </c>
      <c r="D98" s="28">
        <v>-2.1000000000000001E-2</v>
      </c>
      <c r="E98" s="28">
        <f t="shared" si="9"/>
        <v>0.33220000000000005</v>
      </c>
      <c r="F98" s="29">
        <f t="shared" si="10"/>
        <v>25308.559872044967</v>
      </c>
      <c r="G98" s="33">
        <f t="shared" si="32"/>
        <v>2.6816988503383765E-2</v>
      </c>
      <c r="H98" s="33">
        <f t="shared" si="33"/>
        <v>8.4962683009240259E-2</v>
      </c>
      <c r="I98" s="33">
        <f t="shared" si="34"/>
        <v>1.2493635519128965E-2</v>
      </c>
      <c r="J98" s="33"/>
      <c r="K98" s="33"/>
      <c r="L98" s="33"/>
      <c r="M98" s="43"/>
    </row>
    <row r="99" spans="1:13" ht="14.25">
      <c r="A99" s="25"/>
      <c r="B99" s="32">
        <v>1937</v>
      </c>
      <c r="C99" s="28">
        <v>-0.3503</v>
      </c>
      <c r="D99" s="28">
        <v>3.6000000000000004E-2</v>
      </c>
      <c r="E99" s="28">
        <f t="shared" si="9"/>
        <v>-0.38629999999999998</v>
      </c>
      <c r="F99" s="29">
        <f t="shared" si="10"/>
        <v>18997.567836694914</v>
      </c>
      <c r="G99" s="33">
        <f t="shared" si="32"/>
        <v>5.7371779520040134E-2</v>
      </c>
      <c r="H99" s="33">
        <f t="shared" si="33"/>
        <v>0.12416352911720141</v>
      </c>
      <c r="I99" s="33">
        <f t="shared" si="34"/>
        <v>2.1327226080870343E-2</v>
      </c>
      <c r="J99" s="33"/>
      <c r="K99" s="33"/>
      <c r="L99" s="33"/>
      <c r="M99" s="43"/>
    </row>
    <row r="100" spans="1:13" ht="14.25">
      <c r="A100" s="25"/>
      <c r="B100" s="32">
        <v>1936</v>
      </c>
      <c r="C100" s="28">
        <v>0.3392</v>
      </c>
      <c r="D100" s="28">
        <v>1.4999999999999999E-2</v>
      </c>
      <c r="E100" s="28">
        <f t="shared" si="9"/>
        <v>0.32419999999999999</v>
      </c>
      <c r="F100" s="29">
        <f t="shared" si="10"/>
        <v>30955.789207584996</v>
      </c>
      <c r="G100" s="33">
        <f t="shared" si="32"/>
        <v>0.22513181337763544</v>
      </c>
      <c r="H100" s="33">
        <f t="shared" si="33"/>
        <v>0.24368672207751296</v>
      </c>
      <c r="I100" s="33">
        <f t="shared" si="34"/>
        <v>0.1084857142053306</v>
      </c>
      <c r="J100" s="33"/>
      <c r="K100" s="33"/>
      <c r="L100" s="33"/>
      <c r="M100" s="43"/>
    </row>
    <row r="101" spans="1:13" ht="14.25">
      <c r="A101" s="25"/>
      <c r="B101" s="32">
        <v>1935</v>
      </c>
      <c r="C101" s="28">
        <v>0.47670000000000001</v>
      </c>
      <c r="D101" s="28">
        <v>2.2000000000000002E-2</v>
      </c>
      <c r="E101" s="28">
        <f t="shared" si="9"/>
        <v>0.45469999999999999</v>
      </c>
      <c r="F101" s="29">
        <f t="shared" si="10"/>
        <v>23376.97417881362</v>
      </c>
      <c r="G101" s="33">
        <f t="shared" si="32"/>
        <v>0.30240458637389356</v>
      </c>
      <c r="H101" s="33">
        <f t="shared" si="33"/>
        <v>8.0887406021207475E-2</v>
      </c>
      <c r="I101" s="33">
        <f t="shared" si="34"/>
        <v>8.8626318886795064E-2</v>
      </c>
      <c r="J101" s="33"/>
      <c r="K101" s="33"/>
      <c r="L101" s="33"/>
      <c r="M101" s="43"/>
    </row>
    <row r="102" spans="1:13" ht="14.25">
      <c r="A102" s="25"/>
      <c r="B102" s="32">
        <v>1934</v>
      </c>
      <c r="C102" s="28">
        <v>-1.44E-2</v>
      </c>
      <c r="D102" s="28">
        <v>3.1E-2</v>
      </c>
      <c r="E102" s="28">
        <f t="shared" si="9"/>
        <v>-4.5399999999999996E-2</v>
      </c>
      <c r="F102" s="29">
        <f t="shared" si="10"/>
        <v>16069.962314438455</v>
      </c>
      <c r="G102" s="33">
        <f t="shared" si="32"/>
        <v>0.15595959824306727</v>
      </c>
      <c r="H102" s="33">
        <f t="shared" si="33"/>
        <v>-4.7260960963289689E-2</v>
      </c>
      <c r="I102" s="33"/>
      <c r="J102" s="33"/>
      <c r="K102" s="33"/>
      <c r="L102" s="33"/>
      <c r="M102" s="43"/>
    </row>
    <row r="103" spans="1:13" ht="14.25">
      <c r="A103" s="25"/>
      <c r="B103" s="32">
        <v>1933</v>
      </c>
      <c r="C103" s="28">
        <v>0.53990000000000005</v>
      </c>
      <c r="D103" s="28">
        <v>-5.0999999999999997E-2</v>
      </c>
      <c r="E103" s="28">
        <f t="shared" si="9"/>
        <v>0.59090000000000009</v>
      </c>
      <c r="F103" s="29">
        <f t="shared" si="10"/>
        <v>16834.2366587455</v>
      </c>
      <c r="G103" s="33">
        <f t="shared" si="32"/>
        <v>2.0396917956953198E-2</v>
      </c>
      <c r="H103" s="33">
        <f t="shared" si="33"/>
        <v>-5.5134911070473858E-2</v>
      </c>
      <c r="I103" s="33"/>
      <c r="J103" s="33"/>
      <c r="K103" s="33"/>
      <c r="L103" s="33"/>
      <c r="M103" s="43"/>
    </row>
    <row r="104" spans="1:13" ht="14.25">
      <c r="A104" s="25"/>
      <c r="B104" s="32">
        <v>1932</v>
      </c>
      <c r="C104" s="28">
        <v>-8.1900000000000001E-2</v>
      </c>
      <c r="D104" s="28">
        <v>-9.9000000000000005E-2</v>
      </c>
      <c r="E104" s="28">
        <f t="shared" si="9"/>
        <v>1.7100000000000004E-2</v>
      </c>
      <c r="F104" s="29">
        <f t="shared" si="10"/>
        <v>10581.580651672324</v>
      </c>
      <c r="G104" s="33">
        <f t="shared" si="32"/>
        <v>-0.19745665492805442</v>
      </c>
      <c r="H104" s="33">
        <f t="shared" si="33"/>
        <v>-7.2101811065519605E-2</v>
      </c>
      <c r="I104" s="33"/>
      <c r="J104" s="33"/>
      <c r="K104" s="33"/>
      <c r="L104" s="33"/>
      <c r="M104" s="43"/>
    </row>
    <row r="105" spans="1:13" ht="14.25">
      <c r="A105" s="25"/>
      <c r="B105" s="32">
        <v>1931</v>
      </c>
      <c r="C105" s="28">
        <v>-0.43340000000000001</v>
      </c>
      <c r="D105" s="28">
        <v>-0.09</v>
      </c>
      <c r="E105" s="28">
        <f t="shared" si="9"/>
        <v>-0.34340000000000004</v>
      </c>
      <c r="F105" s="29">
        <f t="shared" si="10"/>
        <v>10403.677761943096</v>
      </c>
      <c r="G105" s="33">
        <f t="shared" si="32"/>
        <v>-0.22503725314274048</v>
      </c>
      <c r="H105" s="33">
        <f t="shared" si="33"/>
        <v>-1.2017611199743428E-2</v>
      </c>
      <c r="I105" s="33"/>
      <c r="J105" s="33"/>
      <c r="K105" s="33"/>
      <c r="L105" s="33"/>
      <c r="M105" s="43"/>
    </row>
    <row r="106" spans="1:13" ht="14.25">
      <c r="A106" s="25"/>
      <c r="B106" s="32">
        <v>1930</v>
      </c>
      <c r="C106" s="28">
        <v>-0.249</v>
      </c>
      <c r="D106" s="28">
        <v>-2.3E-2</v>
      </c>
      <c r="E106" s="28">
        <f t="shared" si="9"/>
        <v>-0.22600000000000001</v>
      </c>
      <c r="F106" s="29">
        <f t="shared" si="10"/>
        <v>15844.772710848458</v>
      </c>
      <c r="G106" s="33">
        <f t="shared" si="32"/>
        <v>9.9015394394910139E-3</v>
      </c>
      <c r="H106" s="33">
        <f t="shared" si="33"/>
        <v>9.6420640643269273E-2</v>
      </c>
      <c r="I106" s="33"/>
      <c r="J106" s="33"/>
      <c r="K106" s="33"/>
      <c r="L106" s="33"/>
      <c r="M106" s="43"/>
    </row>
    <row r="107" spans="1:13" ht="14.25">
      <c r="A107" s="25"/>
      <c r="B107" s="32">
        <v>1929</v>
      </c>
      <c r="C107" s="28">
        <v>-8.4199999999999997E-2</v>
      </c>
      <c r="D107" s="28">
        <v>0</v>
      </c>
      <c r="E107" s="28">
        <f t="shared" si="9"/>
        <v>-8.4199999999999997E-2</v>
      </c>
      <c r="F107" s="29">
        <f t="shared" si="10"/>
        <v>20471.282572155629</v>
      </c>
      <c r="G107" s="33">
        <f t="shared" si="32"/>
        <v>0.2281028115064605</v>
      </c>
      <c r="H107" s="33"/>
      <c r="I107" s="33"/>
      <c r="J107" s="33"/>
      <c r="K107" s="33"/>
      <c r="L107" s="33"/>
      <c r="M107" s="43"/>
    </row>
    <row r="108" spans="1:13" ht="14.25">
      <c r="A108" s="25"/>
      <c r="B108" s="32">
        <v>1928</v>
      </c>
      <c r="C108" s="28">
        <v>0.43609999999999999</v>
      </c>
      <c r="D108" s="28">
        <v>-1.7000000000000001E-2</v>
      </c>
      <c r="E108" s="28">
        <f t="shared" si="9"/>
        <v>0.4531</v>
      </c>
      <c r="F108" s="29">
        <f t="shared" si="10"/>
        <v>22353.442424280005</v>
      </c>
      <c r="G108" s="33">
        <f t="shared" si="32"/>
        <v>0.30751938984229898</v>
      </c>
      <c r="H108" s="33"/>
      <c r="I108" s="33"/>
      <c r="J108" s="33"/>
      <c r="K108" s="33"/>
      <c r="L108" s="33"/>
      <c r="M108" s="43"/>
    </row>
    <row r="109" spans="1:13" ht="14.25">
      <c r="A109" s="25"/>
      <c r="B109" s="32">
        <v>1927</v>
      </c>
      <c r="C109" s="28">
        <v>0.37490000000000001</v>
      </c>
      <c r="D109" s="28">
        <v>-1.7000000000000001E-2</v>
      </c>
      <c r="E109" s="28">
        <f t="shared" si="9"/>
        <v>0.39190000000000003</v>
      </c>
      <c r="F109" s="29">
        <f t="shared" si="10"/>
        <v>15383.278800000002</v>
      </c>
      <c r="G109" s="30"/>
      <c r="H109" s="30"/>
      <c r="I109" s="30"/>
      <c r="J109" s="30"/>
      <c r="K109" s="30"/>
      <c r="L109" s="30"/>
      <c r="M109" s="31"/>
    </row>
    <row r="110" spans="1:13" ht="14.25">
      <c r="A110" s="25"/>
      <c r="B110" s="45">
        <v>1926</v>
      </c>
      <c r="C110" s="46">
        <v>0.1162</v>
      </c>
      <c r="D110" s="46">
        <v>1.1000000000000001E-2</v>
      </c>
      <c r="E110" s="46">
        <f t="shared" si="9"/>
        <v>0.1052</v>
      </c>
      <c r="F110" s="29">
        <f t="shared" si="10"/>
        <v>11052</v>
      </c>
      <c r="G110" s="47"/>
      <c r="H110" s="47"/>
      <c r="I110" s="47"/>
      <c r="J110" s="47"/>
      <c r="K110" s="47"/>
      <c r="L110" s="47"/>
      <c r="M110" s="48"/>
    </row>
    <row r="111" spans="1:13" ht="12.75">
      <c r="D111" s="49"/>
      <c r="E111" s="49"/>
      <c r="F111" s="50">
        <v>10000</v>
      </c>
    </row>
    <row r="112" spans="1:13" ht="12.75">
      <c r="D112" s="49"/>
      <c r="E112" s="49"/>
    </row>
    <row r="113" spans="4:8" ht="12.75">
      <c r="D113" s="49"/>
      <c r="E113" s="49"/>
    </row>
    <row r="114" spans="4:8" ht="12.75">
      <c r="D114" s="49"/>
      <c r="E114" s="49"/>
    </row>
    <row r="115" spans="4:8" ht="12.75">
      <c r="D115" s="49"/>
      <c r="E115" s="49"/>
    </row>
    <row r="116" spans="4:8" ht="12.75">
      <c r="D116" s="49"/>
      <c r="E116" s="49"/>
    </row>
    <row r="117" spans="4:8" ht="12.75">
      <c r="D117" s="49"/>
      <c r="E117" s="49"/>
      <c r="F117" s="49"/>
      <c r="H117" s="40"/>
    </row>
    <row r="118" spans="4:8" ht="12.75">
      <c r="D118" s="49"/>
      <c r="E118" s="49"/>
      <c r="H118" s="40"/>
    </row>
    <row r="119" spans="4:8" ht="12.75">
      <c r="D119" s="49"/>
      <c r="E119" s="49"/>
      <c r="H119" s="40"/>
    </row>
    <row r="120" spans="4:8" ht="12.75">
      <c r="D120" s="49"/>
      <c r="E120" s="49"/>
      <c r="H120" s="40"/>
    </row>
    <row r="121" spans="4:8" ht="12.75">
      <c r="D121" s="49"/>
      <c r="E121" s="49"/>
      <c r="H121" s="40"/>
    </row>
    <row r="122" spans="4:8" ht="12.75">
      <c r="D122" s="49"/>
      <c r="E122" s="49"/>
      <c r="H122" s="40"/>
    </row>
    <row r="123" spans="4:8" ht="12.75">
      <c r="H123" s="40"/>
    </row>
    <row r="124" spans="4:8" ht="12.75">
      <c r="H124" s="40"/>
    </row>
    <row r="125" spans="4:8" ht="12.75">
      <c r="H125" s="40"/>
    </row>
    <row r="126" spans="4:8" ht="12.75">
      <c r="H126" s="40"/>
    </row>
    <row r="127" spans="4:8" ht="12.75">
      <c r="H127" s="40"/>
    </row>
    <row r="128" spans="4:8" ht="12.75">
      <c r="H128" s="40"/>
    </row>
    <row r="129" spans="8:8" ht="12.75">
      <c r="H129" s="40"/>
    </row>
    <row r="130" spans="8:8" ht="12.75">
      <c r="H130" s="40"/>
    </row>
    <row r="131" spans="8:8" ht="12.75">
      <c r="H131" s="40"/>
    </row>
    <row r="132" spans="8:8" ht="12.75">
      <c r="H132" s="40"/>
    </row>
    <row r="133" spans="8:8" ht="12.75">
      <c r="H133" s="40"/>
    </row>
    <row r="134" spans="8:8" ht="12.75">
      <c r="H134" s="40"/>
    </row>
    <row r="135" spans="8:8" ht="12.75">
      <c r="H135" s="40"/>
    </row>
    <row r="136" spans="8:8" ht="12.75">
      <c r="H136" s="40"/>
    </row>
  </sheetData>
  <mergeCells count="1">
    <mergeCell ref="S41:V46"/>
  </mergeCells>
  <hyperlinks>
    <hyperlink ref="Q20" r:id="rId1" xr:uid="{BB8B1C42-79D9-40EE-91F1-24796342B460}"/>
    <hyperlink ref="Q21" r:id="rId2" xr:uid="{D0A99DD9-3696-4706-9FE4-7095E671B4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3570A-0598-487A-B6FC-1B553F2E0605}">
  <dimension ref="A1:C11443"/>
  <sheetViews>
    <sheetView zoomScaleNormal="100" workbookViewId="0"/>
  </sheetViews>
  <sheetFormatPr defaultRowHeight="14.25"/>
  <cols>
    <col min="1" max="1" width="16.140625" style="99" customWidth="1"/>
    <col min="2" max="16384" width="9.140625" style="99"/>
  </cols>
  <sheetData>
    <row r="1" spans="1:3">
      <c r="A1" s="99" t="s">
        <v>172</v>
      </c>
    </row>
    <row r="2" spans="1:3">
      <c r="A2" s="99" t="s">
        <v>173</v>
      </c>
      <c r="B2" s="99" t="s">
        <v>174</v>
      </c>
    </row>
    <row r="3" spans="1:3">
      <c r="A3" s="101">
        <v>44561</v>
      </c>
      <c r="B3" s="100">
        <v>439.87</v>
      </c>
      <c r="C3" s="99" t="s">
        <v>175</v>
      </c>
    </row>
    <row r="4" spans="1:3">
      <c r="A4" s="101">
        <v>44560</v>
      </c>
      <c r="B4" s="100">
        <v>441</v>
      </c>
      <c r="C4" s="99" t="s">
        <v>175</v>
      </c>
    </row>
    <row r="5" spans="1:3">
      <c r="A5" s="101">
        <v>44559</v>
      </c>
      <c r="B5" s="100">
        <v>442.29</v>
      </c>
      <c r="C5" s="99" t="s">
        <v>175</v>
      </c>
    </row>
    <row r="6" spans="1:3">
      <c r="A6" s="101">
        <v>44558</v>
      </c>
      <c r="B6" s="100">
        <v>441.67</v>
      </c>
      <c r="C6" s="99" t="s">
        <v>175</v>
      </c>
    </row>
    <row r="7" spans="1:3">
      <c r="A7" s="101">
        <v>44557</v>
      </c>
      <c r="B7" s="100">
        <v>442.12</v>
      </c>
      <c r="C7" s="99" t="s">
        <v>175</v>
      </c>
    </row>
    <row r="8" spans="1:3">
      <c r="A8" s="101">
        <v>44553</v>
      </c>
      <c r="B8" s="100">
        <v>436.07</v>
      </c>
      <c r="C8" s="99" t="s">
        <v>175</v>
      </c>
    </row>
    <row r="9" spans="1:3">
      <c r="A9" s="101">
        <v>44552</v>
      </c>
      <c r="B9" s="100">
        <v>433.37</v>
      </c>
      <c r="C9" s="99" t="s">
        <v>175</v>
      </c>
    </row>
    <row r="10" spans="1:3">
      <c r="A10" s="101">
        <v>44551</v>
      </c>
      <c r="B10" s="100">
        <v>428.96</v>
      </c>
      <c r="C10" s="99" t="s">
        <v>175</v>
      </c>
    </row>
    <row r="11" spans="1:3">
      <c r="A11" s="101">
        <v>44550</v>
      </c>
      <c r="B11" s="100">
        <v>421.44</v>
      </c>
      <c r="C11" s="99" t="s">
        <v>175</v>
      </c>
    </row>
    <row r="12" spans="1:3">
      <c r="A12" s="101">
        <v>44547</v>
      </c>
      <c r="B12" s="100">
        <v>427.75</v>
      </c>
      <c r="C12" s="99" t="s">
        <v>175</v>
      </c>
    </row>
    <row r="13" spans="1:3">
      <c r="A13" s="101">
        <v>44546</v>
      </c>
      <c r="B13" s="100">
        <v>432.17</v>
      </c>
      <c r="C13" s="99" t="s">
        <v>175</v>
      </c>
    </row>
    <row r="14" spans="1:3">
      <c r="A14" s="101">
        <v>44545</v>
      </c>
      <c r="B14" s="100">
        <v>435.97</v>
      </c>
      <c r="C14" s="99" t="s">
        <v>175</v>
      </c>
    </row>
    <row r="15" spans="1:3">
      <c r="A15" s="101">
        <v>44544</v>
      </c>
      <c r="B15" s="100">
        <v>428.95</v>
      </c>
      <c r="C15" s="99" t="s">
        <v>175</v>
      </c>
    </row>
    <row r="16" spans="1:3">
      <c r="A16" s="101">
        <v>44543</v>
      </c>
      <c r="B16" s="100">
        <v>432.11</v>
      </c>
      <c r="C16" s="99" t="s">
        <v>175</v>
      </c>
    </row>
    <row r="17" spans="1:3">
      <c r="A17" s="101">
        <v>44540</v>
      </c>
      <c r="B17" s="100">
        <v>436.09</v>
      </c>
      <c r="C17" s="99" t="s">
        <v>175</v>
      </c>
    </row>
    <row r="18" spans="1:3">
      <c r="A18" s="101">
        <v>44539</v>
      </c>
      <c r="B18" s="100">
        <v>431.97</v>
      </c>
      <c r="C18" s="99" t="s">
        <v>175</v>
      </c>
    </row>
    <row r="19" spans="1:3">
      <c r="A19" s="101">
        <v>44538</v>
      </c>
      <c r="B19" s="100">
        <v>435.04</v>
      </c>
      <c r="C19" s="99" t="s">
        <v>175</v>
      </c>
    </row>
    <row r="20" spans="1:3">
      <c r="A20" s="101">
        <v>44537</v>
      </c>
      <c r="B20" s="100">
        <v>433.69</v>
      </c>
      <c r="C20" s="99" t="s">
        <v>175</v>
      </c>
    </row>
    <row r="21" spans="1:3">
      <c r="A21" s="101">
        <v>44536</v>
      </c>
      <c r="B21" s="100">
        <v>424.89</v>
      </c>
      <c r="C21" s="99" t="s">
        <v>175</v>
      </c>
    </row>
    <row r="22" spans="1:3">
      <c r="A22" s="101">
        <v>44533</v>
      </c>
      <c r="B22" s="100">
        <v>419.96</v>
      </c>
      <c r="C22" s="99" t="s">
        <v>175</v>
      </c>
    </row>
    <row r="23" spans="1:3">
      <c r="A23" s="101">
        <v>44532</v>
      </c>
      <c r="B23" s="100">
        <v>423.52</v>
      </c>
      <c r="C23" s="99" t="s">
        <v>175</v>
      </c>
    </row>
    <row r="24" spans="1:3">
      <c r="A24" s="101">
        <v>44531</v>
      </c>
      <c r="B24" s="100">
        <v>417.52</v>
      </c>
      <c r="C24" s="99" t="s">
        <v>175</v>
      </c>
    </row>
    <row r="25" spans="1:3">
      <c r="A25" s="101">
        <v>44530</v>
      </c>
      <c r="B25" s="100">
        <v>422.49</v>
      </c>
      <c r="C25" s="99" t="s">
        <v>175</v>
      </c>
    </row>
    <row r="26" spans="1:3">
      <c r="A26" s="101">
        <v>44529</v>
      </c>
      <c r="B26" s="100">
        <v>430.59</v>
      </c>
      <c r="C26" s="99" t="s">
        <v>175</v>
      </c>
    </row>
    <row r="27" spans="1:3">
      <c r="A27" s="101">
        <v>44526</v>
      </c>
      <c r="B27" s="100">
        <v>424.96</v>
      </c>
      <c r="C27" s="99" t="s">
        <v>175</v>
      </c>
    </row>
    <row r="28" spans="1:3">
      <c r="A28" s="101">
        <v>44524</v>
      </c>
      <c r="B28" s="100">
        <v>434.84</v>
      </c>
      <c r="C28" s="99" t="s">
        <v>175</v>
      </c>
    </row>
    <row r="29" spans="1:3">
      <c r="A29" s="101">
        <v>44523</v>
      </c>
      <c r="B29" s="100">
        <v>433.83</v>
      </c>
      <c r="C29" s="99" t="s">
        <v>175</v>
      </c>
    </row>
    <row r="30" spans="1:3">
      <c r="A30" s="101">
        <v>44522</v>
      </c>
      <c r="B30" s="100">
        <v>433.1</v>
      </c>
      <c r="C30" s="99" t="s">
        <v>175</v>
      </c>
    </row>
    <row r="31" spans="1:3">
      <c r="A31" s="101">
        <v>44519</v>
      </c>
      <c r="B31" s="100">
        <v>434.46</v>
      </c>
      <c r="C31" s="99" t="s">
        <v>175</v>
      </c>
    </row>
    <row r="32" spans="1:3">
      <c r="A32" s="101">
        <v>44518</v>
      </c>
      <c r="B32" s="100">
        <v>435.06</v>
      </c>
      <c r="C32" s="99" t="s">
        <v>175</v>
      </c>
    </row>
    <row r="33" spans="1:3">
      <c r="A33" s="101">
        <v>44517</v>
      </c>
      <c r="B33" s="100">
        <v>433.55</v>
      </c>
      <c r="C33" s="99" t="s">
        <v>175</v>
      </c>
    </row>
    <row r="34" spans="1:3">
      <c r="A34" s="101">
        <v>44516</v>
      </c>
      <c r="B34" s="100">
        <v>434.6</v>
      </c>
      <c r="C34" s="99" t="s">
        <v>175</v>
      </c>
    </row>
    <row r="35" spans="1:3">
      <c r="A35" s="101">
        <v>44515</v>
      </c>
      <c r="B35" s="100">
        <v>432.91</v>
      </c>
      <c r="C35" s="99" t="s">
        <v>175</v>
      </c>
    </row>
    <row r="36" spans="1:3">
      <c r="A36" s="101">
        <v>44512</v>
      </c>
      <c r="B36" s="100">
        <v>432.9</v>
      </c>
      <c r="C36" s="99" t="s">
        <v>175</v>
      </c>
    </row>
    <row r="37" spans="1:3">
      <c r="A37" s="101">
        <v>44511</v>
      </c>
      <c r="B37" s="100">
        <v>429.75</v>
      </c>
      <c r="C37" s="99" t="s">
        <v>175</v>
      </c>
    </row>
    <row r="38" spans="1:3">
      <c r="A38" s="101">
        <v>44510</v>
      </c>
      <c r="B38" s="100">
        <v>429.52</v>
      </c>
      <c r="C38" s="99" t="s">
        <v>175</v>
      </c>
    </row>
    <row r="39" spans="1:3">
      <c r="A39" s="101">
        <v>44509</v>
      </c>
      <c r="B39" s="100">
        <v>432.99</v>
      </c>
      <c r="C39" s="99" t="s">
        <v>175</v>
      </c>
    </row>
    <row r="40" spans="1:3">
      <c r="A40" s="101">
        <v>44508</v>
      </c>
      <c r="B40" s="100">
        <v>434.48</v>
      </c>
      <c r="C40" s="99" t="s">
        <v>175</v>
      </c>
    </row>
    <row r="41" spans="1:3">
      <c r="A41" s="101">
        <v>44505</v>
      </c>
      <c r="B41" s="100">
        <v>434.09</v>
      </c>
      <c r="C41" s="99" t="s">
        <v>175</v>
      </c>
    </row>
    <row r="42" spans="1:3">
      <c r="A42" s="101">
        <v>44504</v>
      </c>
      <c r="B42" s="100">
        <v>432.44</v>
      </c>
      <c r="C42" s="99" t="s">
        <v>175</v>
      </c>
    </row>
    <row r="43" spans="1:3">
      <c r="A43" s="101">
        <v>44503</v>
      </c>
      <c r="B43" s="100">
        <v>430.58</v>
      </c>
      <c r="C43" s="99" t="s">
        <v>175</v>
      </c>
    </row>
    <row r="44" spans="1:3">
      <c r="A44" s="101">
        <v>44502</v>
      </c>
      <c r="B44" s="100">
        <v>427.82</v>
      </c>
      <c r="C44" s="99" t="s">
        <v>175</v>
      </c>
    </row>
    <row r="45" spans="1:3">
      <c r="A45" s="101">
        <v>44501</v>
      </c>
      <c r="B45" s="100">
        <v>426.25</v>
      </c>
      <c r="C45" s="99" t="s">
        <v>175</v>
      </c>
    </row>
    <row r="46" spans="1:3">
      <c r="A46" s="101">
        <v>44498</v>
      </c>
      <c r="B46" s="100">
        <v>425.48</v>
      </c>
      <c r="C46" s="99" t="s">
        <v>175</v>
      </c>
    </row>
    <row r="47" spans="1:3">
      <c r="A47" s="101">
        <v>44497</v>
      </c>
      <c r="B47" s="100">
        <v>424.61</v>
      </c>
      <c r="C47" s="99" t="s">
        <v>175</v>
      </c>
    </row>
    <row r="48" spans="1:3">
      <c r="A48" s="101">
        <v>44496</v>
      </c>
      <c r="B48" s="100">
        <v>420.46</v>
      </c>
      <c r="C48" s="99" t="s">
        <v>175</v>
      </c>
    </row>
    <row r="49" spans="1:3">
      <c r="A49" s="101">
        <v>44495</v>
      </c>
      <c r="B49" s="100">
        <v>422.59</v>
      </c>
      <c r="C49" s="99" t="s">
        <v>175</v>
      </c>
    </row>
    <row r="50" spans="1:3">
      <c r="A50" s="101">
        <v>44494</v>
      </c>
      <c r="B50" s="100">
        <v>421.82</v>
      </c>
      <c r="C50" s="99" t="s">
        <v>175</v>
      </c>
    </row>
    <row r="51" spans="1:3">
      <c r="A51" s="101">
        <v>44491</v>
      </c>
      <c r="B51" s="100">
        <v>419.83</v>
      </c>
      <c r="C51" s="99" t="s">
        <v>175</v>
      </c>
    </row>
    <row r="52" spans="1:3">
      <c r="A52" s="101">
        <v>44490</v>
      </c>
      <c r="B52" s="100">
        <v>420.28</v>
      </c>
      <c r="C52" s="99" t="s">
        <v>175</v>
      </c>
    </row>
    <row r="53" spans="1:3">
      <c r="A53" s="101">
        <v>44489</v>
      </c>
      <c r="B53" s="100">
        <v>418.99</v>
      </c>
      <c r="C53" s="99" t="s">
        <v>175</v>
      </c>
    </row>
    <row r="54" spans="1:3">
      <c r="A54" s="101">
        <v>44488</v>
      </c>
      <c r="B54" s="100">
        <v>417.46</v>
      </c>
      <c r="C54" s="99" t="s">
        <v>175</v>
      </c>
    </row>
    <row r="55" spans="1:3">
      <c r="A55" s="101">
        <v>44487</v>
      </c>
      <c r="B55" s="100">
        <v>414.39</v>
      </c>
      <c r="C55" s="99" t="s">
        <v>175</v>
      </c>
    </row>
    <row r="56" spans="1:3">
      <c r="A56" s="101">
        <v>44484</v>
      </c>
      <c r="B56" s="100">
        <v>413</v>
      </c>
      <c r="C56" s="99" t="s">
        <v>175</v>
      </c>
    </row>
    <row r="57" spans="1:3">
      <c r="A57" s="101">
        <v>44483</v>
      </c>
      <c r="B57" s="100">
        <v>409.94</v>
      </c>
      <c r="C57" s="99" t="s">
        <v>175</v>
      </c>
    </row>
    <row r="58" spans="1:3">
      <c r="A58" s="101">
        <v>44482</v>
      </c>
      <c r="B58" s="100">
        <v>403.02</v>
      </c>
      <c r="C58" s="99" t="s">
        <v>175</v>
      </c>
    </row>
    <row r="59" spans="1:3">
      <c r="A59" s="101">
        <v>44481</v>
      </c>
      <c r="B59" s="100">
        <v>401.8</v>
      </c>
      <c r="C59" s="99" t="s">
        <v>175</v>
      </c>
    </row>
    <row r="60" spans="1:3">
      <c r="A60" s="101">
        <v>44480</v>
      </c>
      <c r="B60" s="100">
        <v>402.78</v>
      </c>
      <c r="C60" s="99" t="s">
        <v>175</v>
      </c>
    </row>
    <row r="61" spans="1:3">
      <c r="A61" s="101">
        <v>44477</v>
      </c>
      <c r="B61" s="100">
        <v>405.57</v>
      </c>
      <c r="C61" s="99" t="s">
        <v>175</v>
      </c>
    </row>
    <row r="62" spans="1:3">
      <c r="A62" s="101">
        <v>44476</v>
      </c>
      <c r="B62" s="100">
        <v>406.34</v>
      </c>
      <c r="C62" s="99" t="s">
        <v>175</v>
      </c>
    </row>
    <row r="63" spans="1:3">
      <c r="A63" s="101">
        <v>44475</v>
      </c>
      <c r="B63" s="100">
        <v>402.91</v>
      </c>
      <c r="C63" s="99" t="s">
        <v>175</v>
      </c>
    </row>
    <row r="64" spans="1:3">
      <c r="A64" s="101">
        <v>44474</v>
      </c>
      <c r="B64" s="100">
        <v>401.26</v>
      </c>
      <c r="C64" s="99" t="s">
        <v>175</v>
      </c>
    </row>
    <row r="65" spans="1:3">
      <c r="A65" s="101">
        <v>44473</v>
      </c>
      <c r="B65" s="100">
        <v>397.04</v>
      </c>
      <c r="C65" s="99" t="s">
        <v>175</v>
      </c>
    </row>
    <row r="66" spans="1:3">
      <c r="A66" s="101">
        <v>44470</v>
      </c>
      <c r="B66" s="100">
        <v>402.24</v>
      </c>
      <c r="C66" s="99" t="s">
        <v>175</v>
      </c>
    </row>
    <row r="67" spans="1:3">
      <c r="A67" s="101">
        <v>44469</v>
      </c>
      <c r="B67" s="100">
        <v>397.67</v>
      </c>
      <c r="C67" s="99" t="s">
        <v>175</v>
      </c>
    </row>
    <row r="68" spans="1:3">
      <c r="A68" s="101">
        <v>44468</v>
      </c>
      <c r="B68" s="100">
        <v>402.44</v>
      </c>
      <c r="C68" s="99" t="s">
        <v>175</v>
      </c>
    </row>
    <row r="69" spans="1:3">
      <c r="A69" s="101">
        <v>44467</v>
      </c>
      <c r="B69" s="100">
        <v>401.77</v>
      </c>
      <c r="C69" s="99" t="s">
        <v>175</v>
      </c>
    </row>
    <row r="70" spans="1:3">
      <c r="A70" s="101">
        <v>44466</v>
      </c>
      <c r="B70" s="100">
        <v>411.33</v>
      </c>
      <c r="C70" s="99" t="s">
        <v>175</v>
      </c>
    </row>
    <row r="71" spans="1:3">
      <c r="A71" s="101">
        <v>44463</v>
      </c>
      <c r="B71" s="100">
        <v>412.47</v>
      </c>
      <c r="C71" s="99" t="s">
        <v>175</v>
      </c>
    </row>
    <row r="72" spans="1:3">
      <c r="A72" s="101">
        <v>44462</v>
      </c>
      <c r="B72" s="100">
        <v>411.86</v>
      </c>
      <c r="C72" s="99" t="s">
        <v>175</v>
      </c>
    </row>
    <row r="73" spans="1:3">
      <c r="A73" s="101">
        <v>44461</v>
      </c>
      <c r="B73" s="100">
        <v>406.91</v>
      </c>
      <c r="C73" s="99" t="s">
        <v>175</v>
      </c>
    </row>
    <row r="74" spans="1:3">
      <c r="A74" s="101">
        <v>44460</v>
      </c>
      <c r="B74" s="100">
        <v>403.08</v>
      </c>
      <c r="C74" s="99" t="s">
        <v>175</v>
      </c>
    </row>
    <row r="75" spans="1:3">
      <c r="A75" s="101">
        <v>44459</v>
      </c>
      <c r="B75" s="100">
        <v>403.39</v>
      </c>
      <c r="C75" s="99" t="s">
        <v>175</v>
      </c>
    </row>
    <row r="76" spans="1:3">
      <c r="A76" s="101">
        <v>44456</v>
      </c>
      <c r="B76" s="100">
        <v>410.36</v>
      </c>
      <c r="C76" s="99" t="s">
        <v>175</v>
      </c>
    </row>
    <row r="77" spans="1:3">
      <c r="A77" s="101">
        <v>44455</v>
      </c>
      <c r="B77" s="100">
        <v>414.13</v>
      </c>
      <c r="C77" s="99" t="s">
        <v>175</v>
      </c>
    </row>
    <row r="78" spans="1:3">
      <c r="A78" s="101">
        <v>44454</v>
      </c>
      <c r="B78" s="100">
        <v>414.76</v>
      </c>
      <c r="C78" s="99" t="s">
        <v>175</v>
      </c>
    </row>
    <row r="79" spans="1:3">
      <c r="A79" s="101">
        <v>44453</v>
      </c>
      <c r="B79" s="100">
        <v>411.27</v>
      </c>
      <c r="C79" s="99" t="s">
        <v>175</v>
      </c>
    </row>
    <row r="80" spans="1:3">
      <c r="A80" s="101">
        <v>44452</v>
      </c>
      <c r="B80" s="100">
        <v>413.54</v>
      </c>
      <c r="C80" s="99" t="s">
        <v>175</v>
      </c>
    </row>
    <row r="81" spans="1:3">
      <c r="A81" s="101">
        <v>44449</v>
      </c>
      <c r="B81" s="100">
        <v>412.61</v>
      </c>
      <c r="C81" s="99" t="s">
        <v>175</v>
      </c>
    </row>
    <row r="82" spans="1:3">
      <c r="A82" s="101">
        <v>44448</v>
      </c>
      <c r="B82" s="100">
        <v>415.8</v>
      </c>
      <c r="C82" s="99" t="s">
        <v>175</v>
      </c>
    </row>
    <row r="83" spans="1:3">
      <c r="A83" s="101">
        <v>44447</v>
      </c>
      <c r="B83" s="100">
        <v>417.69</v>
      </c>
      <c r="C83" s="99" t="s">
        <v>175</v>
      </c>
    </row>
    <row r="84" spans="1:3">
      <c r="A84" s="101">
        <v>44446</v>
      </c>
      <c r="B84" s="100">
        <v>418.23</v>
      </c>
      <c r="C84" s="99" t="s">
        <v>175</v>
      </c>
    </row>
    <row r="85" spans="1:3">
      <c r="A85" s="101">
        <v>44442</v>
      </c>
      <c r="B85" s="100">
        <v>419.65</v>
      </c>
      <c r="C85" s="99" t="s">
        <v>175</v>
      </c>
    </row>
    <row r="86" spans="1:3">
      <c r="A86" s="101">
        <v>44441</v>
      </c>
      <c r="B86" s="100">
        <v>419.78</v>
      </c>
      <c r="C86" s="99" t="s">
        <v>175</v>
      </c>
    </row>
    <row r="87" spans="1:3">
      <c r="A87" s="101">
        <v>44440</v>
      </c>
      <c r="B87" s="100">
        <v>418.52</v>
      </c>
      <c r="C87" s="99" t="s">
        <v>175</v>
      </c>
    </row>
    <row r="88" spans="1:3">
      <c r="A88" s="101">
        <v>44439</v>
      </c>
      <c r="B88" s="100">
        <v>418.37</v>
      </c>
      <c r="C88" s="99" t="s">
        <v>175</v>
      </c>
    </row>
    <row r="89" spans="1:3">
      <c r="A89" s="101">
        <v>44438</v>
      </c>
      <c r="B89" s="100">
        <v>418.88</v>
      </c>
      <c r="C89" s="99" t="s">
        <v>175</v>
      </c>
    </row>
    <row r="90" spans="1:3">
      <c r="A90" s="101">
        <v>44435</v>
      </c>
      <c r="B90" s="100">
        <v>417.07</v>
      </c>
      <c r="C90" s="99" t="s">
        <v>175</v>
      </c>
    </row>
    <row r="91" spans="1:3">
      <c r="A91" s="101">
        <v>44434</v>
      </c>
      <c r="B91" s="100">
        <v>413.41</v>
      </c>
      <c r="C91" s="99" t="s">
        <v>175</v>
      </c>
    </row>
    <row r="92" spans="1:3">
      <c r="A92" s="101">
        <v>44433</v>
      </c>
      <c r="B92" s="100">
        <v>415.82</v>
      </c>
      <c r="C92" s="99" t="s">
        <v>175</v>
      </c>
    </row>
    <row r="93" spans="1:3">
      <c r="A93" s="101">
        <v>44432</v>
      </c>
      <c r="B93" s="100">
        <v>414.9</v>
      </c>
      <c r="C93" s="99" t="s">
        <v>175</v>
      </c>
    </row>
    <row r="94" spans="1:3">
      <c r="A94" s="101">
        <v>44431</v>
      </c>
      <c r="B94" s="100">
        <v>414.28</v>
      </c>
      <c r="C94" s="99" t="s">
        <v>175</v>
      </c>
    </row>
    <row r="95" spans="1:3">
      <c r="A95" s="101">
        <v>44428</v>
      </c>
      <c r="B95" s="100">
        <v>410.74</v>
      </c>
      <c r="C95" s="99" t="s">
        <v>175</v>
      </c>
    </row>
    <row r="96" spans="1:3">
      <c r="A96" s="101">
        <v>44427</v>
      </c>
      <c r="B96" s="100">
        <v>407.41</v>
      </c>
      <c r="C96" s="99" t="s">
        <v>175</v>
      </c>
    </row>
    <row r="97" spans="1:3">
      <c r="A97" s="101">
        <v>44426</v>
      </c>
      <c r="B97" s="100">
        <v>406.87</v>
      </c>
      <c r="C97" s="99" t="s">
        <v>175</v>
      </c>
    </row>
    <row r="98" spans="1:3">
      <c r="A98" s="101">
        <v>44425</v>
      </c>
      <c r="B98" s="100">
        <v>411.22</v>
      </c>
      <c r="C98" s="99" t="s">
        <v>175</v>
      </c>
    </row>
    <row r="99" spans="1:3">
      <c r="A99" s="101">
        <v>44424</v>
      </c>
      <c r="B99" s="100">
        <v>414.11</v>
      </c>
      <c r="C99" s="99" t="s">
        <v>175</v>
      </c>
    </row>
    <row r="100" spans="1:3">
      <c r="A100" s="101">
        <v>44421</v>
      </c>
      <c r="B100" s="100">
        <v>413.03</v>
      </c>
      <c r="C100" s="99" t="s">
        <v>175</v>
      </c>
    </row>
    <row r="101" spans="1:3">
      <c r="A101" s="101">
        <v>44420</v>
      </c>
      <c r="B101" s="100">
        <v>412.35</v>
      </c>
      <c r="C101" s="99" t="s">
        <v>175</v>
      </c>
    </row>
    <row r="102" spans="1:3">
      <c r="A102" s="101">
        <v>44419</v>
      </c>
      <c r="B102" s="100">
        <v>411.03</v>
      </c>
      <c r="C102" s="99" t="s">
        <v>175</v>
      </c>
    </row>
    <row r="103" spans="1:3">
      <c r="A103" s="101">
        <v>44418</v>
      </c>
      <c r="B103" s="100">
        <v>410</v>
      </c>
      <c r="C103" s="99" t="s">
        <v>175</v>
      </c>
    </row>
    <row r="104" spans="1:3">
      <c r="A104" s="101">
        <v>44417</v>
      </c>
      <c r="B104" s="100">
        <v>409.6</v>
      </c>
      <c r="C104" s="99" t="s">
        <v>175</v>
      </c>
    </row>
    <row r="105" spans="1:3">
      <c r="A105" s="101">
        <v>44414</v>
      </c>
      <c r="B105" s="100">
        <v>409.95</v>
      </c>
      <c r="C105" s="99" t="s">
        <v>175</v>
      </c>
    </row>
    <row r="106" spans="1:3">
      <c r="A106" s="101">
        <v>44413</v>
      </c>
      <c r="B106" s="100">
        <v>409.22</v>
      </c>
      <c r="C106" s="99" t="s">
        <v>175</v>
      </c>
    </row>
    <row r="107" spans="1:3">
      <c r="A107" s="101">
        <v>44412</v>
      </c>
      <c r="B107" s="100">
        <v>406.75</v>
      </c>
      <c r="C107" s="99" t="s">
        <v>175</v>
      </c>
    </row>
    <row r="108" spans="1:3">
      <c r="A108" s="101">
        <v>44411</v>
      </c>
      <c r="B108" s="100">
        <v>408.64</v>
      </c>
      <c r="C108" s="99" t="s">
        <v>175</v>
      </c>
    </row>
    <row r="109" spans="1:3">
      <c r="A109" s="101">
        <v>44410</v>
      </c>
      <c r="B109" s="100">
        <v>405.32</v>
      </c>
      <c r="C109" s="99" t="s">
        <v>175</v>
      </c>
    </row>
    <row r="110" spans="1:3">
      <c r="A110" s="101">
        <v>44407</v>
      </c>
      <c r="B110" s="100">
        <v>406.07</v>
      </c>
      <c r="C110" s="99" t="s">
        <v>175</v>
      </c>
    </row>
    <row r="111" spans="1:3">
      <c r="A111" s="101">
        <v>44406</v>
      </c>
      <c r="B111" s="100">
        <v>408.25</v>
      </c>
      <c r="C111" s="99" t="s">
        <v>175</v>
      </c>
    </row>
    <row r="112" spans="1:3">
      <c r="A112" s="101">
        <v>44405</v>
      </c>
      <c r="B112" s="100">
        <v>406.49</v>
      </c>
      <c r="C112" s="99" t="s">
        <v>175</v>
      </c>
    </row>
    <row r="113" spans="1:3">
      <c r="A113" s="101">
        <v>44404</v>
      </c>
      <c r="B113" s="100">
        <v>406.57</v>
      </c>
      <c r="C113" s="99" t="s">
        <v>175</v>
      </c>
    </row>
    <row r="114" spans="1:3">
      <c r="A114" s="101">
        <v>44403</v>
      </c>
      <c r="B114" s="100">
        <v>408.49</v>
      </c>
      <c r="C114" s="99" t="s">
        <v>175</v>
      </c>
    </row>
    <row r="115" spans="1:3">
      <c r="A115" s="101">
        <v>44400</v>
      </c>
      <c r="B115" s="100">
        <v>407.52</v>
      </c>
      <c r="C115" s="99" t="s">
        <v>175</v>
      </c>
    </row>
    <row r="116" spans="1:3">
      <c r="A116" s="101">
        <v>44399</v>
      </c>
      <c r="B116" s="100">
        <v>403.41</v>
      </c>
      <c r="C116" s="99" t="s">
        <v>175</v>
      </c>
    </row>
    <row r="117" spans="1:3">
      <c r="A117" s="101">
        <v>44398</v>
      </c>
      <c r="B117" s="100">
        <v>402.57</v>
      </c>
      <c r="C117" s="99" t="s">
        <v>175</v>
      </c>
    </row>
    <row r="118" spans="1:3">
      <c r="A118" s="101">
        <v>44397</v>
      </c>
      <c r="B118" s="100">
        <v>399.29</v>
      </c>
      <c r="C118" s="99" t="s">
        <v>175</v>
      </c>
    </row>
    <row r="119" spans="1:3">
      <c r="A119" s="101">
        <v>44396</v>
      </c>
      <c r="B119" s="100">
        <v>393.31</v>
      </c>
      <c r="C119" s="99" t="s">
        <v>175</v>
      </c>
    </row>
    <row r="120" spans="1:3">
      <c r="A120" s="101">
        <v>44393</v>
      </c>
      <c r="B120" s="100">
        <v>399.65</v>
      </c>
      <c r="C120" s="99" t="s">
        <v>175</v>
      </c>
    </row>
    <row r="121" spans="1:3">
      <c r="A121" s="101">
        <v>44392</v>
      </c>
      <c r="B121" s="100">
        <v>402.69</v>
      </c>
      <c r="C121" s="99" t="s">
        <v>175</v>
      </c>
    </row>
    <row r="122" spans="1:3">
      <c r="A122" s="101">
        <v>44391</v>
      </c>
      <c r="B122" s="100">
        <v>404</v>
      </c>
      <c r="C122" s="99" t="s">
        <v>175</v>
      </c>
    </row>
    <row r="123" spans="1:3">
      <c r="A123" s="101">
        <v>44390</v>
      </c>
      <c r="B123" s="100">
        <v>403.48</v>
      </c>
      <c r="C123" s="99" t="s">
        <v>175</v>
      </c>
    </row>
    <row r="124" spans="1:3">
      <c r="A124" s="101">
        <v>44389</v>
      </c>
      <c r="B124" s="100">
        <v>404.91</v>
      </c>
      <c r="C124" s="99" t="s">
        <v>175</v>
      </c>
    </row>
    <row r="125" spans="1:3">
      <c r="A125" s="101">
        <v>44386</v>
      </c>
      <c r="B125" s="100">
        <v>403.52</v>
      </c>
      <c r="C125" s="99" t="s">
        <v>175</v>
      </c>
    </row>
    <row r="126" spans="1:3">
      <c r="A126" s="101">
        <v>44385</v>
      </c>
      <c r="B126" s="100">
        <v>399.02</v>
      </c>
      <c r="C126" s="99" t="s">
        <v>175</v>
      </c>
    </row>
    <row r="127" spans="1:3">
      <c r="A127" s="101">
        <v>44384</v>
      </c>
      <c r="B127" s="100">
        <v>402.38</v>
      </c>
      <c r="C127" s="99" t="s">
        <v>175</v>
      </c>
    </row>
    <row r="128" spans="1:3">
      <c r="A128" s="101">
        <v>44383</v>
      </c>
      <c r="B128" s="100">
        <v>401.04</v>
      </c>
      <c r="C128" s="99" t="s">
        <v>175</v>
      </c>
    </row>
    <row r="129" spans="1:3">
      <c r="A129" s="101">
        <v>44379</v>
      </c>
      <c r="B129" s="100">
        <v>401.84</v>
      </c>
      <c r="C129" s="99" t="s">
        <v>175</v>
      </c>
    </row>
    <row r="130" spans="1:3">
      <c r="A130" s="101">
        <v>44378</v>
      </c>
      <c r="B130" s="100">
        <v>398.8</v>
      </c>
      <c r="C130" s="99" t="s">
        <v>175</v>
      </c>
    </row>
    <row r="131" spans="1:3">
      <c r="A131" s="101">
        <v>44377</v>
      </c>
      <c r="B131" s="100">
        <v>396.7</v>
      </c>
      <c r="C131" s="99" t="s">
        <v>175</v>
      </c>
    </row>
    <row r="132" spans="1:3">
      <c r="A132" s="101">
        <v>44376</v>
      </c>
      <c r="B132" s="100">
        <v>396.16</v>
      </c>
      <c r="C132" s="99" t="s">
        <v>175</v>
      </c>
    </row>
    <row r="133" spans="1:3">
      <c r="A133" s="101">
        <v>44375</v>
      </c>
      <c r="B133" s="100">
        <v>396.02</v>
      </c>
      <c r="C133" s="99" t="s">
        <v>175</v>
      </c>
    </row>
    <row r="134" spans="1:3">
      <c r="A134" s="101">
        <v>44372</v>
      </c>
      <c r="B134" s="100">
        <v>396.34</v>
      </c>
      <c r="C134" s="99" t="s">
        <v>175</v>
      </c>
    </row>
    <row r="135" spans="1:3">
      <c r="A135" s="101">
        <v>44371</v>
      </c>
      <c r="B135" s="100">
        <v>395.02</v>
      </c>
      <c r="C135" s="99" t="s">
        <v>175</v>
      </c>
    </row>
    <row r="136" spans="1:3">
      <c r="A136" s="101">
        <v>44370</v>
      </c>
      <c r="B136" s="100">
        <v>392.71</v>
      </c>
      <c r="C136" s="99" t="s">
        <v>175</v>
      </c>
    </row>
    <row r="137" spans="1:3">
      <c r="A137" s="101">
        <v>44369</v>
      </c>
      <c r="B137" s="100">
        <v>393.13</v>
      </c>
      <c r="C137" s="99" t="s">
        <v>175</v>
      </c>
    </row>
    <row r="138" spans="1:3">
      <c r="A138" s="101">
        <v>44368</v>
      </c>
      <c r="B138" s="100">
        <v>391.13</v>
      </c>
      <c r="C138" s="99" t="s">
        <v>175</v>
      </c>
    </row>
    <row r="139" spans="1:3">
      <c r="A139" s="101">
        <v>44365</v>
      </c>
      <c r="B139" s="100">
        <v>385.71</v>
      </c>
      <c r="C139" s="99" t="s">
        <v>175</v>
      </c>
    </row>
    <row r="140" spans="1:3">
      <c r="A140" s="101">
        <v>44364</v>
      </c>
      <c r="B140" s="100">
        <v>390.83</v>
      </c>
      <c r="C140" s="99" t="s">
        <v>175</v>
      </c>
    </row>
    <row r="141" spans="1:3">
      <c r="A141" s="101">
        <v>44363</v>
      </c>
      <c r="B141" s="100">
        <v>390.99</v>
      </c>
      <c r="C141" s="99" t="s">
        <v>175</v>
      </c>
    </row>
    <row r="142" spans="1:3">
      <c r="A142" s="101">
        <v>44362</v>
      </c>
      <c r="B142" s="100">
        <v>393.1</v>
      </c>
      <c r="C142" s="99" t="s">
        <v>175</v>
      </c>
    </row>
    <row r="143" spans="1:3">
      <c r="A143" s="101">
        <v>44361</v>
      </c>
      <c r="B143" s="100">
        <v>393.88</v>
      </c>
      <c r="C143" s="99" t="s">
        <v>175</v>
      </c>
    </row>
    <row r="144" spans="1:3">
      <c r="A144" s="101">
        <v>44358</v>
      </c>
      <c r="B144" s="100">
        <v>393.08</v>
      </c>
      <c r="C144" s="99" t="s">
        <v>175</v>
      </c>
    </row>
    <row r="145" spans="1:3">
      <c r="A145" s="101">
        <v>44357</v>
      </c>
      <c r="B145" s="100">
        <v>392.31</v>
      </c>
      <c r="C145" s="99" t="s">
        <v>175</v>
      </c>
    </row>
    <row r="146" spans="1:3">
      <c r="A146" s="101">
        <v>44356</v>
      </c>
      <c r="B146" s="100">
        <v>390.47</v>
      </c>
      <c r="C146" s="99" t="s">
        <v>175</v>
      </c>
    </row>
    <row r="147" spans="1:3">
      <c r="A147" s="101">
        <v>44355</v>
      </c>
      <c r="B147" s="100">
        <v>391.17</v>
      </c>
      <c r="C147" s="99" t="s">
        <v>175</v>
      </c>
    </row>
    <row r="148" spans="1:3">
      <c r="A148" s="101">
        <v>44354</v>
      </c>
      <c r="B148" s="100">
        <v>391.1</v>
      </c>
      <c r="C148" s="99" t="s">
        <v>175</v>
      </c>
    </row>
    <row r="149" spans="1:3">
      <c r="A149" s="101">
        <v>44351</v>
      </c>
      <c r="B149" s="100">
        <v>391.4</v>
      </c>
      <c r="C149" s="99" t="s">
        <v>175</v>
      </c>
    </row>
    <row r="150" spans="1:3">
      <c r="A150" s="101">
        <v>44350</v>
      </c>
      <c r="B150" s="100">
        <v>387.97</v>
      </c>
      <c r="C150" s="99" t="s">
        <v>175</v>
      </c>
    </row>
    <row r="151" spans="1:3">
      <c r="A151" s="101">
        <v>44349</v>
      </c>
      <c r="B151" s="100">
        <v>389.33</v>
      </c>
      <c r="C151" s="99" t="s">
        <v>175</v>
      </c>
    </row>
    <row r="152" spans="1:3">
      <c r="A152" s="101">
        <v>44348</v>
      </c>
      <c r="B152" s="100">
        <v>388.72</v>
      </c>
      <c r="C152" s="99" t="s">
        <v>175</v>
      </c>
    </row>
    <row r="153" spans="1:3">
      <c r="A153" s="101">
        <v>44344</v>
      </c>
      <c r="B153" s="100">
        <v>388.91</v>
      </c>
      <c r="C153" s="99" t="s">
        <v>175</v>
      </c>
    </row>
    <row r="154" spans="1:3">
      <c r="A154" s="101">
        <v>44343</v>
      </c>
      <c r="B154" s="100">
        <v>388.56</v>
      </c>
      <c r="C154" s="99" t="s">
        <v>175</v>
      </c>
    </row>
    <row r="155" spans="1:3">
      <c r="A155" s="101">
        <v>44342</v>
      </c>
      <c r="B155" s="100">
        <v>388.08</v>
      </c>
      <c r="C155" s="99" t="s">
        <v>175</v>
      </c>
    </row>
    <row r="156" spans="1:3">
      <c r="A156" s="101">
        <v>44341</v>
      </c>
      <c r="B156" s="100">
        <v>387.35</v>
      </c>
      <c r="C156" s="99" t="s">
        <v>175</v>
      </c>
    </row>
    <row r="157" spans="1:3">
      <c r="A157" s="101">
        <v>44340</v>
      </c>
      <c r="B157" s="100">
        <v>388.17</v>
      </c>
      <c r="C157" s="99" t="s">
        <v>175</v>
      </c>
    </row>
    <row r="158" spans="1:3">
      <c r="A158" s="101">
        <v>44337</v>
      </c>
      <c r="B158" s="100">
        <v>384.32</v>
      </c>
      <c r="C158" s="99" t="s">
        <v>175</v>
      </c>
    </row>
    <row r="159" spans="1:3">
      <c r="A159" s="101">
        <v>44336</v>
      </c>
      <c r="B159" s="100">
        <v>384.61</v>
      </c>
      <c r="C159" s="99" t="s">
        <v>175</v>
      </c>
    </row>
    <row r="160" spans="1:3">
      <c r="A160" s="101">
        <v>44335</v>
      </c>
      <c r="B160" s="100">
        <v>380.56</v>
      </c>
      <c r="C160" s="99" t="s">
        <v>175</v>
      </c>
    </row>
    <row r="161" spans="1:3">
      <c r="A161" s="101">
        <v>44334</v>
      </c>
      <c r="B161" s="100">
        <v>381.63</v>
      </c>
      <c r="C161" s="99" t="s">
        <v>175</v>
      </c>
    </row>
    <row r="162" spans="1:3">
      <c r="A162" s="101">
        <v>44333</v>
      </c>
      <c r="B162" s="100">
        <v>384.87</v>
      </c>
      <c r="C162" s="99" t="s">
        <v>175</v>
      </c>
    </row>
    <row r="163" spans="1:3">
      <c r="A163" s="101">
        <v>44330</v>
      </c>
      <c r="B163" s="100">
        <v>385.85</v>
      </c>
      <c r="C163" s="99" t="s">
        <v>175</v>
      </c>
    </row>
    <row r="164" spans="1:3">
      <c r="A164" s="101">
        <v>44329</v>
      </c>
      <c r="B164" s="100">
        <v>380.15</v>
      </c>
      <c r="C164" s="99" t="s">
        <v>175</v>
      </c>
    </row>
    <row r="165" spans="1:3">
      <c r="A165" s="101">
        <v>44328</v>
      </c>
      <c r="B165" s="100">
        <v>375.51</v>
      </c>
      <c r="C165" s="99" t="s">
        <v>175</v>
      </c>
    </row>
    <row r="166" spans="1:3">
      <c r="A166" s="101">
        <v>44327</v>
      </c>
      <c r="B166" s="100">
        <v>383.69</v>
      </c>
      <c r="C166" s="99" t="s">
        <v>175</v>
      </c>
    </row>
    <row r="167" spans="1:3">
      <c r="A167" s="101">
        <v>44326</v>
      </c>
      <c r="B167" s="100">
        <v>387.05</v>
      </c>
      <c r="C167" s="99" t="s">
        <v>175</v>
      </c>
    </row>
    <row r="168" spans="1:3">
      <c r="A168" s="101">
        <v>44323</v>
      </c>
      <c r="B168" s="100">
        <v>391.12</v>
      </c>
      <c r="C168" s="99" t="s">
        <v>175</v>
      </c>
    </row>
    <row r="169" spans="1:3">
      <c r="A169" s="101">
        <v>44322</v>
      </c>
      <c r="B169" s="100">
        <v>388.2</v>
      </c>
      <c r="C169" s="99" t="s">
        <v>175</v>
      </c>
    </row>
    <row r="170" spans="1:3">
      <c r="A170" s="101">
        <v>44321</v>
      </c>
      <c r="B170" s="100">
        <v>384.99</v>
      </c>
      <c r="C170" s="99" t="s">
        <v>175</v>
      </c>
    </row>
    <row r="171" spans="1:3">
      <c r="A171" s="101">
        <v>44320</v>
      </c>
      <c r="B171" s="100">
        <v>384.72</v>
      </c>
      <c r="C171" s="99" t="s">
        <v>175</v>
      </c>
    </row>
    <row r="172" spans="1:3">
      <c r="A172" s="101">
        <v>44319</v>
      </c>
      <c r="B172" s="100">
        <v>387.31</v>
      </c>
      <c r="C172" s="99" t="s">
        <v>175</v>
      </c>
    </row>
    <row r="173" spans="1:3">
      <c r="A173" s="101">
        <v>44316</v>
      </c>
      <c r="B173" s="100">
        <v>386.25</v>
      </c>
      <c r="C173" s="99" t="s">
        <v>175</v>
      </c>
    </row>
    <row r="174" spans="1:3">
      <c r="A174" s="101">
        <v>44315</v>
      </c>
      <c r="B174" s="100">
        <v>389.02</v>
      </c>
      <c r="C174" s="99" t="s">
        <v>175</v>
      </c>
    </row>
    <row r="175" spans="1:3">
      <c r="A175" s="101">
        <v>44314</v>
      </c>
      <c r="B175" s="100">
        <v>386.39</v>
      </c>
      <c r="C175" s="99" t="s">
        <v>175</v>
      </c>
    </row>
    <row r="176" spans="1:3">
      <c r="A176" s="101">
        <v>44313</v>
      </c>
      <c r="B176" s="100">
        <v>386.72</v>
      </c>
      <c r="C176" s="99" t="s">
        <v>175</v>
      </c>
    </row>
    <row r="177" spans="1:3">
      <c r="A177" s="101">
        <v>44312</v>
      </c>
      <c r="B177" s="100">
        <v>386.8</v>
      </c>
      <c r="C177" s="99" t="s">
        <v>175</v>
      </c>
    </row>
    <row r="178" spans="1:3">
      <c r="A178" s="101">
        <v>44309</v>
      </c>
      <c r="B178" s="100">
        <v>386.11</v>
      </c>
      <c r="C178" s="99" t="s">
        <v>175</v>
      </c>
    </row>
    <row r="179" spans="1:3">
      <c r="A179" s="101">
        <v>44308</v>
      </c>
      <c r="B179" s="100">
        <v>381.93</v>
      </c>
      <c r="C179" s="99" t="s">
        <v>175</v>
      </c>
    </row>
    <row r="180" spans="1:3">
      <c r="A180" s="101">
        <v>44307</v>
      </c>
      <c r="B180" s="100">
        <v>385.45</v>
      </c>
      <c r="C180" s="99" t="s">
        <v>175</v>
      </c>
    </row>
    <row r="181" spans="1:3">
      <c r="A181" s="101">
        <v>44306</v>
      </c>
      <c r="B181" s="100">
        <v>381.9</v>
      </c>
      <c r="C181" s="99" t="s">
        <v>175</v>
      </c>
    </row>
    <row r="182" spans="1:3">
      <c r="A182" s="101">
        <v>44305</v>
      </c>
      <c r="B182" s="100">
        <v>384.5</v>
      </c>
      <c r="C182" s="99" t="s">
        <v>175</v>
      </c>
    </row>
    <row r="183" spans="1:3">
      <c r="A183" s="101">
        <v>44302</v>
      </c>
      <c r="B183" s="100">
        <v>386.56</v>
      </c>
      <c r="C183" s="99" t="s">
        <v>175</v>
      </c>
    </row>
    <row r="184" spans="1:3">
      <c r="A184" s="101">
        <v>44301</v>
      </c>
      <c r="B184" s="100">
        <v>385.17</v>
      </c>
      <c r="C184" s="99" t="s">
        <v>175</v>
      </c>
    </row>
    <row r="185" spans="1:3">
      <c r="A185" s="101">
        <v>44300</v>
      </c>
      <c r="B185" s="100">
        <v>380.94</v>
      </c>
      <c r="C185" s="99" t="s">
        <v>175</v>
      </c>
    </row>
    <row r="186" spans="1:3">
      <c r="A186" s="101">
        <v>44299</v>
      </c>
      <c r="B186" s="100">
        <v>382.45</v>
      </c>
      <c r="C186" s="99" t="s">
        <v>175</v>
      </c>
    </row>
    <row r="187" spans="1:3">
      <c r="A187" s="101">
        <v>44298</v>
      </c>
      <c r="B187" s="100">
        <v>381.2</v>
      </c>
      <c r="C187" s="99" t="s">
        <v>175</v>
      </c>
    </row>
    <row r="188" spans="1:3">
      <c r="A188" s="101">
        <v>44295</v>
      </c>
      <c r="B188" s="100">
        <v>381.27</v>
      </c>
      <c r="C188" s="99" t="s">
        <v>175</v>
      </c>
    </row>
    <row r="189" spans="1:3">
      <c r="A189" s="101">
        <v>44294</v>
      </c>
      <c r="B189" s="100">
        <v>378.35</v>
      </c>
      <c r="C189" s="99" t="s">
        <v>175</v>
      </c>
    </row>
    <row r="190" spans="1:3">
      <c r="A190" s="101">
        <v>44293</v>
      </c>
      <c r="B190" s="100">
        <v>376.67</v>
      </c>
      <c r="C190" s="99" t="s">
        <v>175</v>
      </c>
    </row>
    <row r="191" spans="1:3">
      <c r="A191" s="101">
        <v>44292</v>
      </c>
      <c r="B191" s="100">
        <v>376.11</v>
      </c>
      <c r="C191" s="99" t="s">
        <v>175</v>
      </c>
    </row>
    <row r="192" spans="1:3">
      <c r="A192" s="101">
        <v>44291</v>
      </c>
      <c r="B192" s="100">
        <v>376.46</v>
      </c>
      <c r="C192" s="99" t="s">
        <v>175</v>
      </c>
    </row>
    <row r="193" spans="1:3">
      <c r="A193" s="101">
        <v>44287</v>
      </c>
      <c r="B193" s="100">
        <v>371.06</v>
      </c>
      <c r="C193" s="99" t="s">
        <v>175</v>
      </c>
    </row>
    <row r="194" spans="1:3">
      <c r="A194" s="101">
        <v>44286</v>
      </c>
      <c r="B194" s="100">
        <v>366.73</v>
      </c>
      <c r="C194" s="99" t="s">
        <v>175</v>
      </c>
    </row>
    <row r="195" spans="1:3">
      <c r="A195" s="101">
        <v>44285</v>
      </c>
      <c r="B195" s="100">
        <v>365.37</v>
      </c>
      <c r="C195" s="99" t="s">
        <v>175</v>
      </c>
    </row>
    <row r="196" spans="1:3">
      <c r="A196" s="101">
        <v>44284</v>
      </c>
      <c r="B196" s="100">
        <v>366.49</v>
      </c>
      <c r="C196" s="99" t="s">
        <v>175</v>
      </c>
    </row>
    <row r="197" spans="1:3">
      <c r="A197" s="101">
        <v>44281</v>
      </c>
      <c r="B197" s="100">
        <v>366.82</v>
      </c>
      <c r="C197" s="99" t="s">
        <v>175</v>
      </c>
    </row>
    <row r="198" spans="1:3">
      <c r="A198" s="101">
        <v>44280</v>
      </c>
      <c r="B198" s="100">
        <v>360.81</v>
      </c>
      <c r="C198" s="99" t="s">
        <v>175</v>
      </c>
    </row>
    <row r="199" spans="1:3">
      <c r="A199" s="101">
        <v>44279</v>
      </c>
      <c r="B199" s="100">
        <v>360.08</v>
      </c>
      <c r="C199" s="99" t="s">
        <v>175</v>
      </c>
    </row>
    <row r="200" spans="1:3">
      <c r="A200" s="101">
        <v>44278</v>
      </c>
      <c r="B200" s="100">
        <v>362.04</v>
      </c>
      <c r="C200" s="99" t="s">
        <v>175</v>
      </c>
    </row>
    <row r="201" spans="1:3">
      <c r="A201" s="101">
        <v>44277</v>
      </c>
      <c r="B201" s="100">
        <v>364.83</v>
      </c>
      <c r="C201" s="99" t="s">
        <v>175</v>
      </c>
    </row>
    <row r="202" spans="1:3">
      <c r="A202" s="101">
        <v>44274</v>
      </c>
      <c r="B202" s="100">
        <v>362.29</v>
      </c>
      <c r="C202" s="99" t="s">
        <v>175</v>
      </c>
    </row>
    <row r="203" spans="1:3">
      <c r="A203" s="101">
        <v>44273</v>
      </c>
      <c r="B203" s="100">
        <v>362.47</v>
      </c>
      <c r="C203" s="99" t="s">
        <v>175</v>
      </c>
    </row>
    <row r="204" spans="1:3">
      <c r="A204" s="101">
        <v>44272</v>
      </c>
      <c r="B204" s="100">
        <v>367.88</v>
      </c>
      <c r="C204" s="99" t="s">
        <v>175</v>
      </c>
    </row>
    <row r="205" spans="1:3">
      <c r="A205" s="101">
        <v>44271</v>
      </c>
      <c r="B205" s="100">
        <v>366.82</v>
      </c>
      <c r="C205" s="99" t="s">
        <v>175</v>
      </c>
    </row>
    <row r="206" spans="1:3">
      <c r="A206" s="101">
        <v>44270</v>
      </c>
      <c r="B206" s="100">
        <v>367.39</v>
      </c>
      <c r="C206" s="99" t="s">
        <v>175</v>
      </c>
    </row>
    <row r="207" spans="1:3">
      <c r="A207" s="101">
        <v>44267</v>
      </c>
      <c r="B207" s="100">
        <v>365.01</v>
      </c>
      <c r="C207" s="99" t="s">
        <v>175</v>
      </c>
    </row>
    <row r="208" spans="1:3">
      <c r="A208" s="101">
        <v>44266</v>
      </c>
      <c r="B208" s="100">
        <v>364.55</v>
      </c>
      <c r="C208" s="99" t="s">
        <v>175</v>
      </c>
    </row>
    <row r="209" spans="1:3">
      <c r="A209" s="101">
        <v>44265</v>
      </c>
      <c r="B209" s="100">
        <v>360.77</v>
      </c>
      <c r="C209" s="99" t="s">
        <v>175</v>
      </c>
    </row>
    <row r="210" spans="1:3">
      <c r="A210" s="101">
        <v>44264</v>
      </c>
      <c r="B210" s="100">
        <v>358.59</v>
      </c>
      <c r="C210" s="99" t="s">
        <v>175</v>
      </c>
    </row>
    <row r="211" spans="1:3">
      <c r="A211" s="101">
        <v>44263</v>
      </c>
      <c r="B211" s="100">
        <v>353.56</v>
      </c>
      <c r="C211" s="99" t="s">
        <v>175</v>
      </c>
    </row>
    <row r="212" spans="1:3">
      <c r="A212" s="101">
        <v>44260</v>
      </c>
      <c r="B212" s="100">
        <v>355.46</v>
      </c>
      <c r="C212" s="99" t="s">
        <v>175</v>
      </c>
    </row>
    <row r="213" spans="1:3">
      <c r="A213" s="101">
        <v>44259</v>
      </c>
      <c r="B213" s="100">
        <v>348.65</v>
      </c>
      <c r="C213" s="99" t="s">
        <v>175</v>
      </c>
    </row>
    <row r="214" spans="1:3">
      <c r="A214" s="101">
        <v>44258</v>
      </c>
      <c r="B214" s="100">
        <v>353.33</v>
      </c>
      <c r="C214" s="99" t="s">
        <v>175</v>
      </c>
    </row>
    <row r="215" spans="1:3">
      <c r="A215" s="101">
        <v>44257</v>
      </c>
      <c r="B215" s="100">
        <v>357.99</v>
      </c>
      <c r="C215" s="99" t="s">
        <v>175</v>
      </c>
    </row>
    <row r="216" spans="1:3">
      <c r="A216" s="101">
        <v>44256</v>
      </c>
      <c r="B216" s="100">
        <v>360.91</v>
      </c>
      <c r="C216" s="99" t="s">
        <v>175</v>
      </c>
    </row>
    <row r="217" spans="1:3">
      <c r="A217" s="101">
        <v>44253</v>
      </c>
      <c r="B217" s="100">
        <v>352.52</v>
      </c>
      <c r="C217" s="99" t="s">
        <v>175</v>
      </c>
    </row>
    <row r="218" spans="1:3">
      <c r="A218" s="101">
        <v>44252</v>
      </c>
      <c r="B218" s="100">
        <v>354.16</v>
      </c>
      <c r="C218" s="99" t="s">
        <v>175</v>
      </c>
    </row>
    <row r="219" spans="1:3">
      <c r="A219" s="101">
        <v>44251</v>
      </c>
      <c r="B219" s="100">
        <v>363</v>
      </c>
      <c r="C219" s="99" t="s">
        <v>175</v>
      </c>
    </row>
    <row r="220" spans="1:3">
      <c r="A220" s="101">
        <v>44250</v>
      </c>
      <c r="B220" s="100">
        <v>358.92</v>
      </c>
      <c r="C220" s="99" t="s">
        <v>175</v>
      </c>
    </row>
    <row r="221" spans="1:3">
      <c r="A221" s="101">
        <v>44249</v>
      </c>
      <c r="B221" s="100">
        <v>358.46</v>
      </c>
      <c r="C221" s="99" t="s">
        <v>175</v>
      </c>
    </row>
    <row r="222" spans="1:3">
      <c r="A222" s="101">
        <v>44246</v>
      </c>
      <c r="B222" s="100">
        <v>361.23</v>
      </c>
      <c r="C222" s="99" t="s">
        <v>175</v>
      </c>
    </row>
    <row r="223" spans="1:3">
      <c r="A223" s="101">
        <v>44245</v>
      </c>
      <c r="B223" s="100">
        <v>361.88</v>
      </c>
      <c r="C223" s="99" t="s">
        <v>175</v>
      </c>
    </row>
    <row r="224" spans="1:3">
      <c r="A224" s="101">
        <v>44244</v>
      </c>
      <c r="B224" s="100">
        <v>363.47</v>
      </c>
      <c r="C224" s="99" t="s">
        <v>175</v>
      </c>
    </row>
    <row r="225" spans="1:3">
      <c r="A225" s="101">
        <v>44243</v>
      </c>
      <c r="B225" s="100">
        <v>363.53</v>
      </c>
      <c r="C225" s="99" t="s">
        <v>175</v>
      </c>
    </row>
    <row r="226" spans="1:3">
      <c r="A226" s="101">
        <v>44239</v>
      </c>
      <c r="B226" s="100">
        <v>363.7</v>
      </c>
      <c r="C226" s="99" t="s">
        <v>175</v>
      </c>
    </row>
    <row r="227" spans="1:3">
      <c r="A227" s="101">
        <v>44238</v>
      </c>
      <c r="B227" s="100">
        <v>361.98</v>
      </c>
      <c r="C227" s="99" t="s">
        <v>175</v>
      </c>
    </row>
    <row r="228" spans="1:3">
      <c r="A228" s="101">
        <v>44237</v>
      </c>
      <c r="B228" s="100">
        <v>361.31</v>
      </c>
      <c r="C228" s="99" t="s">
        <v>175</v>
      </c>
    </row>
    <row r="229" spans="1:3">
      <c r="A229" s="101">
        <v>44236</v>
      </c>
      <c r="B229" s="100">
        <v>361.43</v>
      </c>
      <c r="C229" s="99" t="s">
        <v>175</v>
      </c>
    </row>
    <row r="230" spans="1:3">
      <c r="A230" s="101">
        <v>44235</v>
      </c>
      <c r="B230" s="100">
        <v>361.77</v>
      </c>
      <c r="C230" s="99" t="s">
        <v>175</v>
      </c>
    </row>
    <row r="231" spans="1:3">
      <c r="A231" s="101">
        <v>44232</v>
      </c>
      <c r="B231" s="100">
        <v>359.11</v>
      </c>
      <c r="C231" s="99" t="s">
        <v>175</v>
      </c>
    </row>
    <row r="232" spans="1:3">
      <c r="A232" s="101">
        <v>44231</v>
      </c>
      <c r="B232" s="100">
        <v>357.68</v>
      </c>
      <c r="C232" s="99" t="s">
        <v>175</v>
      </c>
    </row>
    <row r="233" spans="1:3">
      <c r="A233" s="101">
        <v>44230</v>
      </c>
      <c r="B233" s="100">
        <v>353.8</v>
      </c>
      <c r="C233" s="99" t="s">
        <v>175</v>
      </c>
    </row>
    <row r="234" spans="1:3">
      <c r="A234" s="101">
        <v>44229</v>
      </c>
      <c r="B234" s="100">
        <v>353.51</v>
      </c>
      <c r="C234" s="99" t="s">
        <v>175</v>
      </c>
    </row>
    <row r="235" spans="1:3">
      <c r="A235" s="101">
        <v>44228</v>
      </c>
      <c r="B235" s="100">
        <v>348.66</v>
      </c>
      <c r="C235" s="99" t="s">
        <v>175</v>
      </c>
    </row>
    <row r="236" spans="1:3">
      <c r="A236" s="101">
        <v>44225</v>
      </c>
      <c r="B236" s="100">
        <v>343.06</v>
      </c>
      <c r="C236" s="99" t="s">
        <v>175</v>
      </c>
    </row>
    <row r="237" spans="1:3">
      <c r="A237" s="101">
        <v>44224</v>
      </c>
      <c r="B237" s="100">
        <v>349.77</v>
      </c>
      <c r="C237" s="99" t="s">
        <v>175</v>
      </c>
    </row>
    <row r="238" spans="1:3">
      <c r="A238" s="101">
        <v>44223</v>
      </c>
      <c r="B238" s="100">
        <v>346.36</v>
      </c>
      <c r="C238" s="99" t="s">
        <v>175</v>
      </c>
    </row>
    <row r="239" spans="1:3">
      <c r="A239" s="101">
        <v>44222</v>
      </c>
      <c r="B239" s="100">
        <v>355.49</v>
      </c>
      <c r="C239" s="99" t="s">
        <v>175</v>
      </c>
    </row>
    <row r="240" spans="1:3">
      <c r="A240" s="101">
        <v>44221</v>
      </c>
      <c r="B240" s="100">
        <v>356.02</v>
      </c>
      <c r="C240" s="99" t="s">
        <v>175</v>
      </c>
    </row>
    <row r="241" spans="1:3">
      <c r="A241" s="101">
        <v>44218</v>
      </c>
      <c r="B241" s="100">
        <v>354.74</v>
      </c>
      <c r="C241" s="99" t="s">
        <v>175</v>
      </c>
    </row>
    <row r="242" spans="1:3">
      <c r="A242" s="101">
        <v>44217</v>
      </c>
      <c r="B242" s="100">
        <v>355.81</v>
      </c>
      <c r="C242" s="99" t="s">
        <v>175</v>
      </c>
    </row>
    <row r="243" spans="1:3">
      <c r="A243" s="101">
        <v>44216</v>
      </c>
      <c r="B243" s="100">
        <v>355.67</v>
      </c>
      <c r="C243" s="99" t="s">
        <v>175</v>
      </c>
    </row>
    <row r="244" spans="1:3">
      <c r="A244" s="101">
        <v>44215</v>
      </c>
      <c r="B244" s="100">
        <v>350.78</v>
      </c>
      <c r="C244" s="99" t="s">
        <v>175</v>
      </c>
    </row>
    <row r="245" spans="1:3">
      <c r="A245" s="101">
        <v>44211</v>
      </c>
      <c r="B245" s="100">
        <v>347.94</v>
      </c>
      <c r="C245" s="99" t="s">
        <v>175</v>
      </c>
    </row>
    <row r="246" spans="1:3">
      <c r="A246" s="101">
        <v>44210</v>
      </c>
      <c r="B246" s="100">
        <v>350.46</v>
      </c>
      <c r="C246" s="99" t="s">
        <v>175</v>
      </c>
    </row>
    <row r="247" spans="1:3">
      <c r="A247" s="101">
        <v>44209</v>
      </c>
      <c r="B247" s="100">
        <v>351.74</v>
      </c>
      <c r="C247" s="99" t="s">
        <v>175</v>
      </c>
    </row>
    <row r="248" spans="1:3">
      <c r="A248" s="101">
        <v>44208</v>
      </c>
      <c r="B248" s="100">
        <v>350.94</v>
      </c>
      <c r="C248" s="99" t="s">
        <v>175</v>
      </c>
    </row>
    <row r="249" spans="1:3">
      <c r="A249" s="101">
        <v>44207</v>
      </c>
      <c r="B249" s="100">
        <v>350.79</v>
      </c>
      <c r="C249" s="99" t="s">
        <v>175</v>
      </c>
    </row>
    <row r="250" spans="1:3">
      <c r="A250" s="101">
        <v>44204</v>
      </c>
      <c r="B250" s="100">
        <v>353.11</v>
      </c>
      <c r="C250" s="99" t="s">
        <v>175</v>
      </c>
    </row>
    <row r="251" spans="1:3">
      <c r="A251" s="101">
        <v>44203</v>
      </c>
      <c r="B251" s="100">
        <v>351.14</v>
      </c>
      <c r="C251" s="99" t="s">
        <v>175</v>
      </c>
    </row>
    <row r="252" spans="1:3">
      <c r="A252" s="101">
        <v>44202</v>
      </c>
      <c r="B252" s="100">
        <v>345.93</v>
      </c>
      <c r="C252" s="99" t="s">
        <v>175</v>
      </c>
    </row>
    <row r="253" spans="1:3">
      <c r="A253" s="101">
        <v>44201</v>
      </c>
      <c r="B253" s="100">
        <v>343.96</v>
      </c>
      <c r="C253" s="99" t="s">
        <v>175</v>
      </c>
    </row>
    <row r="254" spans="1:3">
      <c r="A254" s="101">
        <v>44200</v>
      </c>
      <c r="B254" s="100">
        <v>341.5</v>
      </c>
      <c r="C254" s="99" t="s">
        <v>175</v>
      </c>
    </row>
    <row r="255" spans="1:3">
      <c r="A255" s="101">
        <v>44196</v>
      </c>
      <c r="B255" s="100">
        <v>346.6</v>
      </c>
      <c r="C255" s="99" t="s">
        <v>175</v>
      </c>
    </row>
    <row r="256" spans="1:3">
      <c r="A256" s="101">
        <v>44195</v>
      </c>
      <c r="B256" s="100">
        <v>344.36</v>
      </c>
      <c r="C256" s="99" t="s">
        <v>175</v>
      </c>
    </row>
    <row r="257" spans="1:3">
      <c r="A257" s="101">
        <v>44194</v>
      </c>
      <c r="B257" s="100">
        <v>343.86</v>
      </c>
      <c r="C257" s="99" t="s">
        <v>175</v>
      </c>
    </row>
    <row r="258" spans="1:3">
      <c r="A258" s="101">
        <v>44193</v>
      </c>
      <c r="B258" s="100">
        <v>344.63</v>
      </c>
      <c r="C258" s="99" t="s">
        <v>175</v>
      </c>
    </row>
    <row r="259" spans="1:3">
      <c r="A259" s="101">
        <v>44189</v>
      </c>
      <c r="B259" s="100">
        <v>341.65</v>
      </c>
      <c r="C259" s="99" t="s">
        <v>175</v>
      </c>
    </row>
    <row r="260" spans="1:3">
      <c r="A260" s="101">
        <v>44188</v>
      </c>
      <c r="B260" s="100">
        <v>340.41</v>
      </c>
      <c r="C260" s="99" t="s">
        <v>175</v>
      </c>
    </row>
    <row r="261" spans="1:3">
      <c r="A261" s="101">
        <v>44187</v>
      </c>
      <c r="B261" s="100">
        <v>340.16</v>
      </c>
      <c r="C261" s="99" t="s">
        <v>175</v>
      </c>
    </row>
    <row r="262" spans="1:3">
      <c r="A262" s="101">
        <v>44186</v>
      </c>
      <c r="B262" s="100">
        <v>340.84</v>
      </c>
      <c r="C262" s="99" t="s">
        <v>175</v>
      </c>
    </row>
    <row r="263" spans="1:3">
      <c r="A263" s="101">
        <v>44183</v>
      </c>
      <c r="B263" s="100">
        <v>343.46</v>
      </c>
      <c r="C263" s="99" t="s">
        <v>175</v>
      </c>
    </row>
    <row r="264" spans="1:3">
      <c r="A264" s="101">
        <v>44182</v>
      </c>
      <c r="B264" s="100">
        <v>344.65</v>
      </c>
      <c r="C264" s="99" t="s">
        <v>175</v>
      </c>
    </row>
    <row r="265" spans="1:3">
      <c r="A265" s="101">
        <v>44181</v>
      </c>
      <c r="B265" s="100">
        <v>342.66</v>
      </c>
      <c r="C265" s="99" t="s">
        <v>175</v>
      </c>
    </row>
    <row r="266" spans="1:3">
      <c r="A266" s="101">
        <v>44180</v>
      </c>
      <c r="B266" s="100">
        <v>342.05</v>
      </c>
      <c r="C266" s="99" t="s">
        <v>175</v>
      </c>
    </row>
    <row r="267" spans="1:3">
      <c r="A267" s="101">
        <v>44179</v>
      </c>
      <c r="B267" s="100">
        <v>337.69</v>
      </c>
      <c r="C267" s="99" t="s">
        <v>175</v>
      </c>
    </row>
    <row r="268" spans="1:3">
      <c r="A268" s="101">
        <v>44176</v>
      </c>
      <c r="B268" s="100">
        <v>339.11</v>
      </c>
      <c r="C268" s="99" t="s">
        <v>175</v>
      </c>
    </row>
    <row r="269" spans="1:3">
      <c r="A269" s="101">
        <v>44175</v>
      </c>
      <c r="B269" s="100">
        <v>339.53</v>
      </c>
      <c r="C269" s="99" t="s">
        <v>175</v>
      </c>
    </row>
    <row r="270" spans="1:3">
      <c r="A270" s="101">
        <v>44174</v>
      </c>
      <c r="B270" s="100">
        <v>339.94</v>
      </c>
      <c r="C270" s="99" t="s">
        <v>175</v>
      </c>
    </row>
    <row r="271" spans="1:3">
      <c r="A271" s="101">
        <v>44173</v>
      </c>
      <c r="B271" s="100">
        <v>342.65</v>
      </c>
      <c r="C271" s="99" t="s">
        <v>175</v>
      </c>
    </row>
    <row r="272" spans="1:3">
      <c r="A272" s="101">
        <v>44172</v>
      </c>
      <c r="B272" s="100">
        <v>341.69</v>
      </c>
      <c r="C272" s="99" t="s">
        <v>175</v>
      </c>
    </row>
    <row r="273" spans="1:3">
      <c r="A273" s="101">
        <v>44169</v>
      </c>
      <c r="B273" s="100">
        <v>342.36</v>
      </c>
      <c r="C273" s="99" t="s">
        <v>175</v>
      </c>
    </row>
    <row r="274" spans="1:3">
      <c r="A274" s="101">
        <v>44168</v>
      </c>
      <c r="B274" s="100">
        <v>339.34</v>
      </c>
      <c r="C274" s="99" t="s">
        <v>175</v>
      </c>
    </row>
    <row r="275" spans="1:3">
      <c r="A275" s="101">
        <v>44167</v>
      </c>
      <c r="B275" s="100">
        <v>339.49</v>
      </c>
      <c r="C275" s="99" t="s">
        <v>175</v>
      </c>
    </row>
    <row r="276" spans="1:3">
      <c r="A276" s="101">
        <v>44166</v>
      </c>
      <c r="B276" s="100">
        <v>338.85</v>
      </c>
      <c r="C276" s="99" t="s">
        <v>175</v>
      </c>
    </row>
    <row r="277" spans="1:3">
      <c r="A277" s="101">
        <v>44165</v>
      </c>
      <c r="B277" s="100">
        <v>335.07</v>
      </c>
      <c r="C277" s="99" t="s">
        <v>175</v>
      </c>
    </row>
    <row r="278" spans="1:3">
      <c r="A278" s="101">
        <v>44162</v>
      </c>
      <c r="B278" s="100">
        <v>336.56</v>
      </c>
      <c r="C278" s="99" t="s">
        <v>175</v>
      </c>
    </row>
    <row r="279" spans="1:3">
      <c r="A279" s="101">
        <v>44160</v>
      </c>
      <c r="B279" s="100">
        <v>335.73</v>
      </c>
      <c r="C279" s="99" t="s">
        <v>175</v>
      </c>
    </row>
    <row r="280" spans="1:3">
      <c r="A280" s="101">
        <v>44159</v>
      </c>
      <c r="B280" s="100">
        <v>336.25</v>
      </c>
      <c r="C280" s="99" t="s">
        <v>175</v>
      </c>
    </row>
    <row r="281" spans="1:3">
      <c r="A281" s="101">
        <v>44158</v>
      </c>
      <c r="B281" s="100">
        <v>330.9</v>
      </c>
      <c r="C281" s="99" t="s">
        <v>175</v>
      </c>
    </row>
    <row r="282" spans="1:3">
      <c r="A282" s="101">
        <v>44155</v>
      </c>
      <c r="B282" s="100">
        <v>329.01</v>
      </c>
      <c r="C282" s="99" t="s">
        <v>175</v>
      </c>
    </row>
    <row r="283" spans="1:3">
      <c r="A283" s="101">
        <v>44154</v>
      </c>
      <c r="B283" s="100">
        <v>331.26</v>
      </c>
      <c r="C283" s="99" t="s">
        <v>175</v>
      </c>
    </row>
    <row r="284" spans="1:3">
      <c r="A284" s="101">
        <v>44153</v>
      </c>
      <c r="B284" s="100">
        <v>329.94</v>
      </c>
      <c r="C284" s="99" t="s">
        <v>175</v>
      </c>
    </row>
    <row r="285" spans="1:3">
      <c r="A285" s="101">
        <v>44152</v>
      </c>
      <c r="B285" s="100">
        <v>333.74</v>
      </c>
      <c r="C285" s="99" t="s">
        <v>175</v>
      </c>
    </row>
    <row r="286" spans="1:3">
      <c r="A286" s="101">
        <v>44151</v>
      </c>
      <c r="B286" s="100">
        <v>335.3</v>
      </c>
      <c r="C286" s="99" t="s">
        <v>175</v>
      </c>
    </row>
    <row r="287" spans="1:3">
      <c r="A287" s="101">
        <v>44148</v>
      </c>
      <c r="B287" s="100">
        <v>331.43</v>
      </c>
      <c r="C287" s="99" t="s">
        <v>175</v>
      </c>
    </row>
    <row r="288" spans="1:3">
      <c r="A288" s="101">
        <v>44147</v>
      </c>
      <c r="B288" s="100">
        <v>326.95</v>
      </c>
      <c r="C288" s="99" t="s">
        <v>175</v>
      </c>
    </row>
    <row r="289" spans="1:3">
      <c r="A289" s="101">
        <v>44146</v>
      </c>
      <c r="B289" s="100">
        <v>330.18</v>
      </c>
      <c r="C289" s="99" t="s">
        <v>175</v>
      </c>
    </row>
    <row r="290" spans="1:3">
      <c r="A290" s="101">
        <v>44145</v>
      </c>
      <c r="B290" s="100">
        <v>327.68</v>
      </c>
      <c r="C290" s="99" t="s">
        <v>175</v>
      </c>
    </row>
    <row r="291" spans="1:3">
      <c r="A291" s="101">
        <v>44144</v>
      </c>
      <c r="B291" s="100">
        <v>328.08</v>
      </c>
      <c r="C291" s="99" t="s">
        <v>175</v>
      </c>
    </row>
    <row r="292" spans="1:3">
      <c r="A292" s="101">
        <v>44141</v>
      </c>
      <c r="B292" s="100">
        <v>324.19</v>
      </c>
      <c r="C292" s="99" t="s">
        <v>175</v>
      </c>
    </row>
    <row r="293" spans="1:3">
      <c r="A293" s="101">
        <v>44140</v>
      </c>
      <c r="B293" s="100">
        <v>324.32</v>
      </c>
      <c r="C293" s="99" t="s">
        <v>175</v>
      </c>
    </row>
    <row r="294" spans="1:3">
      <c r="A294" s="101">
        <v>44139</v>
      </c>
      <c r="B294" s="100">
        <v>318.07</v>
      </c>
      <c r="C294" s="99" t="s">
        <v>175</v>
      </c>
    </row>
    <row r="295" spans="1:3">
      <c r="A295" s="101">
        <v>44138</v>
      </c>
      <c r="B295" s="100">
        <v>311.20999999999998</v>
      </c>
      <c r="C295" s="99" t="s">
        <v>175</v>
      </c>
    </row>
    <row r="296" spans="1:3">
      <c r="A296" s="101">
        <v>44137</v>
      </c>
      <c r="B296" s="100">
        <v>305.76</v>
      </c>
      <c r="C296" s="99" t="s">
        <v>175</v>
      </c>
    </row>
    <row r="297" spans="1:3">
      <c r="A297" s="101">
        <v>44134</v>
      </c>
      <c r="B297" s="100">
        <v>302.04000000000002</v>
      </c>
      <c r="C297" s="99" t="s">
        <v>175</v>
      </c>
    </row>
    <row r="298" spans="1:3">
      <c r="A298" s="101">
        <v>44133</v>
      </c>
      <c r="B298" s="100">
        <v>305.72000000000003</v>
      </c>
      <c r="C298" s="99" t="s">
        <v>175</v>
      </c>
    </row>
    <row r="299" spans="1:3">
      <c r="A299" s="101">
        <v>44132</v>
      </c>
      <c r="B299" s="100">
        <v>302.08</v>
      </c>
      <c r="C299" s="99" t="s">
        <v>175</v>
      </c>
    </row>
    <row r="300" spans="1:3">
      <c r="A300" s="101">
        <v>44131</v>
      </c>
      <c r="B300" s="100">
        <v>313.14</v>
      </c>
      <c r="C300" s="99" t="s">
        <v>175</v>
      </c>
    </row>
    <row r="301" spans="1:3">
      <c r="A301" s="101">
        <v>44130</v>
      </c>
      <c r="B301" s="100">
        <v>314.08</v>
      </c>
      <c r="C301" s="99" t="s">
        <v>175</v>
      </c>
    </row>
    <row r="302" spans="1:3">
      <c r="A302" s="101">
        <v>44127</v>
      </c>
      <c r="B302" s="100">
        <v>320.02999999999997</v>
      </c>
      <c r="C302" s="99" t="s">
        <v>175</v>
      </c>
    </row>
    <row r="303" spans="1:3">
      <c r="A303" s="101">
        <v>44126</v>
      </c>
      <c r="B303" s="100">
        <v>318.93</v>
      </c>
      <c r="C303" s="99" t="s">
        <v>175</v>
      </c>
    </row>
    <row r="304" spans="1:3">
      <c r="A304" s="101">
        <v>44125</v>
      </c>
      <c r="B304" s="100">
        <v>317.25</v>
      </c>
      <c r="C304" s="99" t="s">
        <v>175</v>
      </c>
    </row>
    <row r="305" spans="1:3">
      <c r="A305" s="101">
        <v>44124</v>
      </c>
      <c r="B305" s="100">
        <v>317.94</v>
      </c>
      <c r="C305" s="99" t="s">
        <v>175</v>
      </c>
    </row>
    <row r="306" spans="1:3">
      <c r="A306" s="101">
        <v>44123</v>
      </c>
      <c r="B306" s="100">
        <v>316.44</v>
      </c>
      <c r="C306" s="99" t="s">
        <v>175</v>
      </c>
    </row>
    <row r="307" spans="1:3">
      <c r="A307" s="101">
        <v>44120</v>
      </c>
      <c r="B307" s="100">
        <v>321.69</v>
      </c>
      <c r="C307" s="99" t="s">
        <v>175</v>
      </c>
    </row>
    <row r="308" spans="1:3">
      <c r="A308" s="101">
        <v>44119</v>
      </c>
      <c r="B308" s="100">
        <v>321.64999999999998</v>
      </c>
      <c r="C308" s="99" t="s">
        <v>175</v>
      </c>
    </row>
    <row r="309" spans="1:3">
      <c r="A309" s="101">
        <v>44118</v>
      </c>
      <c r="B309" s="100">
        <v>322.13</v>
      </c>
      <c r="C309" s="99" t="s">
        <v>175</v>
      </c>
    </row>
    <row r="310" spans="1:3">
      <c r="A310" s="101">
        <v>44117</v>
      </c>
      <c r="B310" s="100">
        <v>324.25</v>
      </c>
      <c r="C310" s="99" t="s">
        <v>175</v>
      </c>
    </row>
    <row r="311" spans="1:3">
      <c r="A311" s="101">
        <v>44116</v>
      </c>
      <c r="B311" s="100">
        <v>326.31</v>
      </c>
      <c r="C311" s="99" t="s">
        <v>175</v>
      </c>
    </row>
    <row r="312" spans="1:3">
      <c r="A312" s="101">
        <v>44113</v>
      </c>
      <c r="B312" s="100">
        <v>321.04000000000002</v>
      </c>
      <c r="C312" s="99" t="s">
        <v>175</v>
      </c>
    </row>
    <row r="313" spans="1:3">
      <c r="A313" s="101">
        <v>44112</v>
      </c>
      <c r="B313" s="100">
        <v>318.24</v>
      </c>
      <c r="C313" s="99" t="s">
        <v>175</v>
      </c>
    </row>
    <row r="314" spans="1:3">
      <c r="A314" s="101">
        <v>44111</v>
      </c>
      <c r="B314" s="100">
        <v>315.61</v>
      </c>
      <c r="C314" s="99" t="s">
        <v>175</v>
      </c>
    </row>
    <row r="315" spans="1:3">
      <c r="A315" s="101">
        <v>44110</v>
      </c>
      <c r="B315" s="100">
        <v>310.20999999999998</v>
      </c>
      <c r="C315" s="99" t="s">
        <v>175</v>
      </c>
    </row>
    <row r="316" spans="1:3">
      <c r="A316" s="101">
        <v>44109</v>
      </c>
      <c r="B316" s="100">
        <v>314.60000000000002</v>
      </c>
      <c r="C316" s="99" t="s">
        <v>175</v>
      </c>
    </row>
    <row r="317" spans="1:3">
      <c r="A317" s="101">
        <v>44106</v>
      </c>
      <c r="B317" s="100">
        <v>309.02</v>
      </c>
      <c r="C317" s="99" t="s">
        <v>175</v>
      </c>
    </row>
    <row r="318" spans="1:3">
      <c r="A318" s="101">
        <v>44105</v>
      </c>
      <c r="B318" s="100">
        <v>312</v>
      </c>
      <c r="C318" s="99" t="s">
        <v>175</v>
      </c>
    </row>
    <row r="319" spans="1:3">
      <c r="A319" s="101">
        <v>44104</v>
      </c>
      <c r="B319" s="100">
        <v>310.33</v>
      </c>
      <c r="C319" s="99" t="s">
        <v>175</v>
      </c>
    </row>
    <row r="320" spans="1:3">
      <c r="A320" s="101">
        <v>44103</v>
      </c>
      <c r="B320" s="100">
        <v>307.77999999999997</v>
      </c>
      <c r="C320" s="99" t="s">
        <v>175</v>
      </c>
    </row>
    <row r="321" spans="1:3">
      <c r="A321" s="101">
        <v>44102</v>
      </c>
      <c r="B321" s="100">
        <v>309.23</v>
      </c>
      <c r="C321" s="99" t="s">
        <v>175</v>
      </c>
    </row>
    <row r="322" spans="1:3">
      <c r="A322" s="101">
        <v>44099</v>
      </c>
      <c r="B322" s="100">
        <v>305.54000000000002</v>
      </c>
      <c r="C322" s="99" t="s">
        <v>175</v>
      </c>
    </row>
    <row r="323" spans="1:3">
      <c r="A323" s="101">
        <v>44098</v>
      </c>
      <c r="B323" s="100">
        <v>300.73</v>
      </c>
      <c r="C323" s="99" t="s">
        <v>175</v>
      </c>
    </row>
    <row r="324" spans="1:3">
      <c r="A324" s="101">
        <v>44097</v>
      </c>
      <c r="B324" s="100">
        <v>299.82</v>
      </c>
      <c r="C324" s="99" t="s">
        <v>175</v>
      </c>
    </row>
    <row r="325" spans="1:3">
      <c r="A325" s="101">
        <v>44096</v>
      </c>
      <c r="B325" s="100">
        <v>307.08</v>
      </c>
      <c r="C325" s="99" t="s">
        <v>175</v>
      </c>
    </row>
    <row r="326" spans="1:3">
      <c r="A326" s="101">
        <v>44095</v>
      </c>
      <c r="B326" s="100">
        <v>303.89</v>
      </c>
      <c r="C326" s="99" t="s">
        <v>175</v>
      </c>
    </row>
    <row r="327" spans="1:3">
      <c r="A327" s="101">
        <v>44092</v>
      </c>
      <c r="B327" s="100">
        <v>307.43</v>
      </c>
      <c r="C327" s="99" t="s">
        <v>175</v>
      </c>
    </row>
    <row r="328" spans="1:3">
      <c r="A328" s="101">
        <v>44091</v>
      </c>
      <c r="B328" s="100">
        <v>310.91000000000003</v>
      </c>
      <c r="C328" s="99" t="s">
        <v>175</v>
      </c>
    </row>
    <row r="329" spans="1:3">
      <c r="A329" s="101">
        <v>44090</v>
      </c>
      <c r="B329" s="100">
        <v>313.54000000000002</v>
      </c>
      <c r="C329" s="99" t="s">
        <v>175</v>
      </c>
    </row>
    <row r="330" spans="1:3">
      <c r="A330" s="101">
        <v>44089</v>
      </c>
      <c r="B330" s="100">
        <v>314.99</v>
      </c>
      <c r="C330" s="99" t="s">
        <v>175</v>
      </c>
    </row>
    <row r="331" spans="1:3">
      <c r="A331" s="101">
        <v>44088</v>
      </c>
      <c r="B331" s="100">
        <v>313.33999999999997</v>
      </c>
      <c r="C331" s="99" t="s">
        <v>175</v>
      </c>
    </row>
    <row r="332" spans="1:3">
      <c r="A332" s="101">
        <v>44085</v>
      </c>
      <c r="B332" s="100">
        <v>309.31</v>
      </c>
      <c r="C332" s="99" t="s">
        <v>175</v>
      </c>
    </row>
    <row r="333" spans="1:3">
      <c r="A333" s="101">
        <v>44084</v>
      </c>
      <c r="B333" s="100">
        <v>309.13</v>
      </c>
      <c r="C333" s="99" t="s">
        <v>175</v>
      </c>
    </row>
    <row r="334" spans="1:3">
      <c r="A334" s="101">
        <v>44083</v>
      </c>
      <c r="B334" s="100">
        <v>314.64999999999998</v>
      </c>
      <c r="C334" s="99" t="s">
        <v>175</v>
      </c>
    </row>
    <row r="335" spans="1:3">
      <c r="A335" s="101">
        <v>44082</v>
      </c>
      <c r="B335" s="100">
        <v>308.42</v>
      </c>
      <c r="C335" s="99" t="s">
        <v>175</v>
      </c>
    </row>
    <row r="336" spans="1:3">
      <c r="A336" s="101">
        <v>44078</v>
      </c>
      <c r="B336" s="100">
        <v>317.22000000000003</v>
      </c>
      <c r="C336" s="99" t="s">
        <v>175</v>
      </c>
    </row>
    <row r="337" spans="1:3">
      <c r="A337" s="101">
        <v>44077</v>
      </c>
      <c r="B337" s="100">
        <v>319.82</v>
      </c>
      <c r="C337" s="99" t="s">
        <v>175</v>
      </c>
    </row>
    <row r="338" spans="1:3">
      <c r="A338" s="101">
        <v>44076</v>
      </c>
      <c r="B338" s="100">
        <v>331.4</v>
      </c>
      <c r="C338" s="99" t="s">
        <v>175</v>
      </c>
    </row>
    <row r="339" spans="1:3">
      <c r="A339" s="101">
        <v>44075</v>
      </c>
      <c r="B339" s="100">
        <v>326.35000000000002</v>
      </c>
      <c r="C339" s="99" t="s">
        <v>175</v>
      </c>
    </row>
    <row r="340" spans="1:3">
      <c r="A340" s="101">
        <v>44074</v>
      </c>
      <c r="B340" s="100">
        <v>323.91000000000003</v>
      </c>
      <c r="C340" s="99" t="s">
        <v>175</v>
      </c>
    </row>
    <row r="341" spans="1:3">
      <c r="A341" s="101">
        <v>44071</v>
      </c>
      <c r="B341" s="100">
        <v>324.58999999999997</v>
      </c>
      <c r="C341" s="99" t="s">
        <v>175</v>
      </c>
    </row>
    <row r="342" spans="1:3">
      <c r="A342" s="101">
        <v>44070</v>
      </c>
      <c r="B342" s="100">
        <v>322.39</v>
      </c>
      <c r="C342" s="99" t="s">
        <v>175</v>
      </c>
    </row>
    <row r="343" spans="1:3">
      <c r="A343" s="101">
        <v>44069</v>
      </c>
      <c r="B343" s="100">
        <v>321.83</v>
      </c>
      <c r="C343" s="99" t="s">
        <v>175</v>
      </c>
    </row>
    <row r="344" spans="1:3">
      <c r="A344" s="101">
        <v>44068</v>
      </c>
      <c r="B344" s="100">
        <v>318.58</v>
      </c>
      <c r="C344" s="99" t="s">
        <v>175</v>
      </c>
    </row>
    <row r="345" spans="1:3">
      <c r="A345" s="101">
        <v>44067</v>
      </c>
      <c r="B345" s="100">
        <v>317.43</v>
      </c>
      <c r="C345" s="99" t="s">
        <v>175</v>
      </c>
    </row>
    <row r="346" spans="1:3">
      <c r="A346" s="101">
        <v>44064</v>
      </c>
      <c r="B346" s="100">
        <v>314.24</v>
      </c>
      <c r="C346" s="99" t="s">
        <v>175</v>
      </c>
    </row>
    <row r="347" spans="1:3">
      <c r="A347" s="101">
        <v>44063</v>
      </c>
      <c r="B347" s="100">
        <v>313.14999999999998</v>
      </c>
      <c r="C347" s="99" t="s">
        <v>175</v>
      </c>
    </row>
    <row r="348" spans="1:3">
      <c r="A348" s="101">
        <v>44062</v>
      </c>
      <c r="B348" s="100">
        <v>312.14999999999998</v>
      </c>
      <c r="C348" s="99" t="s">
        <v>175</v>
      </c>
    </row>
    <row r="349" spans="1:3">
      <c r="A349" s="101">
        <v>44061</v>
      </c>
      <c r="B349" s="100">
        <v>313.48</v>
      </c>
      <c r="C349" s="99" t="s">
        <v>175</v>
      </c>
    </row>
    <row r="350" spans="1:3">
      <c r="A350" s="101">
        <v>44060</v>
      </c>
      <c r="B350" s="100">
        <v>312.72000000000003</v>
      </c>
      <c r="C350" s="99" t="s">
        <v>175</v>
      </c>
    </row>
    <row r="351" spans="1:3">
      <c r="A351" s="101">
        <v>44057</v>
      </c>
      <c r="B351" s="100">
        <v>311.86</v>
      </c>
      <c r="C351" s="99" t="s">
        <v>175</v>
      </c>
    </row>
    <row r="352" spans="1:3">
      <c r="A352" s="101">
        <v>44056</v>
      </c>
      <c r="B352" s="100">
        <v>311.89999999999998</v>
      </c>
      <c r="C352" s="99" t="s">
        <v>175</v>
      </c>
    </row>
    <row r="353" spans="1:3">
      <c r="A353" s="101">
        <v>44055</v>
      </c>
      <c r="B353" s="100">
        <v>312.45999999999998</v>
      </c>
      <c r="C353" s="99" t="s">
        <v>175</v>
      </c>
    </row>
    <row r="354" spans="1:3">
      <c r="A354" s="101">
        <v>44054</v>
      </c>
      <c r="B354" s="100">
        <v>308.11</v>
      </c>
      <c r="C354" s="99" t="s">
        <v>175</v>
      </c>
    </row>
    <row r="355" spans="1:3">
      <c r="A355" s="101">
        <v>44053</v>
      </c>
      <c r="B355" s="100">
        <v>310.58</v>
      </c>
      <c r="C355" s="99" t="s">
        <v>175</v>
      </c>
    </row>
    <row r="356" spans="1:3">
      <c r="A356" s="101">
        <v>44050</v>
      </c>
      <c r="B356" s="100">
        <v>309.73</v>
      </c>
      <c r="C356" s="99" t="s">
        <v>175</v>
      </c>
    </row>
    <row r="357" spans="1:3">
      <c r="A357" s="101">
        <v>44049</v>
      </c>
      <c r="B357" s="100">
        <v>309.47000000000003</v>
      </c>
      <c r="C357" s="99" t="s">
        <v>175</v>
      </c>
    </row>
    <row r="358" spans="1:3">
      <c r="A358" s="101">
        <v>44048</v>
      </c>
      <c r="B358" s="100">
        <v>307.45999999999998</v>
      </c>
      <c r="C358" s="99" t="s">
        <v>175</v>
      </c>
    </row>
    <row r="359" spans="1:3">
      <c r="A359" s="101">
        <v>44047</v>
      </c>
      <c r="B359" s="100">
        <v>305.5</v>
      </c>
      <c r="C359" s="99" t="s">
        <v>175</v>
      </c>
    </row>
    <row r="360" spans="1:3">
      <c r="A360" s="101">
        <v>44046</v>
      </c>
      <c r="B360" s="100">
        <v>304.39999999999998</v>
      </c>
      <c r="C360" s="99" t="s">
        <v>175</v>
      </c>
    </row>
    <row r="361" spans="1:3">
      <c r="A361" s="101">
        <v>44043</v>
      </c>
      <c r="B361" s="100">
        <v>302.22000000000003</v>
      </c>
      <c r="C361" s="99" t="s">
        <v>175</v>
      </c>
    </row>
    <row r="362" spans="1:3">
      <c r="A362" s="101">
        <v>44042</v>
      </c>
      <c r="B362" s="100">
        <v>299.89999999999998</v>
      </c>
      <c r="C362" s="99" t="s">
        <v>175</v>
      </c>
    </row>
    <row r="363" spans="1:3">
      <c r="A363" s="101">
        <v>44041</v>
      </c>
      <c r="B363" s="100">
        <v>300.97000000000003</v>
      </c>
      <c r="C363" s="99" t="s">
        <v>175</v>
      </c>
    </row>
    <row r="364" spans="1:3">
      <c r="A364" s="101">
        <v>44040</v>
      </c>
      <c r="B364" s="100">
        <v>297.27</v>
      </c>
      <c r="C364" s="99" t="s">
        <v>175</v>
      </c>
    </row>
    <row r="365" spans="1:3">
      <c r="A365" s="101">
        <v>44039</v>
      </c>
      <c r="B365" s="100">
        <v>299.20999999999998</v>
      </c>
      <c r="C365" s="99" t="s">
        <v>175</v>
      </c>
    </row>
    <row r="366" spans="1:3">
      <c r="A366" s="101">
        <v>44036</v>
      </c>
      <c r="B366" s="100">
        <v>297.01</v>
      </c>
      <c r="C366" s="99" t="s">
        <v>175</v>
      </c>
    </row>
    <row r="367" spans="1:3">
      <c r="A367" s="101">
        <v>44035</v>
      </c>
      <c r="B367" s="100">
        <v>298.86</v>
      </c>
      <c r="C367" s="99" t="s">
        <v>175</v>
      </c>
    </row>
    <row r="368" spans="1:3">
      <c r="A368" s="101">
        <v>44034</v>
      </c>
      <c r="B368" s="100">
        <v>302.56</v>
      </c>
      <c r="C368" s="99" t="s">
        <v>175</v>
      </c>
    </row>
    <row r="369" spans="1:3">
      <c r="A369" s="101">
        <v>44033</v>
      </c>
      <c r="B369" s="100">
        <v>300.83</v>
      </c>
      <c r="C369" s="99" t="s">
        <v>175</v>
      </c>
    </row>
    <row r="370" spans="1:3">
      <c r="A370" s="101">
        <v>44032</v>
      </c>
      <c r="B370" s="100">
        <v>300.32</v>
      </c>
      <c r="C370" s="99" t="s">
        <v>175</v>
      </c>
    </row>
    <row r="371" spans="1:3">
      <c r="A371" s="101">
        <v>44029</v>
      </c>
      <c r="B371" s="100">
        <v>297.82</v>
      </c>
      <c r="C371" s="99" t="s">
        <v>175</v>
      </c>
    </row>
    <row r="372" spans="1:3">
      <c r="A372" s="101">
        <v>44028</v>
      </c>
      <c r="B372" s="100">
        <v>296.95999999999998</v>
      </c>
      <c r="C372" s="99" t="s">
        <v>175</v>
      </c>
    </row>
    <row r="373" spans="1:3">
      <c r="A373" s="101">
        <v>44027</v>
      </c>
      <c r="B373" s="100">
        <v>297.97000000000003</v>
      </c>
      <c r="C373" s="99" t="s">
        <v>175</v>
      </c>
    </row>
    <row r="374" spans="1:3">
      <c r="A374" s="101">
        <v>44026</v>
      </c>
      <c r="B374" s="100">
        <v>295.27999999999997</v>
      </c>
      <c r="C374" s="99" t="s">
        <v>175</v>
      </c>
    </row>
    <row r="375" spans="1:3">
      <c r="A375" s="101">
        <v>44025</v>
      </c>
      <c r="B375" s="100">
        <v>291.33999999999997</v>
      </c>
      <c r="C375" s="99" t="s">
        <v>175</v>
      </c>
    </row>
    <row r="376" spans="1:3">
      <c r="A376" s="101">
        <v>44022</v>
      </c>
      <c r="B376" s="100">
        <v>294.08999999999997</v>
      </c>
      <c r="C376" s="99" t="s">
        <v>175</v>
      </c>
    </row>
    <row r="377" spans="1:3">
      <c r="A377" s="101">
        <v>44021</v>
      </c>
      <c r="B377" s="100">
        <v>291.05</v>
      </c>
      <c r="C377" s="99" t="s">
        <v>175</v>
      </c>
    </row>
    <row r="378" spans="1:3">
      <c r="A378" s="101">
        <v>44020</v>
      </c>
      <c r="B378" s="100">
        <v>292.62</v>
      </c>
      <c r="C378" s="99" t="s">
        <v>175</v>
      </c>
    </row>
    <row r="379" spans="1:3">
      <c r="A379" s="101">
        <v>44019</v>
      </c>
      <c r="B379" s="100">
        <v>290.33999999999997</v>
      </c>
      <c r="C379" s="99" t="s">
        <v>175</v>
      </c>
    </row>
    <row r="380" spans="1:3">
      <c r="A380" s="101">
        <v>44018</v>
      </c>
      <c r="B380" s="100">
        <v>293.52</v>
      </c>
      <c r="C380" s="99" t="s">
        <v>175</v>
      </c>
    </row>
    <row r="381" spans="1:3">
      <c r="A381" s="101">
        <v>44014</v>
      </c>
      <c r="B381" s="100">
        <v>288.93</v>
      </c>
      <c r="C381" s="99" t="s">
        <v>175</v>
      </c>
    </row>
    <row r="382" spans="1:3">
      <c r="A382" s="101">
        <v>44013</v>
      </c>
      <c r="B382" s="100">
        <v>287.56</v>
      </c>
      <c r="C382" s="99" t="s">
        <v>175</v>
      </c>
    </row>
    <row r="383" spans="1:3">
      <c r="A383" s="101">
        <v>44012</v>
      </c>
      <c r="B383" s="100">
        <v>286.12</v>
      </c>
      <c r="C383" s="99" t="s">
        <v>175</v>
      </c>
    </row>
    <row r="384" spans="1:3">
      <c r="A384" s="101">
        <v>44011</v>
      </c>
      <c r="B384" s="100">
        <v>281.76</v>
      </c>
      <c r="C384" s="99" t="s">
        <v>175</v>
      </c>
    </row>
    <row r="385" spans="1:3">
      <c r="A385" s="101">
        <v>44008</v>
      </c>
      <c r="B385" s="100">
        <v>277.64999999999998</v>
      </c>
      <c r="C385" s="99" t="s">
        <v>175</v>
      </c>
    </row>
    <row r="386" spans="1:3">
      <c r="A386" s="101">
        <v>44007</v>
      </c>
      <c r="B386" s="100">
        <v>285.93</v>
      </c>
      <c r="C386" s="99" t="s">
        <v>175</v>
      </c>
    </row>
    <row r="387" spans="1:3">
      <c r="A387" s="101">
        <v>44006</v>
      </c>
      <c r="B387" s="100">
        <v>282.81</v>
      </c>
      <c r="C387" s="99" t="s">
        <v>175</v>
      </c>
    </row>
    <row r="388" spans="1:3">
      <c r="A388" s="101">
        <v>44005</v>
      </c>
      <c r="B388" s="100">
        <v>290.31</v>
      </c>
      <c r="C388" s="99" t="s">
        <v>175</v>
      </c>
    </row>
    <row r="389" spans="1:3">
      <c r="A389" s="101">
        <v>44004</v>
      </c>
      <c r="B389" s="100">
        <v>289.07</v>
      </c>
      <c r="C389" s="99" t="s">
        <v>175</v>
      </c>
    </row>
    <row r="390" spans="1:3">
      <c r="A390" s="101">
        <v>44001</v>
      </c>
      <c r="B390" s="100">
        <v>287.2</v>
      </c>
      <c r="C390" s="99" t="s">
        <v>175</v>
      </c>
    </row>
    <row r="391" spans="1:3">
      <c r="A391" s="101">
        <v>44000</v>
      </c>
      <c r="B391" s="100">
        <v>288.77999999999997</v>
      </c>
      <c r="C391" s="99" t="s">
        <v>175</v>
      </c>
    </row>
    <row r="392" spans="1:3">
      <c r="A392" s="101">
        <v>43999</v>
      </c>
      <c r="B392" s="100">
        <v>288.61</v>
      </c>
      <c r="C392" s="99" t="s">
        <v>175</v>
      </c>
    </row>
    <row r="393" spans="1:3">
      <c r="A393" s="101">
        <v>43998</v>
      </c>
      <c r="B393" s="100">
        <v>289.64999999999998</v>
      </c>
      <c r="C393" s="99" t="s">
        <v>175</v>
      </c>
    </row>
    <row r="394" spans="1:3">
      <c r="A394" s="101">
        <v>43997</v>
      </c>
      <c r="B394" s="100">
        <v>284.26</v>
      </c>
      <c r="C394" s="99" t="s">
        <v>175</v>
      </c>
    </row>
    <row r="395" spans="1:3">
      <c r="A395" s="101">
        <v>43994</v>
      </c>
      <c r="B395" s="100">
        <v>281.89999999999998</v>
      </c>
      <c r="C395" s="99" t="s">
        <v>175</v>
      </c>
    </row>
    <row r="396" spans="1:3">
      <c r="A396" s="101">
        <v>43993</v>
      </c>
      <c r="B396" s="100">
        <v>278.19</v>
      </c>
      <c r="C396" s="99" t="s">
        <v>175</v>
      </c>
    </row>
    <row r="397" spans="1:3">
      <c r="A397" s="101">
        <v>43992</v>
      </c>
      <c r="B397" s="100">
        <v>295.58</v>
      </c>
      <c r="C397" s="99" t="s">
        <v>175</v>
      </c>
    </row>
    <row r="398" spans="1:3">
      <c r="A398" s="101">
        <v>43991</v>
      </c>
      <c r="B398" s="100">
        <v>297.16000000000003</v>
      </c>
      <c r="C398" s="99" t="s">
        <v>175</v>
      </c>
    </row>
    <row r="399" spans="1:3">
      <c r="A399" s="101">
        <v>43990</v>
      </c>
      <c r="B399" s="100">
        <v>299.47000000000003</v>
      </c>
      <c r="C399" s="99" t="s">
        <v>175</v>
      </c>
    </row>
    <row r="400" spans="1:3">
      <c r="A400" s="101">
        <v>43987</v>
      </c>
      <c r="B400" s="100">
        <v>295.89999999999998</v>
      </c>
      <c r="C400" s="99" t="s">
        <v>175</v>
      </c>
    </row>
    <row r="401" spans="1:3">
      <c r="A401" s="101">
        <v>43986</v>
      </c>
      <c r="B401" s="100">
        <v>288.33999999999997</v>
      </c>
      <c r="C401" s="99" t="s">
        <v>175</v>
      </c>
    </row>
    <row r="402" spans="1:3">
      <c r="A402" s="101">
        <v>43985</v>
      </c>
      <c r="B402" s="100">
        <v>289.26</v>
      </c>
      <c r="C402" s="99" t="s">
        <v>175</v>
      </c>
    </row>
    <row r="403" spans="1:3">
      <c r="A403" s="101">
        <v>43984</v>
      </c>
      <c r="B403" s="100">
        <v>285.33</v>
      </c>
      <c r="C403" s="99" t="s">
        <v>175</v>
      </c>
    </row>
    <row r="404" spans="1:3">
      <c r="A404" s="101">
        <v>43983</v>
      </c>
      <c r="B404" s="100">
        <v>283</v>
      </c>
      <c r="C404" s="99" t="s">
        <v>175</v>
      </c>
    </row>
    <row r="405" spans="1:3">
      <c r="A405" s="101">
        <v>43980</v>
      </c>
      <c r="B405" s="100">
        <v>281.94</v>
      </c>
      <c r="C405" s="99" t="s">
        <v>175</v>
      </c>
    </row>
    <row r="406" spans="1:3">
      <c r="A406" s="101">
        <v>43979</v>
      </c>
      <c r="B406" s="100">
        <v>280.55</v>
      </c>
      <c r="C406" s="99" t="s">
        <v>175</v>
      </c>
    </row>
    <row r="407" spans="1:3">
      <c r="A407" s="101">
        <v>43978</v>
      </c>
      <c r="B407" s="100">
        <v>281.10000000000002</v>
      </c>
      <c r="C407" s="99" t="s">
        <v>175</v>
      </c>
    </row>
    <row r="408" spans="1:3">
      <c r="A408" s="101">
        <v>43977</v>
      </c>
      <c r="B408" s="100">
        <v>276.99</v>
      </c>
      <c r="C408" s="99" t="s">
        <v>175</v>
      </c>
    </row>
    <row r="409" spans="1:3">
      <c r="A409" s="101">
        <v>43973</v>
      </c>
      <c r="B409" s="100">
        <v>273.62</v>
      </c>
      <c r="C409" s="99" t="s">
        <v>175</v>
      </c>
    </row>
    <row r="410" spans="1:3">
      <c r="A410" s="101">
        <v>43972</v>
      </c>
      <c r="B410" s="100">
        <v>272.93</v>
      </c>
      <c r="C410" s="99" t="s">
        <v>175</v>
      </c>
    </row>
    <row r="411" spans="1:3">
      <c r="A411" s="101">
        <v>43971</v>
      </c>
      <c r="B411" s="100">
        <v>275.05</v>
      </c>
      <c r="C411" s="99" t="s">
        <v>175</v>
      </c>
    </row>
    <row r="412" spans="1:3">
      <c r="A412" s="101">
        <v>43970</v>
      </c>
      <c r="B412" s="100">
        <v>270.5</v>
      </c>
      <c r="C412" s="99" t="s">
        <v>175</v>
      </c>
    </row>
    <row r="413" spans="1:3">
      <c r="A413" s="101">
        <v>43969</v>
      </c>
      <c r="B413" s="100">
        <v>273.33999999999997</v>
      </c>
      <c r="C413" s="99" t="s">
        <v>175</v>
      </c>
    </row>
    <row r="414" spans="1:3">
      <c r="A414" s="101">
        <v>43966</v>
      </c>
      <c r="B414" s="100">
        <v>264.95999999999998</v>
      </c>
      <c r="C414" s="99" t="s">
        <v>175</v>
      </c>
    </row>
    <row r="415" spans="1:3">
      <c r="A415" s="101">
        <v>43965</v>
      </c>
      <c r="B415" s="100">
        <v>263.89999999999998</v>
      </c>
      <c r="C415" s="99" t="s">
        <v>175</v>
      </c>
    </row>
    <row r="416" spans="1:3">
      <c r="A416" s="101">
        <v>43964</v>
      </c>
      <c r="B416" s="100">
        <v>260.83999999999997</v>
      </c>
      <c r="C416" s="99" t="s">
        <v>175</v>
      </c>
    </row>
    <row r="417" spans="1:3">
      <c r="A417" s="101">
        <v>43963</v>
      </c>
      <c r="B417" s="100">
        <v>265.45</v>
      </c>
      <c r="C417" s="99" t="s">
        <v>175</v>
      </c>
    </row>
    <row r="418" spans="1:3">
      <c r="A418" s="101">
        <v>43962</v>
      </c>
      <c r="B418" s="100">
        <v>270.98</v>
      </c>
      <c r="C418" s="99" t="s">
        <v>175</v>
      </c>
    </row>
    <row r="419" spans="1:3">
      <c r="A419" s="101">
        <v>43959</v>
      </c>
      <c r="B419" s="100">
        <v>270.94</v>
      </c>
      <c r="C419" s="99" t="s">
        <v>175</v>
      </c>
    </row>
    <row r="420" spans="1:3">
      <c r="A420" s="101">
        <v>43958</v>
      </c>
      <c r="B420" s="100">
        <v>266.39</v>
      </c>
      <c r="C420" s="99" t="s">
        <v>175</v>
      </c>
    </row>
    <row r="421" spans="1:3">
      <c r="A421" s="101">
        <v>43957</v>
      </c>
      <c r="B421" s="100">
        <v>263.26</v>
      </c>
      <c r="C421" s="99" t="s">
        <v>175</v>
      </c>
    </row>
    <row r="422" spans="1:3">
      <c r="A422" s="101">
        <v>43956</v>
      </c>
      <c r="B422" s="100">
        <v>265.10000000000002</v>
      </c>
      <c r="C422" s="99" t="s">
        <v>175</v>
      </c>
    </row>
    <row r="423" spans="1:3">
      <c r="A423" s="101">
        <v>43955</v>
      </c>
      <c r="B423" s="100">
        <v>262.72000000000003</v>
      </c>
      <c r="C423" s="99" t="s">
        <v>175</v>
      </c>
    </row>
    <row r="424" spans="1:3">
      <c r="A424" s="101">
        <v>43952</v>
      </c>
      <c r="B424" s="100">
        <v>261.61</v>
      </c>
      <c r="C424" s="99" t="s">
        <v>175</v>
      </c>
    </row>
    <row r="425" spans="1:3">
      <c r="A425" s="101">
        <v>43951</v>
      </c>
      <c r="B425" s="100">
        <v>269.14</v>
      </c>
      <c r="C425" s="99" t="s">
        <v>175</v>
      </c>
    </row>
    <row r="426" spans="1:3">
      <c r="A426" s="101">
        <v>43950</v>
      </c>
      <c r="B426" s="100">
        <v>271.63</v>
      </c>
      <c r="C426" s="99" t="s">
        <v>175</v>
      </c>
    </row>
    <row r="427" spans="1:3">
      <c r="A427" s="101">
        <v>43949</v>
      </c>
      <c r="B427" s="100">
        <v>264.58999999999997</v>
      </c>
      <c r="C427" s="99" t="s">
        <v>175</v>
      </c>
    </row>
    <row r="428" spans="1:3">
      <c r="A428" s="101">
        <v>43948</v>
      </c>
      <c r="B428" s="100">
        <v>265.98</v>
      </c>
      <c r="C428" s="99" t="s">
        <v>175</v>
      </c>
    </row>
    <row r="429" spans="1:3">
      <c r="A429" s="101">
        <v>43945</v>
      </c>
      <c r="B429" s="100">
        <v>262.12</v>
      </c>
      <c r="C429" s="99" t="s">
        <v>175</v>
      </c>
    </row>
    <row r="430" spans="1:3">
      <c r="A430" s="101">
        <v>43944</v>
      </c>
      <c r="B430" s="100">
        <v>258.51</v>
      </c>
      <c r="C430" s="99" t="s">
        <v>175</v>
      </c>
    </row>
    <row r="431" spans="1:3">
      <c r="A431" s="101">
        <v>43943</v>
      </c>
      <c r="B431" s="100">
        <v>258.64</v>
      </c>
      <c r="C431" s="99" t="s">
        <v>175</v>
      </c>
    </row>
    <row r="432" spans="1:3">
      <c r="A432" s="101">
        <v>43942</v>
      </c>
      <c r="B432" s="100">
        <v>252.84</v>
      </c>
      <c r="C432" s="99" t="s">
        <v>175</v>
      </c>
    </row>
    <row r="433" spans="1:3">
      <c r="A433" s="101">
        <v>43941</v>
      </c>
      <c r="B433" s="100">
        <v>260.83</v>
      </c>
      <c r="C433" s="99" t="s">
        <v>175</v>
      </c>
    </row>
    <row r="434" spans="1:3">
      <c r="A434" s="101">
        <v>43938</v>
      </c>
      <c r="B434" s="100">
        <v>265.58</v>
      </c>
      <c r="C434" s="99" t="s">
        <v>175</v>
      </c>
    </row>
    <row r="435" spans="1:3">
      <c r="A435" s="101">
        <v>43937</v>
      </c>
      <c r="B435" s="100">
        <v>258.64</v>
      </c>
      <c r="C435" s="99" t="s">
        <v>175</v>
      </c>
    </row>
    <row r="436" spans="1:3">
      <c r="A436" s="101">
        <v>43936</v>
      </c>
      <c r="B436" s="100">
        <v>257.14999999999998</v>
      </c>
      <c r="C436" s="99" t="s">
        <v>175</v>
      </c>
    </row>
    <row r="437" spans="1:3">
      <c r="A437" s="101">
        <v>43935</v>
      </c>
      <c r="B437" s="100">
        <v>262.92</v>
      </c>
      <c r="C437" s="99" t="s">
        <v>175</v>
      </c>
    </row>
    <row r="438" spans="1:3">
      <c r="A438" s="101">
        <v>43934</v>
      </c>
      <c r="B438" s="100">
        <v>255.09</v>
      </c>
      <c r="C438" s="99" t="s">
        <v>175</v>
      </c>
    </row>
    <row r="439" spans="1:3">
      <c r="A439" s="101">
        <v>43930</v>
      </c>
      <c r="B439" s="100">
        <v>257.69</v>
      </c>
      <c r="C439" s="99" t="s">
        <v>175</v>
      </c>
    </row>
    <row r="440" spans="1:3">
      <c r="A440" s="101">
        <v>43929</v>
      </c>
      <c r="B440" s="100">
        <v>253.98</v>
      </c>
      <c r="C440" s="99" t="s">
        <v>175</v>
      </c>
    </row>
    <row r="441" spans="1:3">
      <c r="A441" s="101">
        <v>43928</v>
      </c>
      <c r="B441" s="100">
        <v>245.55</v>
      </c>
      <c r="C441" s="99" t="s">
        <v>175</v>
      </c>
    </row>
    <row r="442" spans="1:3">
      <c r="A442" s="101">
        <v>43927</v>
      </c>
      <c r="B442" s="100">
        <v>245.94</v>
      </c>
      <c r="C442" s="99" t="s">
        <v>175</v>
      </c>
    </row>
    <row r="443" spans="1:3">
      <c r="A443" s="101">
        <v>43924</v>
      </c>
      <c r="B443" s="100">
        <v>229.79</v>
      </c>
      <c r="C443" s="99" t="s">
        <v>175</v>
      </c>
    </row>
    <row r="444" spans="1:3">
      <c r="A444" s="101">
        <v>43923</v>
      </c>
      <c r="B444" s="100">
        <v>233.29</v>
      </c>
      <c r="C444" s="99" t="s">
        <v>175</v>
      </c>
    </row>
    <row r="445" spans="1:3">
      <c r="A445" s="101">
        <v>43922</v>
      </c>
      <c r="B445" s="100">
        <v>228.04</v>
      </c>
      <c r="C445" s="99" t="s">
        <v>175</v>
      </c>
    </row>
    <row r="446" spans="1:3">
      <c r="A446" s="101">
        <v>43921</v>
      </c>
      <c r="B446" s="100">
        <v>238.57</v>
      </c>
      <c r="C446" s="99" t="s">
        <v>175</v>
      </c>
    </row>
    <row r="447" spans="1:3">
      <c r="A447" s="101">
        <v>43920</v>
      </c>
      <c r="B447" s="100">
        <v>242.43</v>
      </c>
      <c r="C447" s="99" t="s">
        <v>175</v>
      </c>
    </row>
    <row r="448" spans="1:3">
      <c r="A448" s="101">
        <v>43917</v>
      </c>
      <c r="B448" s="100">
        <v>234.54</v>
      </c>
      <c r="C448" s="99" t="s">
        <v>175</v>
      </c>
    </row>
    <row r="449" spans="1:3">
      <c r="A449" s="101">
        <v>43916</v>
      </c>
      <c r="B449" s="100">
        <v>242.71</v>
      </c>
      <c r="C449" s="99" t="s">
        <v>175</v>
      </c>
    </row>
    <row r="450" spans="1:3">
      <c r="A450" s="101">
        <v>43915</v>
      </c>
      <c r="B450" s="100">
        <v>228.45</v>
      </c>
      <c r="C450" s="99" t="s">
        <v>175</v>
      </c>
    </row>
    <row r="451" spans="1:3">
      <c r="A451" s="101">
        <v>43914</v>
      </c>
      <c r="B451" s="100">
        <v>225.84</v>
      </c>
      <c r="C451" s="99" t="s">
        <v>175</v>
      </c>
    </row>
    <row r="452" spans="1:3">
      <c r="A452" s="101">
        <v>43913</v>
      </c>
      <c r="B452" s="100">
        <v>206.44</v>
      </c>
      <c r="C452" s="99" t="s">
        <v>175</v>
      </c>
    </row>
    <row r="453" spans="1:3">
      <c r="A453" s="101">
        <v>43910</v>
      </c>
      <c r="B453" s="100">
        <v>212.67</v>
      </c>
      <c r="C453" s="99" t="s">
        <v>175</v>
      </c>
    </row>
    <row r="454" spans="1:3">
      <c r="A454" s="101">
        <v>43909</v>
      </c>
      <c r="B454" s="100">
        <v>222.27</v>
      </c>
      <c r="C454" s="99" t="s">
        <v>175</v>
      </c>
    </row>
    <row r="455" spans="1:3">
      <c r="A455" s="101">
        <v>43908</v>
      </c>
      <c r="B455" s="100">
        <v>221.23</v>
      </c>
      <c r="C455" s="99" t="s">
        <v>175</v>
      </c>
    </row>
    <row r="456" spans="1:3">
      <c r="A456" s="101">
        <v>43907</v>
      </c>
      <c r="B456" s="100">
        <v>233.3</v>
      </c>
      <c r="C456" s="99" t="s">
        <v>175</v>
      </c>
    </row>
    <row r="457" spans="1:3">
      <c r="A457" s="101">
        <v>43906</v>
      </c>
      <c r="B457" s="100">
        <v>220.14</v>
      </c>
      <c r="C457" s="99" t="s">
        <v>175</v>
      </c>
    </row>
    <row r="458" spans="1:3">
      <c r="A458" s="101">
        <v>43903</v>
      </c>
      <c r="B458" s="100">
        <v>250.1</v>
      </c>
      <c r="C458" s="99" t="s">
        <v>175</v>
      </c>
    </row>
    <row r="459" spans="1:3">
      <c r="A459" s="101">
        <v>43902</v>
      </c>
      <c r="B459" s="100">
        <v>228.78</v>
      </c>
      <c r="C459" s="99" t="s">
        <v>175</v>
      </c>
    </row>
    <row r="460" spans="1:3">
      <c r="A460" s="101">
        <v>43901</v>
      </c>
      <c r="B460" s="100">
        <v>252.77</v>
      </c>
      <c r="C460" s="99" t="s">
        <v>175</v>
      </c>
    </row>
    <row r="461" spans="1:3">
      <c r="A461" s="101">
        <v>43900</v>
      </c>
      <c r="B461" s="100">
        <v>265.73</v>
      </c>
      <c r="C461" s="99" t="s">
        <v>175</v>
      </c>
    </row>
    <row r="462" spans="1:3">
      <c r="A462" s="101">
        <v>43899</v>
      </c>
      <c r="B462" s="100">
        <v>253.22</v>
      </c>
      <c r="C462" s="99" t="s">
        <v>175</v>
      </c>
    </row>
    <row r="463" spans="1:3">
      <c r="A463" s="101">
        <v>43896</v>
      </c>
      <c r="B463" s="100">
        <v>275.20999999999998</v>
      </c>
      <c r="C463" s="99" t="s">
        <v>175</v>
      </c>
    </row>
    <row r="464" spans="1:3">
      <c r="A464" s="101">
        <v>43895</v>
      </c>
      <c r="B464" s="100">
        <v>279.98</v>
      </c>
      <c r="C464" s="99" t="s">
        <v>175</v>
      </c>
    </row>
    <row r="465" spans="1:3">
      <c r="A465" s="101">
        <v>43894</v>
      </c>
      <c r="B465" s="100">
        <v>289.74</v>
      </c>
      <c r="C465" s="99" t="s">
        <v>175</v>
      </c>
    </row>
    <row r="466" spans="1:3">
      <c r="A466" s="101">
        <v>43893</v>
      </c>
      <c r="B466" s="100">
        <v>278</v>
      </c>
      <c r="C466" s="99" t="s">
        <v>175</v>
      </c>
    </row>
    <row r="467" spans="1:3">
      <c r="A467" s="101">
        <v>43892</v>
      </c>
      <c r="B467" s="100">
        <v>286.02999999999997</v>
      </c>
      <c r="C467" s="99" t="s">
        <v>175</v>
      </c>
    </row>
    <row r="468" spans="1:3">
      <c r="A468" s="101">
        <v>43889</v>
      </c>
      <c r="B468" s="100">
        <v>273.45</v>
      </c>
      <c r="C468" s="99" t="s">
        <v>175</v>
      </c>
    </row>
    <row r="469" spans="1:3">
      <c r="A469" s="101">
        <v>43888</v>
      </c>
      <c r="B469" s="100">
        <v>275.66000000000003</v>
      </c>
      <c r="C469" s="99" t="s">
        <v>175</v>
      </c>
    </row>
    <row r="470" spans="1:3">
      <c r="A470" s="101">
        <v>43887</v>
      </c>
      <c r="B470" s="100">
        <v>288.33999999999997</v>
      </c>
      <c r="C470" s="99" t="s">
        <v>175</v>
      </c>
    </row>
    <row r="471" spans="1:3">
      <c r="A471" s="101">
        <v>43886</v>
      </c>
      <c r="B471" s="100">
        <v>289.44</v>
      </c>
      <c r="C471" s="99" t="s">
        <v>175</v>
      </c>
    </row>
    <row r="472" spans="1:3">
      <c r="A472" s="101">
        <v>43885</v>
      </c>
      <c r="B472" s="100">
        <v>298.47000000000003</v>
      </c>
      <c r="C472" s="99" t="s">
        <v>175</v>
      </c>
    </row>
    <row r="473" spans="1:3">
      <c r="A473" s="101">
        <v>43882</v>
      </c>
      <c r="B473" s="100">
        <v>308.79000000000002</v>
      </c>
      <c r="C473" s="99" t="s">
        <v>175</v>
      </c>
    </row>
    <row r="474" spans="1:3">
      <c r="A474" s="101">
        <v>43881</v>
      </c>
      <c r="B474" s="100">
        <v>312.06</v>
      </c>
      <c r="C474" s="99" t="s">
        <v>175</v>
      </c>
    </row>
    <row r="475" spans="1:3">
      <c r="A475" s="101">
        <v>43880</v>
      </c>
      <c r="B475" s="100">
        <v>313.25</v>
      </c>
      <c r="C475" s="99" t="s">
        <v>175</v>
      </c>
    </row>
    <row r="476" spans="1:3">
      <c r="A476" s="101">
        <v>43879</v>
      </c>
      <c r="B476" s="100">
        <v>311.73</v>
      </c>
      <c r="C476" s="99" t="s">
        <v>175</v>
      </c>
    </row>
    <row r="477" spans="1:3">
      <c r="A477" s="101">
        <v>43875</v>
      </c>
      <c r="B477" s="100">
        <v>312.63</v>
      </c>
      <c r="C477" s="99" t="s">
        <v>175</v>
      </c>
    </row>
    <row r="478" spans="1:3">
      <c r="A478" s="101">
        <v>43874</v>
      </c>
      <c r="B478" s="100">
        <v>312.01</v>
      </c>
      <c r="C478" s="99" t="s">
        <v>175</v>
      </c>
    </row>
    <row r="479" spans="1:3">
      <c r="A479" s="101">
        <v>43873</v>
      </c>
      <c r="B479" s="100">
        <v>312.41000000000003</v>
      </c>
      <c r="C479" s="99" t="s">
        <v>175</v>
      </c>
    </row>
    <row r="480" spans="1:3">
      <c r="A480" s="101">
        <v>43872</v>
      </c>
      <c r="B480" s="100">
        <v>310.39999999999998</v>
      </c>
      <c r="C480" s="99" t="s">
        <v>175</v>
      </c>
    </row>
    <row r="481" spans="1:3">
      <c r="A481" s="101">
        <v>43871</v>
      </c>
      <c r="B481" s="100">
        <v>309.87</v>
      </c>
      <c r="C481" s="99" t="s">
        <v>175</v>
      </c>
    </row>
    <row r="482" spans="1:3">
      <c r="A482" s="101">
        <v>43868</v>
      </c>
      <c r="B482" s="100">
        <v>307.57</v>
      </c>
      <c r="C482" s="99" t="s">
        <v>175</v>
      </c>
    </row>
    <row r="483" spans="1:3">
      <c r="A483" s="101">
        <v>43867</v>
      </c>
      <c r="B483" s="100">
        <v>309.18</v>
      </c>
      <c r="C483" s="99" t="s">
        <v>175</v>
      </c>
    </row>
    <row r="484" spans="1:3">
      <c r="A484" s="101">
        <v>43866</v>
      </c>
      <c r="B484" s="100">
        <v>308.10000000000002</v>
      </c>
      <c r="C484" s="99" t="s">
        <v>175</v>
      </c>
    </row>
    <row r="485" spans="1:3">
      <c r="A485" s="101">
        <v>43865</v>
      </c>
      <c r="B485" s="100">
        <v>304.67</v>
      </c>
      <c r="C485" s="99" t="s">
        <v>175</v>
      </c>
    </row>
    <row r="486" spans="1:3">
      <c r="A486" s="101">
        <v>43864</v>
      </c>
      <c r="B486" s="100">
        <v>300.17</v>
      </c>
      <c r="C486" s="99" t="s">
        <v>175</v>
      </c>
    </row>
    <row r="487" spans="1:3">
      <c r="A487" s="101">
        <v>43861</v>
      </c>
      <c r="B487" s="100">
        <v>298.01</v>
      </c>
      <c r="C487" s="99" t="s">
        <v>175</v>
      </c>
    </row>
    <row r="488" spans="1:3">
      <c r="A488" s="101">
        <v>43860</v>
      </c>
      <c r="B488" s="100">
        <v>303.36</v>
      </c>
      <c r="C488" s="99" t="s">
        <v>175</v>
      </c>
    </row>
    <row r="489" spans="1:3">
      <c r="A489" s="101">
        <v>43859</v>
      </c>
      <c r="B489" s="100">
        <v>302.37</v>
      </c>
      <c r="C489" s="99" t="s">
        <v>175</v>
      </c>
    </row>
    <row r="490" spans="1:3">
      <c r="A490" s="101">
        <v>43858</v>
      </c>
      <c r="B490" s="100">
        <v>302.62</v>
      </c>
      <c r="C490" s="99" t="s">
        <v>175</v>
      </c>
    </row>
    <row r="491" spans="1:3">
      <c r="A491" s="101">
        <v>43857</v>
      </c>
      <c r="B491" s="100">
        <v>299.60000000000002</v>
      </c>
      <c r="C491" s="99" t="s">
        <v>175</v>
      </c>
    </row>
    <row r="492" spans="1:3">
      <c r="A492" s="101">
        <v>43854</v>
      </c>
      <c r="B492" s="100">
        <v>304.39999999999998</v>
      </c>
      <c r="C492" s="99" t="s">
        <v>175</v>
      </c>
    </row>
    <row r="493" spans="1:3">
      <c r="A493" s="101">
        <v>43853</v>
      </c>
      <c r="B493" s="100">
        <v>307.17</v>
      </c>
      <c r="C493" s="99" t="s">
        <v>175</v>
      </c>
    </row>
    <row r="494" spans="1:3">
      <c r="A494" s="101">
        <v>43852</v>
      </c>
      <c r="B494" s="100">
        <v>306.8</v>
      </c>
      <c r="C494" s="99" t="s">
        <v>175</v>
      </c>
    </row>
    <row r="495" spans="1:3">
      <c r="A495" s="101">
        <v>43851</v>
      </c>
      <c r="B495" s="100">
        <v>306.7</v>
      </c>
      <c r="C495" s="99" t="s">
        <v>175</v>
      </c>
    </row>
    <row r="496" spans="1:3">
      <c r="A496" s="101">
        <v>43847</v>
      </c>
      <c r="B496" s="100">
        <v>307.51</v>
      </c>
      <c r="C496" s="99" t="s">
        <v>175</v>
      </c>
    </row>
    <row r="497" spans="1:3">
      <c r="A497" s="101">
        <v>43846</v>
      </c>
      <c r="B497" s="100">
        <v>306.32</v>
      </c>
      <c r="C497" s="99" t="s">
        <v>175</v>
      </c>
    </row>
    <row r="498" spans="1:3">
      <c r="A498" s="101">
        <v>43845</v>
      </c>
      <c r="B498" s="100">
        <v>303.77</v>
      </c>
      <c r="C498" s="99" t="s">
        <v>175</v>
      </c>
    </row>
    <row r="499" spans="1:3">
      <c r="A499" s="101">
        <v>43844</v>
      </c>
      <c r="B499" s="100">
        <v>303.2</v>
      </c>
      <c r="C499" s="99" t="s">
        <v>175</v>
      </c>
    </row>
    <row r="500" spans="1:3">
      <c r="A500" s="101">
        <v>43843</v>
      </c>
      <c r="B500" s="100">
        <v>303.63</v>
      </c>
      <c r="C500" s="99" t="s">
        <v>175</v>
      </c>
    </row>
    <row r="501" spans="1:3">
      <c r="A501" s="101">
        <v>43840</v>
      </c>
      <c r="B501" s="100">
        <v>301.52999999999997</v>
      </c>
      <c r="C501" s="99" t="s">
        <v>175</v>
      </c>
    </row>
    <row r="502" spans="1:3">
      <c r="A502" s="101">
        <v>43839</v>
      </c>
      <c r="B502" s="100">
        <v>302.39</v>
      </c>
      <c r="C502" s="99" t="s">
        <v>175</v>
      </c>
    </row>
    <row r="503" spans="1:3">
      <c r="A503" s="101">
        <v>43838</v>
      </c>
      <c r="B503" s="100">
        <v>300.32</v>
      </c>
      <c r="C503" s="99" t="s">
        <v>175</v>
      </c>
    </row>
    <row r="504" spans="1:3">
      <c r="A504" s="101">
        <v>43837</v>
      </c>
      <c r="B504" s="100">
        <v>298.83999999999997</v>
      </c>
      <c r="C504" s="99" t="s">
        <v>175</v>
      </c>
    </row>
    <row r="505" spans="1:3">
      <c r="A505" s="101">
        <v>43836</v>
      </c>
      <c r="B505" s="100">
        <v>299.64999999999998</v>
      </c>
      <c r="C505" s="99" t="s">
        <v>175</v>
      </c>
    </row>
    <row r="506" spans="1:3">
      <c r="A506" s="101">
        <v>43833</v>
      </c>
      <c r="B506" s="100">
        <v>298.60000000000002</v>
      </c>
      <c r="C506" s="99" t="s">
        <v>175</v>
      </c>
    </row>
    <row r="507" spans="1:3">
      <c r="A507" s="101">
        <v>43832</v>
      </c>
      <c r="B507" s="100">
        <v>300.69</v>
      </c>
      <c r="C507" s="99" t="s">
        <v>175</v>
      </c>
    </row>
    <row r="508" spans="1:3">
      <c r="A508" s="101">
        <v>43830</v>
      </c>
      <c r="B508" s="100">
        <v>298.16000000000003</v>
      </c>
      <c r="C508" s="99" t="s">
        <v>175</v>
      </c>
    </row>
    <row r="509" spans="1:3">
      <c r="A509" s="101">
        <v>43829</v>
      </c>
      <c r="B509" s="100">
        <v>297.27</v>
      </c>
      <c r="C509" s="99" t="s">
        <v>175</v>
      </c>
    </row>
    <row r="510" spans="1:3">
      <c r="A510" s="101">
        <v>43826</v>
      </c>
      <c r="B510" s="100">
        <v>298.95999999999998</v>
      </c>
      <c r="C510" s="99" t="s">
        <v>175</v>
      </c>
    </row>
    <row r="511" spans="1:3">
      <c r="A511" s="101">
        <v>43825</v>
      </c>
      <c r="B511" s="100">
        <v>298.95</v>
      </c>
      <c r="C511" s="99" t="s">
        <v>175</v>
      </c>
    </row>
    <row r="512" spans="1:3">
      <c r="A512" s="101">
        <v>43823</v>
      </c>
      <c r="B512" s="100">
        <v>297.39999999999998</v>
      </c>
      <c r="C512" s="99" t="s">
        <v>175</v>
      </c>
    </row>
    <row r="513" spans="1:3">
      <c r="A513" s="101">
        <v>43822</v>
      </c>
      <c r="B513" s="100">
        <v>297.43</v>
      </c>
      <c r="C513" s="99" t="s">
        <v>175</v>
      </c>
    </row>
    <row r="514" spans="1:3">
      <c r="A514" s="101">
        <v>43819</v>
      </c>
      <c r="B514" s="100">
        <v>297.18</v>
      </c>
      <c r="C514" s="99" t="s">
        <v>175</v>
      </c>
    </row>
    <row r="515" spans="1:3">
      <c r="A515" s="101">
        <v>43818</v>
      </c>
      <c r="B515" s="100">
        <v>297.06</v>
      </c>
      <c r="C515" s="99" t="s">
        <v>175</v>
      </c>
    </row>
    <row r="516" spans="1:3">
      <c r="A516" s="101">
        <v>43817</v>
      </c>
      <c r="B516" s="100">
        <v>295.73</v>
      </c>
      <c r="C516" s="99" t="s">
        <v>175</v>
      </c>
    </row>
    <row r="517" spans="1:3">
      <c r="A517" s="101">
        <v>43816</v>
      </c>
      <c r="B517" s="100">
        <v>295.83</v>
      </c>
      <c r="C517" s="99" t="s">
        <v>175</v>
      </c>
    </row>
    <row r="518" spans="1:3">
      <c r="A518" s="101">
        <v>43815</v>
      </c>
      <c r="B518" s="100">
        <v>295.73</v>
      </c>
      <c r="C518" s="99" t="s">
        <v>175</v>
      </c>
    </row>
    <row r="519" spans="1:3">
      <c r="A519" s="101">
        <v>43812</v>
      </c>
      <c r="B519" s="100">
        <v>293.63</v>
      </c>
      <c r="C519" s="99" t="s">
        <v>175</v>
      </c>
    </row>
    <row r="520" spans="1:3">
      <c r="A520" s="101">
        <v>43811</v>
      </c>
      <c r="B520" s="100">
        <v>293.56</v>
      </c>
      <c r="C520" s="99" t="s">
        <v>175</v>
      </c>
    </row>
    <row r="521" spans="1:3">
      <c r="A521" s="101">
        <v>43810</v>
      </c>
      <c r="B521" s="100">
        <v>291.02</v>
      </c>
      <c r="C521" s="99" t="s">
        <v>175</v>
      </c>
    </row>
    <row r="522" spans="1:3">
      <c r="A522" s="101">
        <v>43809</v>
      </c>
      <c r="B522" s="100">
        <v>290.18</v>
      </c>
      <c r="C522" s="99" t="s">
        <v>175</v>
      </c>
    </row>
    <row r="523" spans="1:3">
      <c r="A523" s="101">
        <v>43808</v>
      </c>
      <c r="B523" s="100">
        <v>290.48</v>
      </c>
      <c r="C523" s="99" t="s">
        <v>175</v>
      </c>
    </row>
    <row r="524" spans="1:3">
      <c r="A524" s="101">
        <v>43805</v>
      </c>
      <c r="B524" s="100">
        <v>291.38</v>
      </c>
      <c r="C524" s="99" t="s">
        <v>175</v>
      </c>
    </row>
    <row r="525" spans="1:3">
      <c r="A525" s="101">
        <v>43804</v>
      </c>
      <c r="B525" s="100">
        <v>288.73</v>
      </c>
      <c r="C525" s="99" t="s">
        <v>175</v>
      </c>
    </row>
    <row r="526" spans="1:3">
      <c r="A526" s="101">
        <v>43803</v>
      </c>
      <c r="B526" s="100">
        <v>288.22000000000003</v>
      </c>
      <c r="C526" s="99" t="s">
        <v>175</v>
      </c>
    </row>
    <row r="527" spans="1:3">
      <c r="A527" s="101">
        <v>43802</v>
      </c>
      <c r="B527" s="100">
        <v>286.38</v>
      </c>
      <c r="C527" s="99" t="s">
        <v>175</v>
      </c>
    </row>
    <row r="528" spans="1:3">
      <c r="A528" s="101">
        <v>43801</v>
      </c>
      <c r="B528" s="100">
        <v>288.29000000000002</v>
      </c>
      <c r="C528" s="99" t="s">
        <v>175</v>
      </c>
    </row>
    <row r="529" spans="1:3">
      <c r="A529" s="101">
        <v>43798</v>
      </c>
      <c r="B529" s="100">
        <v>290.79000000000002</v>
      </c>
      <c r="C529" s="99" t="s">
        <v>175</v>
      </c>
    </row>
    <row r="530" spans="1:3">
      <c r="A530" s="101">
        <v>43796</v>
      </c>
      <c r="B530" s="100">
        <v>291.89999999999998</v>
      </c>
      <c r="C530" s="99" t="s">
        <v>175</v>
      </c>
    </row>
    <row r="531" spans="1:3">
      <c r="A531" s="101">
        <v>43795</v>
      </c>
      <c r="B531" s="100">
        <v>290.64999999999998</v>
      </c>
      <c r="C531" s="99" t="s">
        <v>175</v>
      </c>
    </row>
    <row r="532" spans="1:3">
      <c r="A532" s="101">
        <v>43794</v>
      </c>
      <c r="B532" s="100">
        <v>290.01</v>
      </c>
      <c r="C532" s="99" t="s">
        <v>175</v>
      </c>
    </row>
    <row r="533" spans="1:3">
      <c r="A533" s="101">
        <v>43791</v>
      </c>
      <c r="B533" s="100">
        <v>287.82</v>
      </c>
      <c r="C533" s="99" t="s">
        <v>175</v>
      </c>
    </row>
    <row r="534" spans="1:3">
      <c r="A534" s="101">
        <v>43790</v>
      </c>
      <c r="B534" s="100">
        <v>287.19</v>
      </c>
      <c r="C534" s="99" t="s">
        <v>175</v>
      </c>
    </row>
    <row r="535" spans="1:3">
      <c r="A535" s="101">
        <v>43789</v>
      </c>
      <c r="B535" s="100">
        <v>287.62</v>
      </c>
      <c r="C535" s="99" t="s">
        <v>175</v>
      </c>
    </row>
    <row r="536" spans="1:3">
      <c r="A536" s="101">
        <v>43788</v>
      </c>
      <c r="B536" s="100">
        <v>288.64999999999998</v>
      </c>
      <c r="C536" s="99" t="s">
        <v>175</v>
      </c>
    </row>
    <row r="537" spans="1:3">
      <c r="A537" s="101">
        <v>43787</v>
      </c>
      <c r="B537" s="100">
        <v>288.81</v>
      </c>
      <c r="C537" s="99" t="s">
        <v>175</v>
      </c>
    </row>
    <row r="538" spans="1:3">
      <c r="A538" s="101">
        <v>43784</v>
      </c>
      <c r="B538" s="100">
        <v>288.66000000000003</v>
      </c>
      <c r="C538" s="99" t="s">
        <v>175</v>
      </c>
    </row>
    <row r="539" spans="1:3">
      <c r="A539" s="101">
        <v>43783</v>
      </c>
      <c r="B539" s="100">
        <v>286.41000000000003</v>
      </c>
      <c r="C539" s="99" t="s">
        <v>175</v>
      </c>
    </row>
    <row r="540" spans="1:3">
      <c r="A540" s="101">
        <v>43782</v>
      </c>
      <c r="B540" s="100">
        <v>286.10000000000002</v>
      </c>
      <c r="C540" s="99" t="s">
        <v>175</v>
      </c>
    </row>
    <row r="541" spans="1:3">
      <c r="A541" s="101">
        <v>43781</v>
      </c>
      <c r="B541" s="100">
        <v>285.88</v>
      </c>
      <c r="C541" s="99" t="s">
        <v>175</v>
      </c>
    </row>
    <row r="542" spans="1:3">
      <c r="A542" s="101">
        <v>43780</v>
      </c>
      <c r="B542" s="100">
        <v>285.42</v>
      </c>
      <c r="C542" s="99" t="s">
        <v>175</v>
      </c>
    </row>
    <row r="543" spans="1:3">
      <c r="A543" s="101">
        <v>43777</v>
      </c>
      <c r="B543" s="100">
        <v>285.99</v>
      </c>
      <c r="C543" s="99" t="s">
        <v>175</v>
      </c>
    </row>
    <row r="544" spans="1:3">
      <c r="A544" s="101">
        <v>43776</v>
      </c>
      <c r="B544" s="100">
        <v>285.20999999999998</v>
      </c>
      <c r="C544" s="99" t="s">
        <v>175</v>
      </c>
    </row>
    <row r="545" spans="1:3">
      <c r="A545" s="101">
        <v>43775</v>
      </c>
      <c r="B545" s="100">
        <v>284.3</v>
      </c>
      <c r="C545" s="99" t="s">
        <v>175</v>
      </c>
    </row>
    <row r="546" spans="1:3">
      <c r="A546" s="101">
        <v>43774</v>
      </c>
      <c r="B546" s="100">
        <v>284.08</v>
      </c>
      <c r="C546" s="99" t="s">
        <v>175</v>
      </c>
    </row>
    <row r="547" spans="1:3">
      <c r="A547" s="101">
        <v>43773</v>
      </c>
      <c r="B547" s="100">
        <v>284.42</v>
      </c>
      <c r="C547" s="99" t="s">
        <v>175</v>
      </c>
    </row>
    <row r="548" spans="1:3">
      <c r="A548" s="101">
        <v>43770</v>
      </c>
      <c r="B548" s="100">
        <v>283.37</v>
      </c>
      <c r="C548" s="99" t="s">
        <v>175</v>
      </c>
    </row>
    <row r="549" spans="1:3">
      <c r="A549" s="101">
        <v>43769</v>
      </c>
      <c r="B549" s="100">
        <v>280.63</v>
      </c>
      <c r="C549" s="99" t="s">
        <v>175</v>
      </c>
    </row>
    <row r="550" spans="1:3">
      <c r="A550" s="101">
        <v>43768</v>
      </c>
      <c r="B550" s="100">
        <v>281.47000000000003</v>
      </c>
      <c r="C550" s="99" t="s">
        <v>175</v>
      </c>
    </row>
    <row r="551" spans="1:3">
      <c r="A551" s="101">
        <v>43767</v>
      </c>
      <c r="B551" s="100">
        <v>280.67</v>
      </c>
      <c r="C551" s="99" t="s">
        <v>175</v>
      </c>
    </row>
    <row r="552" spans="1:3">
      <c r="A552" s="101">
        <v>43766</v>
      </c>
      <c r="B552" s="100">
        <v>280.76</v>
      </c>
      <c r="C552" s="99" t="s">
        <v>175</v>
      </c>
    </row>
    <row r="553" spans="1:3">
      <c r="A553" s="101">
        <v>43763</v>
      </c>
      <c r="B553" s="100">
        <v>279.20999999999998</v>
      </c>
      <c r="C553" s="99" t="s">
        <v>175</v>
      </c>
    </row>
    <row r="554" spans="1:3">
      <c r="A554" s="101">
        <v>43762</v>
      </c>
      <c r="B554" s="100">
        <v>278.07</v>
      </c>
      <c r="C554" s="99" t="s">
        <v>175</v>
      </c>
    </row>
    <row r="555" spans="1:3">
      <c r="A555" s="101">
        <v>43761</v>
      </c>
      <c r="B555" s="100">
        <v>277.54000000000002</v>
      </c>
      <c r="C555" s="99" t="s">
        <v>175</v>
      </c>
    </row>
    <row r="556" spans="1:3">
      <c r="A556" s="101">
        <v>43760</v>
      </c>
      <c r="B556" s="100">
        <v>276.74</v>
      </c>
      <c r="C556" s="99" t="s">
        <v>175</v>
      </c>
    </row>
    <row r="557" spans="1:3">
      <c r="A557" s="101">
        <v>43759</v>
      </c>
      <c r="B557" s="100">
        <v>277.72000000000003</v>
      </c>
      <c r="C557" s="99" t="s">
        <v>175</v>
      </c>
    </row>
    <row r="558" spans="1:3">
      <c r="A558" s="101">
        <v>43756</v>
      </c>
      <c r="B558" s="100">
        <v>275.82</v>
      </c>
      <c r="C558" s="99" t="s">
        <v>175</v>
      </c>
    </row>
    <row r="559" spans="1:3">
      <c r="A559" s="101">
        <v>43755</v>
      </c>
      <c r="B559" s="100">
        <v>276.89999999999998</v>
      </c>
      <c r="C559" s="99" t="s">
        <v>175</v>
      </c>
    </row>
    <row r="560" spans="1:3">
      <c r="A560" s="101">
        <v>43754</v>
      </c>
      <c r="B560" s="100">
        <v>276.12</v>
      </c>
      <c r="C560" s="99" t="s">
        <v>175</v>
      </c>
    </row>
    <row r="561" spans="1:3">
      <c r="A561" s="101">
        <v>43753</v>
      </c>
      <c r="B561" s="100">
        <v>276.66000000000003</v>
      </c>
      <c r="C561" s="99" t="s">
        <v>175</v>
      </c>
    </row>
    <row r="562" spans="1:3">
      <c r="A562" s="101">
        <v>43752</v>
      </c>
      <c r="B562" s="100">
        <v>273.93</v>
      </c>
      <c r="C562" s="99" t="s">
        <v>175</v>
      </c>
    </row>
    <row r="563" spans="1:3">
      <c r="A563" s="101">
        <v>43749</v>
      </c>
      <c r="B563" s="100">
        <v>274.31</v>
      </c>
      <c r="C563" s="99" t="s">
        <v>175</v>
      </c>
    </row>
    <row r="564" spans="1:3">
      <c r="A564" s="101">
        <v>43748</v>
      </c>
      <c r="B564" s="100">
        <v>271.32</v>
      </c>
      <c r="C564" s="99" t="s">
        <v>175</v>
      </c>
    </row>
    <row r="565" spans="1:3">
      <c r="A565" s="101">
        <v>43747</v>
      </c>
      <c r="B565" s="100">
        <v>269.58</v>
      </c>
      <c r="C565" s="99" t="s">
        <v>175</v>
      </c>
    </row>
    <row r="566" spans="1:3">
      <c r="A566" s="101">
        <v>43746</v>
      </c>
      <c r="B566" s="100">
        <v>267.07</v>
      </c>
      <c r="C566" s="99" t="s">
        <v>175</v>
      </c>
    </row>
    <row r="567" spans="1:3">
      <c r="A567" s="101">
        <v>43745</v>
      </c>
      <c r="B567" s="100">
        <v>271.29000000000002</v>
      </c>
      <c r="C567" s="99" t="s">
        <v>175</v>
      </c>
    </row>
    <row r="568" spans="1:3">
      <c r="A568" s="101">
        <v>43742</v>
      </c>
      <c r="B568" s="100">
        <v>272.51</v>
      </c>
      <c r="C568" s="99" t="s">
        <v>175</v>
      </c>
    </row>
    <row r="569" spans="1:3">
      <c r="A569" s="101">
        <v>43741</v>
      </c>
      <c r="B569" s="100">
        <v>268.69</v>
      </c>
      <c r="C569" s="99" t="s">
        <v>175</v>
      </c>
    </row>
    <row r="570" spans="1:3">
      <c r="A570" s="101">
        <v>43740</v>
      </c>
      <c r="B570" s="100">
        <v>266.5</v>
      </c>
      <c r="C570" s="99" t="s">
        <v>175</v>
      </c>
    </row>
    <row r="571" spans="1:3">
      <c r="A571" s="101">
        <v>43739</v>
      </c>
      <c r="B571" s="100">
        <v>271.36</v>
      </c>
      <c r="C571" s="99" t="s">
        <v>175</v>
      </c>
    </row>
    <row r="572" spans="1:3">
      <c r="A572" s="101">
        <v>43738</v>
      </c>
      <c r="B572" s="100">
        <v>274.70999999999998</v>
      </c>
      <c r="C572" s="99" t="s">
        <v>175</v>
      </c>
    </row>
    <row r="573" spans="1:3">
      <c r="A573" s="101">
        <v>43735</v>
      </c>
      <c r="B573" s="100">
        <v>273.32</v>
      </c>
      <c r="C573" s="99" t="s">
        <v>175</v>
      </c>
    </row>
    <row r="574" spans="1:3">
      <c r="A574" s="101">
        <v>43734</v>
      </c>
      <c r="B574" s="100">
        <v>274.75</v>
      </c>
      <c r="C574" s="99" t="s">
        <v>175</v>
      </c>
    </row>
    <row r="575" spans="1:3">
      <c r="A575" s="101">
        <v>43733</v>
      </c>
      <c r="B575" s="100">
        <v>275.39999999999998</v>
      </c>
      <c r="C575" s="99" t="s">
        <v>175</v>
      </c>
    </row>
    <row r="576" spans="1:3">
      <c r="A576" s="101">
        <v>43732</v>
      </c>
      <c r="B576" s="100">
        <v>274.94</v>
      </c>
      <c r="C576" s="99" t="s">
        <v>175</v>
      </c>
    </row>
    <row r="577" spans="1:3">
      <c r="A577" s="101">
        <v>43731</v>
      </c>
      <c r="B577" s="100">
        <v>277.25</v>
      </c>
      <c r="C577" s="99" t="s">
        <v>175</v>
      </c>
    </row>
    <row r="578" spans="1:3">
      <c r="A578" s="101">
        <v>43728</v>
      </c>
      <c r="B578" s="100">
        <v>277.27999999999997</v>
      </c>
      <c r="C578" s="99" t="s">
        <v>175</v>
      </c>
    </row>
    <row r="579" spans="1:3">
      <c r="A579" s="101">
        <v>43727</v>
      </c>
      <c r="B579" s="100">
        <v>278.63</v>
      </c>
      <c r="C579" s="99" t="s">
        <v>175</v>
      </c>
    </row>
    <row r="580" spans="1:3">
      <c r="A580" s="101">
        <v>43726</v>
      </c>
      <c r="B580" s="100">
        <v>278.61</v>
      </c>
      <c r="C580" s="99" t="s">
        <v>175</v>
      </c>
    </row>
    <row r="581" spans="1:3">
      <c r="A581" s="101">
        <v>43725</v>
      </c>
      <c r="B581" s="100">
        <v>278.51</v>
      </c>
      <c r="C581" s="99" t="s">
        <v>175</v>
      </c>
    </row>
    <row r="582" spans="1:3">
      <c r="A582" s="101">
        <v>43724</v>
      </c>
      <c r="B582" s="100">
        <v>277.79000000000002</v>
      </c>
      <c r="C582" s="99" t="s">
        <v>175</v>
      </c>
    </row>
    <row r="583" spans="1:3">
      <c r="A583" s="101">
        <v>43721</v>
      </c>
      <c r="B583" s="100">
        <v>278.66000000000003</v>
      </c>
      <c r="C583" s="99" t="s">
        <v>175</v>
      </c>
    </row>
    <row r="584" spans="1:3">
      <c r="A584" s="101">
        <v>43720</v>
      </c>
      <c r="B584" s="100">
        <v>278.79000000000002</v>
      </c>
      <c r="C584" s="99" t="s">
        <v>175</v>
      </c>
    </row>
    <row r="585" spans="1:3">
      <c r="A585" s="101">
        <v>43719</v>
      </c>
      <c r="B585" s="100">
        <v>277.95</v>
      </c>
      <c r="C585" s="99" t="s">
        <v>175</v>
      </c>
    </row>
    <row r="586" spans="1:3">
      <c r="A586" s="101">
        <v>43718</v>
      </c>
      <c r="B586" s="100">
        <v>275.94</v>
      </c>
      <c r="C586" s="99" t="s">
        <v>175</v>
      </c>
    </row>
    <row r="587" spans="1:3">
      <c r="A587" s="101">
        <v>43717</v>
      </c>
      <c r="B587" s="100">
        <v>275.83999999999997</v>
      </c>
      <c r="C587" s="99" t="s">
        <v>175</v>
      </c>
    </row>
    <row r="588" spans="1:3">
      <c r="A588" s="101">
        <v>43714</v>
      </c>
      <c r="B588" s="100">
        <v>275.85000000000002</v>
      </c>
      <c r="C588" s="99" t="s">
        <v>175</v>
      </c>
    </row>
    <row r="589" spans="1:3">
      <c r="A589" s="101">
        <v>43713</v>
      </c>
      <c r="B589" s="100">
        <v>275.58999999999997</v>
      </c>
      <c r="C589" s="99" t="s">
        <v>175</v>
      </c>
    </row>
    <row r="590" spans="1:3">
      <c r="A590" s="101">
        <v>43712</v>
      </c>
      <c r="B590" s="100">
        <v>271.99</v>
      </c>
      <c r="C590" s="99" t="s">
        <v>175</v>
      </c>
    </row>
    <row r="591" spans="1:3">
      <c r="A591" s="101">
        <v>43711</v>
      </c>
      <c r="B591" s="100">
        <v>269.05</v>
      </c>
      <c r="C591" s="99" t="s">
        <v>175</v>
      </c>
    </row>
    <row r="592" spans="1:3">
      <c r="A592" s="101">
        <v>43707</v>
      </c>
      <c r="B592" s="100">
        <v>270.89999999999998</v>
      </c>
      <c r="C592" s="99" t="s">
        <v>175</v>
      </c>
    </row>
    <row r="593" spans="1:3">
      <c r="A593" s="101">
        <v>43706</v>
      </c>
      <c r="B593" s="100">
        <v>270.69</v>
      </c>
      <c r="C593" s="99" t="s">
        <v>175</v>
      </c>
    </row>
    <row r="594" spans="1:3">
      <c r="A594" s="101">
        <v>43705</v>
      </c>
      <c r="B594" s="100">
        <v>267.26</v>
      </c>
      <c r="C594" s="99" t="s">
        <v>175</v>
      </c>
    </row>
    <row r="595" spans="1:3">
      <c r="A595" s="101">
        <v>43704</v>
      </c>
      <c r="B595" s="100">
        <v>265.51</v>
      </c>
      <c r="C595" s="99" t="s">
        <v>175</v>
      </c>
    </row>
    <row r="596" spans="1:3">
      <c r="A596" s="101">
        <v>43703</v>
      </c>
      <c r="B596" s="100">
        <v>266.37</v>
      </c>
      <c r="C596" s="99" t="s">
        <v>175</v>
      </c>
    </row>
    <row r="597" spans="1:3">
      <c r="A597" s="101">
        <v>43700</v>
      </c>
      <c r="B597" s="100">
        <v>263.44</v>
      </c>
      <c r="C597" s="99" t="s">
        <v>175</v>
      </c>
    </row>
    <row r="598" spans="1:3">
      <c r="A598" s="101">
        <v>43699</v>
      </c>
      <c r="B598" s="100">
        <v>270.45999999999998</v>
      </c>
      <c r="C598" s="99" t="s">
        <v>175</v>
      </c>
    </row>
    <row r="599" spans="1:3">
      <c r="A599" s="101">
        <v>43698</v>
      </c>
      <c r="B599" s="100">
        <v>270.58999999999997</v>
      </c>
      <c r="C599" s="99" t="s">
        <v>175</v>
      </c>
    </row>
    <row r="600" spans="1:3">
      <c r="A600" s="101">
        <v>43697</v>
      </c>
      <c r="B600" s="100">
        <v>268.37</v>
      </c>
      <c r="C600" s="99" t="s">
        <v>175</v>
      </c>
    </row>
    <row r="601" spans="1:3">
      <c r="A601" s="101">
        <v>43696</v>
      </c>
      <c r="B601" s="100">
        <v>270.49</v>
      </c>
      <c r="C601" s="99" t="s">
        <v>175</v>
      </c>
    </row>
    <row r="602" spans="1:3">
      <c r="A602" s="101">
        <v>43693</v>
      </c>
      <c r="B602" s="100">
        <v>267.24</v>
      </c>
      <c r="C602" s="99" t="s">
        <v>175</v>
      </c>
    </row>
    <row r="603" spans="1:3">
      <c r="A603" s="101">
        <v>43692</v>
      </c>
      <c r="B603" s="100">
        <v>263.39999999999998</v>
      </c>
      <c r="C603" s="99" t="s">
        <v>175</v>
      </c>
    </row>
    <row r="604" spans="1:3">
      <c r="A604" s="101">
        <v>43691</v>
      </c>
      <c r="B604" s="100">
        <v>262.7</v>
      </c>
      <c r="C604" s="99" t="s">
        <v>175</v>
      </c>
    </row>
    <row r="605" spans="1:3">
      <c r="A605" s="101">
        <v>43690</v>
      </c>
      <c r="B605" s="100">
        <v>270.55</v>
      </c>
      <c r="C605" s="99" t="s">
        <v>175</v>
      </c>
    </row>
    <row r="606" spans="1:3">
      <c r="A606" s="101">
        <v>43689</v>
      </c>
      <c r="B606" s="100">
        <v>266.60000000000002</v>
      </c>
      <c r="C606" s="99" t="s">
        <v>175</v>
      </c>
    </row>
    <row r="607" spans="1:3">
      <c r="A607" s="101">
        <v>43686</v>
      </c>
      <c r="B607" s="100">
        <v>269.77999999999997</v>
      </c>
      <c r="C607" s="99" t="s">
        <v>175</v>
      </c>
    </row>
    <row r="608" spans="1:3">
      <c r="A608" s="101">
        <v>43685</v>
      </c>
      <c r="B608" s="100">
        <v>271.54000000000002</v>
      </c>
      <c r="C608" s="99" t="s">
        <v>175</v>
      </c>
    </row>
    <row r="609" spans="1:3">
      <c r="A609" s="101">
        <v>43684</v>
      </c>
      <c r="B609" s="100">
        <v>266.45999999999998</v>
      </c>
      <c r="C609" s="99" t="s">
        <v>175</v>
      </c>
    </row>
    <row r="610" spans="1:3">
      <c r="A610" s="101">
        <v>43683</v>
      </c>
      <c r="B610" s="100">
        <v>266.25</v>
      </c>
      <c r="C610" s="99" t="s">
        <v>175</v>
      </c>
    </row>
    <row r="611" spans="1:3">
      <c r="A611" s="101">
        <v>43682</v>
      </c>
      <c r="B611" s="100">
        <v>262.8</v>
      </c>
      <c r="C611" s="99" t="s">
        <v>175</v>
      </c>
    </row>
    <row r="612" spans="1:3">
      <c r="A612" s="101">
        <v>43679</v>
      </c>
      <c r="B612" s="100">
        <v>270.86</v>
      </c>
      <c r="C612" s="99" t="s">
        <v>175</v>
      </c>
    </row>
    <row r="613" spans="1:3">
      <c r="A613" s="101">
        <v>43678</v>
      </c>
      <c r="B613" s="100">
        <v>272.83</v>
      </c>
      <c r="C613" s="99" t="s">
        <v>175</v>
      </c>
    </row>
    <row r="614" spans="1:3">
      <c r="A614" s="101">
        <v>43677</v>
      </c>
      <c r="B614" s="100">
        <v>275.27999999999997</v>
      </c>
      <c r="C614" s="99" t="s">
        <v>175</v>
      </c>
    </row>
    <row r="615" spans="1:3">
      <c r="A615" s="101">
        <v>43676</v>
      </c>
      <c r="B615" s="100">
        <v>278.3</v>
      </c>
      <c r="C615" s="99" t="s">
        <v>175</v>
      </c>
    </row>
    <row r="616" spans="1:3">
      <c r="A616" s="101">
        <v>43675</v>
      </c>
      <c r="B616" s="100">
        <v>279</v>
      </c>
      <c r="C616" s="99" t="s">
        <v>175</v>
      </c>
    </row>
    <row r="617" spans="1:3">
      <c r="A617" s="101">
        <v>43672</v>
      </c>
      <c r="B617" s="100">
        <v>279.45</v>
      </c>
      <c r="C617" s="99" t="s">
        <v>175</v>
      </c>
    </row>
    <row r="618" spans="1:3">
      <c r="A618" s="101">
        <v>43671</v>
      </c>
      <c r="B618" s="100">
        <v>277.39999999999998</v>
      </c>
      <c r="C618" s="99" t="s">
        <v>175</v>
      </c>
    </row>
    <row r="619" spans="1:3">
      <c r="A619" s="101">
        <v>43670</v>
      </c>
      <c r="B619" s="100">
        <v>278.86</v>
      </c>
      <c r="C619" s="99" t="s">
        <v>175</v>
      </c>
    </row>
    <row r="620" spans="1:3">
      <c r="A620" s="101">
        <v>43669</v>
      </c>
      <c r="B620" s="100">
        <v>277.55</v>
      </c>
      <c r="C620" s="99" t="s">
        <v>175</v>
      </c>
    </row>
    <row r="621" spans="1:3">
      <c r="A621" s="101">
        <v>43668</v>
      </c>
      <c r="B621" s="100">
        <v>275.66000000000003</v>
      </c>
      <c r="C621" s="99" t="s">
        <v>175</v>
      </c>
    </row>
    <row r="622" spans="1:3">
      <c r="A622" s="101">
        <v>43665</v>
      </c>
      <c r="B622" s="100">
        <v>274.88</v>
      </c>
      <c r="C622" s="99" t="s">
        <v>175</v>
      </c>
    </row>
    <row r="623" spans="1:3">
      <c r="A623" s="101">
        <v>43664</v>
      </c>
      <c r="B623" s="100">
        <v>276.58</v>
      </c>
      <c r="C623" s="99" t="s">
        <v>175</v>
      </c>
    </row>
    <row r="624" spans="1:3">
      <c r="A624" s="101">
        <v>43663</v>
      </c>
      <c r="B624" s="100">
        <v>275.57</v>
      </c>
      <c r="C624" s="99" t="s">
        <v>175</v>
      </c>
    </row>
    <row r="625" spans="1:3">
      <c r="A625" s="101">
        <v>43662</v>
      </c>
      <c r="B625" s="100">
        <v>277.38</v>
      </c>
      <c r="C625" s="99" t="s">
        <v>175</v>
      </c>
    </row>
    <row r="626" spans="1:3">
      <c r="A626" s="101">
        <v>43661</v>
      </c>
      <c r="B626" s="100">
        <v>278.32</v>
      </c>
      <c r="C626" s="99" t="s">
        <v>175</v>
      </c>
    </row>
    <row r="627" spans="1:3">
      <c r="A627" s="101">
        <v>43658</v>
      </c>
      <c r="B627" s="100">
        <v>278.27</v>
      </c>
      <c r="C627" s="99" t="s">
        <v>175</v>
      </c>
    </row>
    <row r="628" spans="1:3">
      <c r="A628" s="101">
        <v>43657</v>
      </c>
      <c r="B628" s="100">
        <v>276.97000000000003</v>
      </c>
      <c r="C628" s="99" t="s">
        <v>175</v>
      </c>
    </row>
    <row r="629" spans="1:3">
      <c r="A629" s="101">
        <v>43656</v>
      </c>
      <c r="B629" s="100">
        <v>276.33999999999997</v>
      </c>
      <c r="C629" s="99" t="s">
        <v>175</v>
      </c>
    </row>
    <row r="630" spans="1:3">
      <c r="A630" s="101">
        <v>43655</v>
      </c>
      <c r="B630" s="100">
        <v>275.08999999999997</v>
      </c>
      <c r="C630" s="99" t="s">
        <v>175</v>
      </c>
    </row>
    <row r="631" spans="1:3">
      <c r="A631" s="101">
        <v>43654</v>
      </c>
      <c r="B631" s="100">
        <v>274.67</v>
      </c>
      <c r="C631" s="99" t="s">
        <v>175</v>
      </c>
    </row>
    <row r="632" spans="1:3">
      <c r="A632" s="101">
        <v>43651</v>
      </c>
      <c r="B632" s="100">
        <v>276</v>
      </c>
      <c r="C632" s="99" t="s">
        <v>175</v>
      </c>
    </row>
    <row r="633" spans="1:3">
      <c r="A633" s="101">
        <v>43649</v>
      </c>
      <c r="B633" s="100">
        <v>276.48</v>
      </c>
      <c r="C633" s="99" t="s">
        <v>175</v>
      </c>
    </row>
    <row r="634" spans="1:3">
      <c r="A634" s="101">
        <v>43648</v>
      </c>
      <c r="B634" s="100">
        <v>274.31</v>
      </c>
      <c r="C634" s="99" t="s">
        <v>175</v>
      </c>
    </row>
    <row r="635" spans="1:3">
      <c r="A635" s="101">
        <v>43647</v>
      </c>
      <c r="B635" s="100">
        <v>273.5</v>
      </c>
      <c r="C635" s="99" t="s">
        <v>175</v>
      </c>
    </row>
    <row r="636" spans="1:3">
      <c r="A636" s="101">
        <v>43644</v>
      </c>
      <c r="B636" s="100">
        <v>271.41000000000003</v>
      </c>
      <c r="C636" s="99" t="s">
        <v>175</v>
      </c>
    </row>
    <row r="637" spans="1:3">
      <c r="A637" s="101">
        <v>43643</v>
      </c>
      <c r="B637" s="100">
        <v>269.85000000000002</v>
      </c>
      <c r="C637" s="99" t="s">
        <v>175</v>
      </c>
    </row>
    <row r="638" spans="1:3">
      <c r="A638" s="101">
        <v>43642</v>
      </c>
      <c r="B638" s="100">
        <v>268.77999999999997</v>
      </c>
      <c r="C638" s="99" t="s">
        <v>175</v>
      </c>
    </row>
    <row r="639" spans="1:3">
      <c r="A639" s="101">
        <v>43641</v>
      </c>
      <c r="B639" s="100">
        <v>270.43</v>
      </c>
      <c r="C639" s="99" t="s">
        <v>175</v>
      </c>
    </row>
    <row r="640" spans="1:3">
      <c r="A640" s="101">
        <v>43640</v>
      </c>
      <c r="B640" s="100">
        <v>273.02</v>
      </c>
      <c r="C640" s="99" t="s">
        <v>175</v>
      </c>
    </row>
    <row r="641" spans="1:3">
      <c r="A641" s="101">
        <v>43637</v>
      </c>
      <c r="B641" s="100">
        <v>273.49</v>
      </c>
      <c r="C641" s="99" t="s">
        <v>175</v>
      </c>
    </row>
    <row r="642" spans="1:3">
      <c r="A642" s="101">
        <v>43636</v>
      </c>
      <c r="B642" s="100">
        <v>273.83</v>
      </c>
      <c r="C642" s="99" t="s">
        <v>175</v>
      </c>
    </row>
    <row r="643" spans="1:3">
      <c r="A643" s="101">
        <v>43635</v>
      </c>
      <c r="B643" s="100">
        <v>271.23</v>
      </c>
      <c r="C643" s="99" t="s">
        <v>175</v>
      </c>
    </row>
    <row r="644" spans="1:3">
      <c r="A644" s="101">
        <v>43634</v>
      </c>
      <c r="B644" s="100">
        <v>270.43</v>
      </c>
      <c r="C644" s="99" t="s">
        <v>175</v>
      </c>
    </row>
    <row r="645" spans="1:3">
      <c r="A645" s="101">
        <v>43633</v>
      </c>
      <c r="B645" s="100">
        <v>267.82</v>
      </c>
      <c r="C645" s="99" t="s">
        <v>175</v>
      </c>
    </row>
    <row r="646" spans="1:3">
      <c r="A646" s="101">
        <v>43630</v>
      </c>
      <c r="B646" s="100">
        <v>267.57</v>
      </c>
      <c r="C646" s="99" t="s">
        <v>175</v>
      </c>
    </row>
    <row r="647" spans="1:3">
      <c r="A647" s="101">
        <v>43629</v>
      </c>
      <c r="B647" s="100">
        <v>267.95999999999998</v>
      </c>
      <c r="C647" s="99" t="s">
        <v>175</v>
      </c>
    </row>
    <row r="648" spans="1:3">
      <c r="A648" s="101">
        <v>43628</v>
      </c>
      <c r="B648" s="100">
        <v>266.79000000000002</v>
      </c>
      <c r="C648" s="99" t="s">
        <v>175</v>
      </c>
    </row>
    <row r="649" spans="1:3">
      <c r="A649" s="101">
        <v>43627</v>
      </c>
      <c r="B649" s="100">
        <v>267.33</v>
      </c>
      <c r="C649" s="99" t="s">
        <v>175</v>
      </c>
    </row>
    <row r="650" spans="1:3">
      <c r="A650" s="101">
        <v>43626</v>
      </c>
      <c r="B650" s="100">
        <v>267.42</v>
      </c>
      <c r="C650" s="99" t="s">
        <v>175</v>
      </c>
    </row>
    <row r="651" spans="1:3">
      <c r="A651" s="101">
        <v>43623</v>
      </c>
      <c r="B651" s="100">
        <v>266.18</v>
      </c>
      <c r="C651" s="99" t="s">
        <v>175</v>
      </c>
    </row>
    <row r="652" spans="1:3">
      <c r="A652" s="101">
        <v>43622</v>
      </c>
      <c r="B652" s="100">
        <v>263.39</v>
      </c>
      <c r="C652" s="99" t="s">
        <v>175</v>
      </c>
    </row>
    <row r="653" spans="1:3">
      <c r="A653" s="101">
        <v>43621</v>
      </c>
      <c r="B653" s="100">
        <v>261.70999999999998</v>
      </c>
      <c r="C653" s="99" t="s">
        <v>175</v>
      </c>
    </row>
    <row r="654" spans="1:3">
      <c r="A654" s="101">
        <v>43620</v>
      </c>
      <c r="B654" s="100">
        <v>259.56</v>
      </c>
      <c r="C654" s="99" t="s">
        <v>175</v>
      </c>
    </row>
    <row r="655" spans="1:3">
      <c r="A655" s="101">
        <v>43619</v>
      </c>
      <c r="B655" s="100">
        <v>254.11</v>
      </c>
      <c r="C655" s="99" t="s">
        <v>175</v>
      </c>
    </row>
    <row r="656" spans="1:3">
      <c r="A656" s="101">
        <v>43616</v>
      </c>
      <c r="B656" s="100">
        <v>254.81</v>
      </c>
      <c r="C656" s="99" t="s">
        <v>175</v>
      </c>
    </row>
    <row r="657" spans="1:3">
      <c r="A657" s="101">
        <v>43615</v>
      </c>
      <c r="B657" s="100">
        <v>258.17</v>
      </c>
      <c r="C657" s="99" t="s">
        <v>175</v>
      </c>
    </row>
    <row r="658" spans="1:3">
      <c r="A658" s="101">
        <v>43614</v>
      </c>
      <c r="B658" s="100">
        <v>257.58999999999997</v>
      </c>
      <c r="C658" s="99" t="s">
        <v>175</v>
      </c>
    </row>
    <row r="659" spans="1:3">
      <c r="A659" s="101">
        <v>43613</v>
      </c>
      <c r="B659" s="100">
        <v>259.38</v>
      </c>
      <c r="C659" s="99" t="s">
        <v>175</v>
      </c>
    </row>
    <row r="660" spans="1:3">
      <c r="A660" s="101">
        <v>43609</v>
      </c>
      <c r="B660" s="100">
        <v>261.57</v>
      </c>
      <c r="C660" s="99" t="s">
        <v>175</v>
      </c>
    </row>
    <row r="661" spans="1:3">
      <c r="A661" s="101">
        <v>43608</v>
      </c>
      <c r="B661" s="100">
        <v>261.18</v>
      </c>
      <c r="C661" s="99" t="s">
        <v>175</v>
      </c>
    </row>
    <row r="662" spans="1:3">
      <c r="A662" s="101">
        <v>43607</v>
      </c>
      <c r="B662" s="100">
        <v>264.3</v>
      </c>
      <c r="C662" s="99" t="s">
        <v>175</v>
      </c>
    </row>
    <row r="663" spans="1:3">
      <c r="A663" s="101">
        <v>43606</v>
      </c>
      <c r="B663" s="100">
        <v>265.05</v>
      </c>
      <c r="C663" s="99" t="s">
        <v>175</v>
      </c>
    </row>
    <row r="664" spans="1:3">
      <c r="A664" s="101">
        <v>43605</v>
      </c>
      <c r="B664" s="100">
        <v>262.81</v>
      </c>
      <c r="C664" s="99" t="s">
        <v>175</v>
      </c>
    </row>
    <row r="665" spans="1:3">
      <c r="A665" s="101">
        <v>43602</v>
      </c>
      <c r="B665" s="100">
        <v>264.58999999999997</v>
      </c>
      <c r="C665" s="99" t="s">
        <v>175</v>
      </c>
    </row>
    <row r="666" spans="1:3">
      <c r="A666" s="101">
        <v>43601</v>
      </c>
      <c r="B666" s="100">
        <v>266.13</v>
      </c>
      <c r="C666" s="99" t="s">
        <v>175</v>
      </c>
    </row>
    <row r="667" spans="1:3">
      <c r="A667" s="101">
        <v>43600</v>
      </c>
      <c r="B667" s="100">
        <v>263.7</v>
      </c>
      <c r="C667" s="99" t="s">
        <v>175</v>
      </c>
    </row>
    <row r="668" spans="1:3">
      <c r="A668" s="101">
        <v>43599</v>
      </c>
      <c r="B668" s="100">
        <v>262.12</v>
      </c>
      <c r="C668" s="99" t="s">
        <v>175</v>
      </c>
    </row>
    <row r="669" spans="1:3">
      <c r="A669" s="101">
        <v>43598</v>
      </c>
      <c r="B669" s="100">
        <v>260.01</v>
      </c>
      <c r="C669" s="99" t="s">
        <v>175</v>
      </c>
    </row>
    <row r="670" spans="1:3">
      <c r="A670" s="101">
        <v>43595</v>
      </c>
      <c r="B670" s="100">
        <v>266.43</v>
      </c>
      <c r="C670" s="99" t="s">
        <v>175</v>
      </c>
    </row>
    <row r="671" spans="1:3">
      <c r="A671" s="101">
        <v>43594</v>
      </c>
      <c r="B671" s="100">
        <v>265.35000000000002</v>
      </c>
      <c r="C671" s="99" t="s">
        <v>175</v>
      </c>
    </row>
    <row r="672" spans="1:3">
      <c r="A672" s="101">
        <v>43593</v>
      </c>
      <c r="B672" s="100">
        <v>266.07</v>
      </c>
      <c r="C672" s="99" t="s">
        <v>175</v>
      </c>
    </row>
    <row r="673" spans="1:3">
      <c r="A673" s="101">
        <v>43592</v>
      </c>
      <c r="B673" s="100">
        <v>266.49</v>
      </c>
      <c r="C673" s="99" t="s">
        <v>175</v>
      </c>
    </row>
    <row r="674" spans="1:3">
      <c r="A674" s="101">
        <v>43591</v>
      </c>
      <c r="B674" s="100">
        <v>270.95</v>
      </c>
      <c r="C674" s="99" t="s">
        <v>175</v>
      </c>
    </row>
    <row r="675" spans="1:3">
      <c r="A675" s="101">
        <v>43588</v>
      </c>
      <c r="B675" s="100">
        <v>272.14999999999998</v>
      </c>
      <c r="C675" s="99" t="s">
        <v>175</v>
      </c>
    </row>
    <row r="676" spans="1:3">
      <c r="A676" s="101">
        <v>43587</v>
      </c>
      <c r="B676" s="100">
        <v>269.52999999999997</v>
      </c>
      <c r="C676" s="99" t="s">
        <v>175</v>
      </c>
    </row>
    <row r="677" spans="1:3">
      <c r="A677" s="101">
        <v>43586</v>
      </c>
      <c r="B677" s="100">
        <v>270.08999999999997</v>
      </c>
      <c r="C677" s="99" t="s">
        <v>175</v>
      </c>
    </row>
    <row r="678" spans="1:3">
      <c r="A678" s="101">
        <v>43585</v>
      </c>
      <c r="B678" s="100">
        <v>272.13</v>
      </c>
      <c r="C678" s="99" t="s">
        <v>175</v>
      </c>
    </row>
    <row r="679" spans="1:3">
      <c r="A679" s="101">
        <v>43584</v>
      </c>
      <c r="B679" s="100">
        <v>271.86</v>
      </c>
      <c r="C679" s="99" t="s">
        <v>175</v>
      </c>
    </row>
    <row r="680" spans="1:3">
      <c r="A680" s="101">
        <v>43581</v>
      </c>
      <c r="B680" s="100">
        <v>271.56</v>
      </c>
      <c r="C680" s="99" t="s">
        <v>175</v>
      </c>
    </row>
    <row r="681" spans="1:3">
      <c r="A681" s="101">
        <v>43580</v>
      </c>
      <c r="B681" s="100">
        <v>270.29000000000002</v>
      </c>
      <c r="C681" s="99" t="s">
        <v>175</v>
      </c>
    </row>
    <row r="682" spans="1:3">
      <c r="A682" s="101">
        <v>43579</v>
      </c>
      <c r="B682" s="100">
        <v>270.39</v>
      </c>
      <c r="C682" s="99" t="s">
        <v>175</v>
      </c>
    </row>
    <row r="683" spans="1:3">
      <c r="A683" s="101">
        <v>43578</v>
      </c>
      <c r="B683" s="100">
        <v>270.99</v>
      </c>
      <c r="C683" s="99" t="s">
        <v>175</v>
      </c>
    </row>
    <row r="684" spans="1:3">
      <c r="A684" s="101">
        <v>43577</v>
      </c>
      <c r="B684" s="100">
        <v>268.60000000000002</v>
      </c>
      <c r="C684" s="99" t="s">
        <v>175</v>
      </c>
    </row>
    <row r="685" spans="1:3">
      <c r="A685" s="101">
        <v>43573</v>
      </c>
      <c r="B685" s="100">
        <v>268.32</v>
      </c>
      <c r="C685" s="99" t="s">
        <v>175</v>
      </c>
    </row>
    <row r="686" spans="1:3">
      <c r="A686" s="101">
        <v>43572</v>
      </c>
      <c r="B686" s="100">
        <v>267.89</v>
      </c>
      <c r="C686" s="99" t="s">
        <v>175</v>
      </c>
    </row>
    <row r="687" spans="1:3">
      <c r="A687" s="101">
        <v>43571</v>
      </c>
      <c r="B687" s="100">
        <v>268.48</v>
      </c>
      <c r="C687" s="99" t="s">
        <v>175</v>
      </c>
    </row>
    <row r="688" spans="1:3">
      <c r="A688" s="101">
        <v>43570</v>
      </c>
      <c r="B688" s="100">
        <v>268.33999999999997</v>
      </c>
      <c r="C688" s="99" t="s">
        <v>175</v>
      </c>
    </row>
    <row r="689" spans="1:3">
      <c r="A689" s="101">
        <v>43567</v>
      </c>
      <c r="B689" s="100">
        <v>268.51</v>
      </c>
      <c r="C689" s="99" t="s">
        <v>175</v>
      </c>
    </row>
    <row r="690" spans="1:3">
      <c r="A690" s="101">
        <v>43566</v>
      </c>
      <c r="B690" s="100">
        <v>266.70999999999998</v>
      </c>
      <c r="C690" s="99" t="s">
        <v>175</v>
      </c>
    </row>
    <row r="691" spans="1:3">
      <c r="A691" s="101">
        <v>43565</v>
      </c>
      <c r="B691" s="100">
        <v>266.7</v>
      </c>
      <c r="C691" s="99" t="s">
        <v>175</v>
      </c>
    </row>
    <row r="692" spans="1:3">
      <c r="A692" s="101">
        <v>43564</v>
      </c>
      <c r="B692" s="100">
        <v>265.76</v>
      </c>
      <c r="C692" s="99" t="s">
        <v>175</v>
      </c>
    </row>
    <row r="693" spans="1:3">
      <c r="A693" s="101">
        <v>43563</v>
      </c>
      <c r="B693" s="100">
        <v>267.3</v>
      </c>
      <c r="C693" s="99" t="s">
        <v>175</v>
      </c>
    </row>
    <row r="694" spans="1:3">
      <c r="A694" s="101">
        <v>43560</v>
      </c>
      <c r="B694" s="100">
        <v>267.02</v>
      </c>
      <c r="C694" s="99" t="s">
        <v>175</v>
      </c>
    </row>
    <row r="695" spans="1:3">
      <c r="A695" s="101">
        <v>43559</v>
      </c>
      <c r="B695" s="100">
        <v>265.77999999999997</v>
      </c>
      <c r="C695" s="99" t="s">
        <v>175</v>
      </c>
    </row>
    <row r="696" spans="1:3">
      <c r="A696" s="101">
        <v>43558</v>
      </c>
      <c r="B696" s="100">
        <v>265.17</v>
      </c>
      <c r="C696" s="99" t="s">
        <v>175</v>
      </c>
    </row>
    <row r="697" spans="1:3">
      <c r="A697" s="101">
        <v>43557</v>
      </c>
      <c r="B697" s="100">
        <v>264.60000000000002</v>
      </c>
      <c r="C697" s="99" t="s">
        <v>175</v>
      </c>
    </row>
    <row r="698" spans="1:3">
      <c r="A698" s="101">
        <v>43556</v>
      </c>
      <c r="B698" s="100">
        <v>264.58999999999997</v>
      </c>
      <c r="C698" s="99" t="s">
        <v>175</v>
      </c>
    </row>
    <row r="699" spans="1:3">
      <c r="A699" s="101">
        <v>43553</v>
      </c>
      <c r="B699" s="100">
        <v>261.56</v>
      </c>
      <c r="C699" s="99" t="s">
        <v>175</v>
      </c>
    </row>
    <row r="700" spans="1:3">
      <c r="A700" s="101">
        <v>43552</v>
      </c>
      <c r="B700" s="100">
        <v>259.8</v>
      </c>
      <c r="C700" s="99" t="s">
        <v>175</v>
      </c>
    </row>
    <row r="701" spans="1:3">
      <c r="A701" s="101">
        <v>43551</v>
      </c>
      <c r="B701" s="100">
        <v>258.83999999999997</v>
      </c>
      <c r="C701" s="99" t="s">
        <v>175</v>
      </c>
    </row>
    <row r="702" spans="1:3">
      <c r="A702" s="101">
        <v>43550</v>
      </c>
      <c r="B702" s="100">
        <v>260.04000000000002</v>
      </c>
      <c r="C702" s="99" t="s">
        <v>175</v>
      </c>
    </row>
    <row r="703" spans="1:3">
      <c r="A703" s="101">
        <v>43549</v>
      </c>
      <c r="B703" s="100">
        <v>258.19</v>
      </c>
      <c r="C703" s="99" t="s">
        <v>175</v>
      </c>
    </row>
    <row r="704" spans="1:3">
      <c r="A704" s="101">
        <v>43546</v>
      </c>
      <c r="B704" s="100">
        <v>258.38</v>
      </c>
      <c r="C704" s="99" t="s">
        <v>175</v>
      </c>
    </row>
    <row r="705" spans="1:3">
      <c r="A705" s="101">
        <v>43545</v>
      </c>
      <c r="B705" s="100">
        <v>263.37</v>
      </c>
      <c r="C705" s="99" t="s">
        <v>175</v>
      </c>
    </row>
    <row r="706" spans="1:3">
      <c r="A706" s="101">
        <v>43544</v>
      </c>
      <c r="B706" s="100">
        <v>260.52</v>
      </c>
      <c r="C706" s="99" t="s">
        <v>175</v>
      </c>
    </row>
    <row r="707" spans="1:3">
      <c r="A707" s="101">
        <v>43543</v>
      </c>
      <c r="B707" s="100">
        <v>262.67</v>
      </c>
      <c r="C707" s="99" t="s">
        <v>175</v>
      </c>
    </row>
    <row r="708" spans="1:3">
      <c r="A708" s="101">
        <v>43542</v>
      </c>
      <c r="B708" s="100">
        <v>262.69</v>
      </c>
      <c r="C708" s="99" t="s">
        <v>175</v>
      </c>
    </row>
    <row r="709" spans="1:3">
      <c r="A709" s="101">
        <v>43539</v>
      </c>
      <c r="B709" s="100">
        <v>261.72000000000003</v>
      </c>
      <c r="C709" s="99" t="s">
        <v>175</v>
      </c>
    </row>
    <row r="710" spans="1:3">
      <c r="A710" s="101">
        <v>43538</v>
      </c>
      <c r="B710" s="100">
        <v>260.41000000000003</v>
      </c>
      <c r="C710" s="99" t="s">
        <v>175</v>
      </c>
    </row>
    <row r="711" spans="1:3">
      <c r="A711" s="101">
        <v>43537</v>
      </c>
      <c r="B711" s="100">
        <v>260.56</v>
      </c>
      <c r="C711" s="99" t="s">
        <v>175</v>
      </c>
    </row>
    <row r="712" spans="1:3">
      <c r="A712" s="101">
        <v>43536</v>
      </c>
      <c r="B712" s="100">
        <v>258.73</v>
      </c>
      <c r="C712" s="99" t="s">
        <v>175</v>
      </c>
    </row>
    <row r="713" spans="1:3">
      <c r="A713" s="101">
        <v>43535</v>
      </c>
      <c r="B713" s="100">
        <v>257.95999999999998</v>
      </c>
      <c r="C713" s="99" t="s">
        <v>175</v>
      </c>
    </row>
    <row r="714" spans="1:3">
      <c r="A714" s="101">
        <v>43532</v>
      </c>
      <c r="B714" s="100">
        <v>254.23</v>
      </c>
      <c r="C714" s="99" t="s">
        <v>175</v>
      </c>
    </row>
    <row r="715" spans="1:3">
      <c r="A715" s="101">
        <v>43531</v>
      </c>
      <c r="B715" s="100">
        <v>254.75</v>
      </c>
      <c r="C715" s="99" t="s">
        <v>175</v>
      </c>
    </row>
    <row r="716" spans="1:3">
      <c r="A716" s="101">
        <v>43530</v>
      </c>
      <c r="B716" s="100">
        <v>256.77999999999997</v>
      </c>
      <c r="C716" s="99" t="s">
        <v>175</v>
      </c>
    </row>
    <row r="717" spans="1:3">
      <c r="A717" s="101">
        <v>43529</v>
      </c>
      <c r="B717" s="100">
        <v>258.45999999999998</v>
      </c>
      <c r="C717" s="99" t="s">
        <v>175</v>
      </c>
    </row>
    <row r="718" spans="1:3">
      <c r="A718" s="101">
        <v>43528</v>
      </c>
      <c r="B718" s="100">
        <v>258.74</v>
      </c>
      <c r="C718" s="99" t="s">
        <v>175</v>
      </c>
    </row>
    <row r="719" spans="1:3">
      <c r="A719" s="101">
        <v>43525</v>
      </c>
      <c r="B719" s="100">
        <v>259.75</v>
      </c>
      <c r="C719" s="99" t="s">
        <v>175</v>
      </c>
    </row>
    <row r="720" spans="1:3">
      <c r="A720" s="101">
        <v>43524</v>
      </c>
      <c r="B720" s="100">
        <v>257.95999999999998</v>
      </c>
      <c r="C720" s="99" t="s">
        <v>175</v>
      </c>
    </row>
    <row r="721" spans="1:3">
      <c r="A721" s="101">
        <v>43523</v>
      </c>
      <c r="B721" s="100">
        <v>258.61</v>
      </c>
      <c r="C721" s="99" t="s">
        <v>175</v>
      </c>
    </row>
    <row r="722" spans="1:3">
      <c r="A722" s="101">
        <v>43522</v>
      </c>
      <c r="B722" s="100">
        <v>258.70999999999998</v>
      </c>
      <c r="C722" s="99" t="s">
        <v>175</v>
      </c>
    </row>
    <row r="723" spans="1:3">
      <c r="A723" s="101">
        <v>43521</v>
      </c>
      <c r="B723" s="100">
        <v>258.92</v>
      </c>
      <c r="C723" s="99" t="s">
        <v>175</v>
      </c>
    </row>
    <row r="724" spans="1:3">
      <c r="A724" s="101">
        <v>43518</v>
      </c>
      <c r="B724" s="100">
        <v>258.56</v>
      </c>
      <c r="C724" s="99" t="s">
        <v>175</v>
      </c>
    </row>
    <row r="725" spans="1:3">
      <c r="A725" s="101">
        <v>43517</v>
      </c>
      <c r="B725" s="100">
        <v>256.91000000000003</v>
      </c>
      <c r="C725" s="99" t="s">
        <v>175</v>
      </c>
    </row>
    <row r="726" spans="1:3">
      <c r="A726" s="101">
        <v>43516</v>
      </c>
      <c r="B726" s="100">
        <v>257.8</v>
      </c>
      <c r="C726" s="99" t="s">
        <v>175</v>
      </c>
    </row>
    <row r="727" spans="1:3">
      <c r="A727" s="101">
        <v>43515</v>
      </c>
      <c r="B727" s="100">
        <v>257.29000000000002</v>
      </c>
      <c r="C727" s="99" t="s">
        <v>175</v>
      </c>
    </row>
    <row r="728" spans="1:3">
      <c r="A728" s="101">
        <v>43511</v>
      </c>
      <c r="B728" s="100">
        <v>256.89999999999998</v>
      </c>
      <c r="C728" s="99" t="s">
        <v>175</v>
      </c>
    </row>
    <row r="729" spans="1:3">
      <c r="A729" s="101">
        <v>43510</v>
      </c>
      <c r="B729" s="100">
        <v>254.11</v>
      </c>
      <c r="C729" s="99" t="s">
        <v>175</v>
      </c>
    </row>
    <row r="730" spans="1:3">
      <c r="A730" s="101">
        <v>43509</v>
      </c>
      <c r="B730" s="100">
        <v>254.69</v>
      </c>
      <c r="C730" s="99" t="s">
        <v>175</v>
      </c>
    </row>
    <row r="731" spans="1:3">
      <c r="A731" s="101">
        <v>43508</v>
      </c>
      <c r="B731" s="100">
        <v>253.91</v>
      </c>
      <c r="C731" s="99" t="s">
        <v>175</v>
      </c>
    </row>
    <row r="732" spans="1:3">
      <c r="A732" s="101">
        <v>43507</v>
      </c>
      <c r="B732" s="100">
        <v>250.66</v>
      </c>
      <c r="C732" s="99" t="s">
        <v>175</v>
      </c>
    </row>
    <row r="733" spans="1:3">
      <c r="A733" s="101">
        <v>43504</v>
      </c>
      <c r="B733" s="100">
        <v>250.48</v>
      </c>
      <c r="C733" s="99" t="s">
        <v>175</v>
      </c>
    </row>
    <row r="734" spans="1:3">
      <c r="A734" s="101">
        <v>43503</v>
      </c>
      <c r="B734" s="100">
        <v>250.23</v>
      </c>
      <c r="C734" s="99" t="s">
        <v>175</v>
      </c>
    </row>
    <row r="735" spans="1:3">
      <c r="A735" s="101">
        <v>43502</v>
      </c>
      <c r="B735" s="100">
        <v>252.56</v>
      </c>
      <c r="C735" s="99" t="s">
        <v>175</v>
      </c>
    </row>
    <row r="736" spans="1:3">
      <c r="A736" s="101">
        <v>43501</v>
      </c>
      <c r="B736" s="100">
        <v>253.1</v>
      </c>
      <c r="C736" s="99" t="s">
        <v>175</v>
      </c>
    </row>
    <row r="737" spans="1:3">
      <c r="A737" s="101">
        <v>43500</v>
      </c>
      <c r="B737" s="100">
        <v>251.91</v>
      </c>
      <c r="C737" s="99" t="s">
        <v>175</v>
      </c>
    </row>
    <row r="738" spans="1:3">
      <c r="A738" s="101">
        <v>43497</v>
      </c>
      <c r="B738" s="100">
        <v>250.21</v>
      </c>
      <c r="C738" s="99" t="s">
        <v>175</v>
      </c>
    </row>
    <row r="739" spans="1:3">
      <c r="A739" s="101">
        <v>43496</v>
      </c>
      <c r="B739" s="100">
        <v>249.96</v>
      </c>
      <c r="C739" s="99" t="s">
        <v>175</v>
      </c>
    </row>
    <row r="740" spans="1:3">
      <c r="A740" s="101">
        <v>43495</v>
      </c>
      <c r="B740" s="100">
        <v>247.78</v>
      </c>
      <c r="C740" s="99" t="s">
        <v>175</v>
      </c>
    </row>
    <row r="741" spans="1:3">
      <c r="A741" s="101">
        <v>43494</v>
      </c>
      <c r="B741" s="100">
        <v>243.96</v>
      </c>
      <c r="C741" s="99" t="s">
        <v>175</v>
      </c>
    </row>
    <row r="742" spans="1:3">
      <c r="A742" s="101">
        <v>43493</v>
      </c>
      <c r="B742" s="100">
        <v>244.31</v>
      </c>
      <c r="C742" s="99" t="s">
        <v>175</v>
      </c>
    </row>
    <row r="743" spans="1:3">
      <c r="A743" s="101">
        <v>43490</v>
      </c>
      <c r="B743" s="100">
        <v>246.24</v>
      </c>
      <c r="C743" s="99" t="s">
        <v>175</v>
      </c>
    </row>
    <row r="744" spans="1:3">
      <c r="A744" s="101">
        <v>43489</v>
      </c>
      <c r="B744" s="100">
        <v>244.16</v>
      </c>
      <c r="C744" s="99" t="s">
        <v>175</v>
      </c>
    </row>
    <row r="745" spans="1:3">
      <c r="A745" s="101">
        <v>43488</v>
      </c>
      <c r="B745" s="100">
        <v>243.82</v>
      </c>
      <c r="C745" s="99" t="s">
        <v>175</v>
      </c>
    </row>
    <row r="746" spans="1:3">
      <c r="A746" s="101">
        <v>43487</v>
      </c>
      <c r="B746" s="100">
        <v>243.29</v>
      </c>
      <c r="C746" s="99" t="s">
        <v>175</v>
      </c>
    </row>
    <row r="747" spans="1:3">
      <c r="A747" s="101">
        <v>43483</v>
      </c>
      <c r="B747" s="100">
        <v>246.77</v>
      </c>
      <c r="C747" s="99" t="s">
        <v>175</v>
      </c>
    </row>
    <row r="748" spans="1:3">
      <c r="A748" s="101">
        <v>43482</v>
      </c>
      <c r="B748" s="100">
        <v>243.56</v>
      </c>
      <c r="C748" s="99" t="s">
        <v>175</v>
      </c>
    </row>
    <row r="749" spans="1:3">
      <c r="A749" s="101">
        <v>43481</v>
      </c>
      <c r="B749" s="100">
        <v>241.7</v>
      </c>
      <c r="C749" s="99" t="s">
        <v>175</v>
      </c>
    </row>
    <row r="750" spans="1:3">
      <c r="A750" s="101">
        <v>43480</v>
      </c>
      <c r="B750" s="100">
        <v>241.16</v>
      </c>
      <c r="C750" s="99" t="s">
        <v>175</v>
      </c>
    </row>
    <row r="751" spans="1:3">
      <c r="A751" s="101">
        <v>43479</v>
      </c>
      <c r="B751" s="100">
        <v>238.59</v>
      </c>
      <c r="C751" s="99" t="s">
        <v>175</v>
      </c>
    </row>
    <row r="752" spans="1:3">
      <c r="A752" s="101">
        <v>43476</v>
      </c>
      <c r="B752" s="100">
        <v>239.83</v>
      </c>
      <c r="C752" s="99" t="s">
        <v>175</v>
      </c>
    </row>
    <row r="753" spans="1:3">
      <c r="A753" s="101">
        <v>43475</v>
      </c>
      <c r="B753" s="100">
        <v>239.87</v>
      </c>
      <c r="C753" s="99" t="s">
        <v>175</v>
      </c>
    </row>
    <row r="754" spans="1:3">
      <c r="A754" s="101">
        <v>43474</v>
      </c>
      <c r="B754" s="100">
        <v>238.79</v>
      </c>
      <c r="C754" s="99" t="s">
        <v>175</v>
      </c>
    </row>
    <row r="755" spans="1:3">
      <c r="A755" s="101">
        <v>43473</v>
      </c>
      <c r="B755" s="100">
        <v>237.74</v>
      </c>
      <c r="C755" s="99" t="s">
        <v>175</v>
      </c>
    </row>
    <row r="756" spans="1:3">
      <c r="A756" s="101">
        <v>43472</v>
      </c>
      <c r="B756" s="100">
        <v>235.45</v>
      </c>
      <c r="C756" s="99" t="s">
        <v>175</v>
      </c>
    </row>
    <row r="757" spans="1:3">
      <c r="A757" s="101">
        <v>43469</v>
      </c>
      <c r="B757" s="100">
        <v>233.82</v>
      </c>
      <c r="C757" s="99" t="s">
        <v>175</v>
      </c>
    </row>
    <row r="758" spans="1:3">
      <c r="A758" s="101">
        <v>43468</v>
      </c>
      <c r="B758" s="100">
        <v>226.05</v>
      </c>
      <c r="C758" s="99" t="s">
        <v>175</v>
      </c>
    </row>
    <row r="759" spans="1:3">
      <c r="A759" s="101">
        <v>43467</v>
      </c>
      <c r="B759" s="100">
        <v>231.73</v>
      </c>
      <c r="C759" s="99" t="s">
        <v>175</v>
      </c>
    </row>
    <row r="760" spans="1:3">
      <c r="A760" s="101">
        <v>43465</v>
      </c>
      <c r="B760" s="100">
        <v>231.44</v>
      </c>
      <c r="C760" s="99" t="s">
        <v>175</v>
      </c>
    </row>
    <row r="761" spans="1:3">
      <c r="A761" s="101">
        <v>43462</v>
      </c>
      <c r="B761" s="100">
        <v>229.46</v>
      </c>
      <c r="C761" s="99" t="s">
        <v>175</v>
      </c>
    </row>
    <row r="762" spans="1:3">
      <c r="A762" s="101">
        <v>43461</v>
      </c>
      <c r="B762" s="100">
        <v>229.71</v>
      </c>
      <c r="C762" s="99" t="s">
        <v>175</v>
      </c>
    </row>
    <row r="763" spans="1:3">
      <c r="A763" s="101">
        <v>43460</v>
      </c>
      <c r="B763" s="100">
        <v>227.74</v>
      </c>
      <c r="C763" s="99" t="s">
        <v>175</v>
      </c>
    </row>
    <row r="764" spans="1:3">
      <c r="A764" s="101">
        <v>43458</v>
      </c>
      <c r="B764" s="100">
        <v>216.98</v>
      </c>
      <c r="C764" s="99" t="s">
        <v>175</v>
      </c>
    </row>
    <row r="765" spans="1:3">
      <c r="A765" s="101">
        <v>43455</v>
      </c>
      <c r="B765" s="100">
        <v>223.01</v>
      </c>
      <c r="C765" s="99" t="s">
        <v>175</v>
      </c>
    </row>
    <row r="766" spans="1:3">
      <c r="A766" s="101">
        <v>43454</v>
      </c>
      <c r="B766" s="100">
        <v>227.71</v>
      </c>
      <c r="C766" s="99" t="s">
        <v>175</v>
      </c>
    </row>
    <row r="767" spans="1:3">
      <c r="A767" s="101">
        <v>43453</v>
      </c>
      <c r="B767" s="100">
        <v>231.35</v>
      </c>
      <c r="C767" s="99" t="s">
        <v>175</v>
      </c>
    </row>
    <row r="768" spans="1:3">
      <c r="A768" s="101">
        <v>43452</v>
      </c>
      <c r="B768" s="100">
        <v>234.94</v>
      </c>
      <c r="C768" s="99" t="s">
        <v>175</v>
      </c>
    </row>
    <row r="769" spans="1:3">
      <c r="A769" s="101">
        <v>43451</v>
      </c>
      <c r="B769" s="100">
        <v>234.91</v>
      </c>
      <c r="C769" s="99" t="s">
        <v>175</v>
      </c>
    </row>
    <row r="770" spans="1:3">
      <c r="A770" s="101">
        <v>43448</v>
      </c>
      <c r="B770" s="100">
        <v>239.88</v>
      </c>
      <c r="C770" s="99" t="s">
        <v>175</v>
      </c>
    </row>
    <row r="771" spans="1:3">
      <c r="A771" s="101">
        <v>43447</v>
      </c>
      <c r="B771" s="100">
        <v>245.77</v>
      </c>
      <c r="C771" s="99" t="s">
        <v>175</v>
      </c>
    </row>
    <row r="772" spans="1:3">
      <c r="A772" s="101">
        <v>43446</v>
      </c>
      <c r="B772" s="100">
        <v>245.77</v>
      </c>
      <c r="C772" s="99" t="s">
        <v>175</v>
      </c>
    </row>
    <row r="773" spans="1:3">
      <c r="A773" s="101">
        <v>43445</v>
      </c>
      <c r="B773" s="100">
        <v>244.45</v>
      </c>
      <c r="C773" s="99" t="s">
        <v>175</v>
      </c>
    </row>
    <row r="774" spans="1:3">
      <c r="A774" s="101">
        <v>43444</v>
      </c>
      <c r="B774" s="100">
        <v>244.52</v>
      </c>
      <c r="C774" s="99" t="s">
        <v>175</v>
      </c>
    </row>
    <row r="775" spans="1:3">
      <c r="A775" s="101">
        <v>43441</v>
      </c>
      <c r="B775" s="100">
        <v>244.09</v>
      </c>
      <c r="C775" s="99" t="s">
        <v>175</v>
      </c>
    </row>
    <row r="776" spans="1:3">
      <c r="A776" s="101">
        <v>43440</v>
      </c>
      <c r="B776" s="100">
        <v>249.88</v>
      </c>
      <c r="C776" s="99" t="s">
        <v>175</v>
      </c>
    </row>
    <row r="777" spans="1:3">
      <c r="A777" s="101">
        <v>43438</v>
      </c>
      <c r="B777" s="100">
        <v>250.19</v>
      </c>
      <c r="C777" s="99" t="s">
        <v>175</v>
      </c>
    </row>
    <row r="778" spans="1:3">
      <c r="A778" s="101">
        <v>43437</v>
      </c>
      <c r="B778" s="100">
        <v>258.54000000000002</v>
      </c>
      <c r="C778" s="99" t="s">
        <v>175</v>
      </c>
    </row>
    <row r="779" spans="1:3">
      <c r="A779" s="101">
        <v>43434</v>
      </c>
      <c r="B779" s="100">
        <v>255.74</v>
      </c>
      <c r="C779" s="99" t="s">
        <v>175</v>
      </c>
    </row>
    <row r="780" spans="1:3">
      <c r="A780" s="101">
        <v>43433</v>
      </c>
      <c r="B780" s="100">
        <v>253.63</v>
      </c>
      <c r="C780" s="99" t="s">
        <v>175</v>
      </c>
    </row>
    <row r="781" spans="1:3">
      <c r="A781" s="101">
        <v>43432</v>
      </c>
      <c r="B781" s="100">
        <v>254.12</v>
      </c>
      <c r="C781" s="99" t="s">
        <v>175</v>
      </c>
    </row>
    <row r="782" spans="1:3">
      <c r="A782" s="101">
        <v>43431</v>
      </c>
      <c r="B782" s="100">
        <v>248.4</v>
      </c>
      <c r="C782" s="99" t="s">
        <v>175</v>
      </c>
    </row>
    <row r="783" spans="1:3">
      <c r="A783" s="101">
        <v>43430</v>
      </c>
      <c r="B783" s="100">
        <v>247.59</v>
      </c>
      <c r="C783" s="99" t="s">
        <v>175</v>
      </c>
    </row>
    <row r="784" spans="1:3">
      <c r="A784" s="101">
        <v>43427</v>
      </c>
      <c r="B784" s="100">
        <v>243.78</v>
      </c>
      <c r="C784" s="99" t="s">
        <v>175</v>
      </c>
    </row>
    <row r="785" spans="1:3">
      <c r="A785" s="101">
        <v>43425</v>
      </c>
      <c r="B785" s="100">
        <v>245.37</v>
      </c>
      <c r="C785" s="99" t="s">
        <v>175</v>
      </c>
    </row>
    <row r="786" spans="1:3">
      <c r="A786" s="101">
        <v>43424</v>
      </c>
      <c r="B786" s="100">
        <v>244.61</v>
      </c>
      <c r="C786" s="99" t="s">
        <v>175</v>
      </c>
    </row>
    <row r="787" spans="1:3">
      <c r="A787" s="101">
        <v>43423</v>
      </c>
      <c r="B787" s="100">
        <v>249.12</v>
      </c>
      <c r="C787" s="99" t="s">
        <v>175</v>
      </c>
    </row>
    <row r="788" spans="1:3">
      <c r="A788" s="101">
        <v>43420</v>
      </c>
      <c r="B788" s="100">
        <v>253.33</v>
      </c>
      <c r="C788" s="99" t="s">
        <v>175</v>
      </c>
    </row>
    <row r="789" spans="1:3">
      <c r="A789" s="101">
        <v>43419</v>
      </c>
      <c r="B789" s="100">
        <v>252.75</v>
      </c>
      <c r="C789" s="99" t="s">
        <v>175</v>
      </c>
    </row>
    <row r="790" spans="1:3">
      <c r="A790" s="101">
        <v>43418</v>
      </c>
      <c r="B790" s="100">
        <v>250.02</v>
      </c>
      <c r="C790" s="99" t="s">
        <v>175</v>
      </c>
    </row>
    <row r="791" spans="1:3">
      <c r="A791" s="101">
        <v>43417</v>
      </c>
      <c r="B791" s="100">
        <v>251.86</v>
      </c>
      <c r="C791" s="99" t="s">
        <v>175</v>
      </c>
    </row>
    <row r="792" spans="1:3">
      <c r="A792" s="101">
        <v>43416</v>
      </c>
      <c r="B792" s="100">
        <v>252.23</v>
      </c>
      <c r="C792" s="99" t="s">
        <v>175</v>
      </c>
    </row>
    <row r="793" spans="1:3">
      <c r="A793" s="101">
        <v>43413</v>
      </c>
      <c r="B793" s="100">
        <v>257.3</v>
      </c>
      <c r="C793" s="99" t="s">
        <v>175</v>
      </c>
    </row>
    <row r="794" spans="1:3">
      <c r="A794" s="101">
        <v>43412</v>
      </c>
      <c r="B794" s="100">
        <v>259.64</v>
      </c>
      <c r="C794" s="99" t="s">
        <v>175</v>
      </c>
    </row>
    <row r="795" spans="1:3">
      <c r="A795" s="101">
        <v>43411</v>
      </c>
      <c r="B795" s="100">
        <v>260.16000000000003</v>
      </c>
      <c r="C795" s="99" t="s">
        <v>175</v>
      </c>
    </row>
    <row r="796" spans="1:3">
      <c r="A796" s="101">
        <v>43410</v>
      </c>
      <c r="B796" s="100">
        <v>254.76</v>
      </c>
      <c r="C796" s="99" t="s">
        <v>175</v>
      </c>
    </row>
    <row r="797" spans="1:3">
      <c r="A797" s="101">
        <v>43409</v>
      </c>
      <c r="B797" s="100">
        <v>253.15</v>
      </c>
      <c r="C797" s="99" t="s">
        <v>175</v>
      </c>
    </row>
    <row r="798" spans="1:3">
      <c r="A798" s="101">
        <v>43406</v>
      </c>
      <c r="B798" s="100">
        <v>251.74</v>
      </c>
      <c r="C798" s="99" t="s">
        <v>175</v>
      </c>
    </row>
    <row r="799" spans="1:3">
      <c r="A799" s="101">
        <v>43405</v>
      </c>
      <c r="B799" s="100">
        <v>253.31</v>
      </c>
      <c r="C799" s="99" t="s">
        <v>175</v>
      </c>
    </row>
    <row r="800" spans="1:3">
      <c r="A800" s="101">
        <v>43404</v>
      </c>
      <c r="B800" s="100">
        <v>250.66</v>
      </c>
      <c r="C800" s="99" t="s">
        <v>175</v>
      </c>
    </row>
    <row r="801" spans="1:3">
      <c r="A801" s="101">
        <v>43403</v>
      </c>
      <c r="B801" s="100">
        <v>247.97</v>
      </c>
      <c r="C801" s="99" t="s">
        <v>175</v>
      </c>
    </row>
    <row r="802" spans="1:3">
      <c r="A802" s="101">
        <v>43402</v>
      </c>
      <c r="B802" s="100">
        <v>244.12</v>
      </c>
      <c r="C802" s="99" t="s">
        <v>175</v>
      </c>
    </row>
    <row r="803" spans="1:3">
      <c r="A803" s="101">
        <v>43399</v>
      </c>
      <c r="B803" s="100">
        <v>245.73</v>
      </c>
      <c r="C803" s="99" t="s">
        <v>175</v>
      </c>
    </row>
    <row r="804" spans="1:3">
      <c r="A804" s="101">
        <v>43398</v>
      </c>
      <c r="B804" s="100">
        <v>250.06</v>
      </c>
      <c r="C804" s="99" t="s">
        <v>175</v>
      </c>
    </row>
    <row r="805" spans="1:3">
      <c r="A805" s="101">
        <v>43397</v>
      </c>
      <c r="B805" s="100">
        <v>245.5</v>
      </c>
      <c r="C805" s="99" t="s">
        <v>175</v>
      </c>
    </row>
    <row r="806" spans="1:3">
      <c r="A806" s="101">
        <v>43396</v>
      </c>
      <c r="B806" s="100">
        <v>253.31</v>
      </c>
      <c r="C806" s="99" t="s">
        <v>175</v>
      </c>
    </row>
    <row r="807" spans="1:3">
      <c r="A807" s="101">
        <v>43395</v>
      </c>
      <c r="B807" s="100">
        <v>254.7</v>
      </c>
      <c r="C807" s="99" t="s">
        <v>175</v>
      </c>
    </row>
    <row r="808" spans="1:3">
      <c r="A808" s="101">
        <v>43392</v>
      </c>
      <c r="B808" s="100">
        <v>255.8</v>
      </c>
      <c r="C808" s="99" t="s">
        <v>175</v>
      </c>
    </row>
    <row r="809" spans="1:3">
      <c r="A809" s="101">
        <v>43391</v>
      </c>
      <c r="B809" s="100">
        <v>255.89</v>
      </c>
      <c r="C809" s="99" t="s">
        <v>175</v>
      </c>
    </row>
    <row r="810" spans="1:3">
      <c r="A810" s="101">
        <v>43390</v>
      </c>
      <c r="B810" s="100">
        <v>259.60000000000002</v>
      </c>
      <c r="C810" s="99" t="s">
        <v>175</v>
      </c>
    </row>
    <row r="811" spans="1:3">
      <c r="A811" s="101">
        <v>43389</v>
      </c>
      <c r="B811" s="100">
        <v>259.66000000000003</v>
      </c>
      <c r="C811" s="99" t="s">
        <v>175</v>
      </c>
    </row>
    <row r="812" spans="1:3">
      <c r="A812" s="101">
        <v>43388</v>
      </c>
      <c r="B812" s="100">
        <v>254.19</v>
      </c>
      <c r="C812" s="99" t="s">
        <v>175</v>
      </c>
    </row>
    <row r="813" spans="1:3">
      <c r="A813" s="101">
        <v>43385</v>
      </c>
      <c r="B813" s="100">
        <v>255.69</v>
      </c>
      <c r="C813" s="99" t="s">
        <v>175</v>
      </c>
    </row>
    <row r="814" spans="1:3">
      <c r="A814" s="101">
        <v>43384</v>
      </c>
      <c r="B814" s="100">
        <v>252.09</v>
      </c>
      <c r="C814" s="99" t="s">
        <v>175</v>
      </c>
    </row>
    <row r="815" spans="1:3">
      <c r="A815" s="101">
        <v>43383</v>
      </c>
      <c r="B815" s="100">
        <v>257.38</v>
      </c>
      <c r="C815" s="99" t="s">
        <v>175</v>
      </c>
    </row>
    <row r="816" spans="1:3">
      <c r="A816" s="101">
        <v>43382</v>
      </c>
      <c r="B816" s="100">
        <v>266.13</v>
      </c>
      <c r="C816" s="99" t="s">
        <v>175</v>
      </c>
    </row>
    <row r="817" spans="1:3">
      <c r="A817" s="101">
        <v>43381</v>
      </c>
      <c r="B817" s="100">
        <v>266.43</v>
      </c>
      <c r="C817" s="99" t="s">
        <v>175</v>
      </c>
    </row>
    <row r="818" spans="1:3">
      <c r="A818" s="101">
        <v>43378</v>
      </c>
      <c r="B818" s="100">
        <v>266.54000000000002</v>
      </c>
      <c r="C818" s="99" t="s">
        <v>175</v>
      </c>
    </row>
    <row r="819" spans="1:3">
      <c r="A819" s="101">
        <v>43377</v>
      </c>
      <c r="B819" s="100">
        <v>268.01</v>
      </c>
      <c r="C819" s="99" t="s">
        <v>175</v>
      </c>
    </row>
    <row r="820" spans="1:3">
      <c r="A820" s="101">
        <v>43376</v>
      </c>
      <c r="B820" s="100">
        <v>270.16000000000003</v>
      </c>
      <c r="C820" s="99" t="s">
        <v>175</v>
      </c>
    </row>
    <row r="821" spans="1:3">
      <c r="A821" s="101">
        <v>43375</v>
      </c>
      <c r="B821" s="100">
        <v>269.97000000000003</v>
      </c>
      <c r="C821" s="99" t="s">
        <v>175</v>
      </c>
    </row>
    <row r="822" spans="1:3">
      <c r="A822" s="101">
        <v>43374</v>
      </c>
      <c r="B822" s="100">
        <v>270.07</v>
      </c>
      <c r="C822" s="99" t="s">
        <v>175</v>
      </c>
    </row>
    <row r="823" spans="1:3">
      <c r="A823" s="101">
        <v>43371</v>
      </c>
      <c r="B823" s="100">
        <v>269.08999999999997</v>
      </c>
      <c r="C823" s="99" t="s">
        <v>175</v>
      </c>
    </row>
    <row r="824" spans="1:3">
      <c r="A824" s="101">
        <v>43370</v>
      </c>
      <c r="B824" s="100">
        <v>269.08</v>
      </c>
      <c r="C824" s="99" t="s">
        <v>175</v>
      </c>
    </row>
    <row r="825" spans="1:3">
      <c r="A825" s="101">
        <v>43369</v>
      </c>
      <c r="B825" s="100">
        <v>268.29000000000002</v>
      </c>
      <c r="C825" s="99" t="s">
        <v>175</v>
      </c>
    </row>
    <row r="826" spans="1:3">
      <c r="A826" s="101">
        <v>43368</v>
      </c>
      <c r="B826" s="100">
        <v>269.18</v>
      </c>
      <c r="C826" s="99" t="s">
        <v>175</v>
      </c>
    </row>
    <row r="827" spans="1:3">
      <c r="A827" s="101">
        <v>43367</v>
      </c>
      <c r="B827" s="100">
        <v>270.67</v>
      </c>
      <c r="C827" s="99" t="s">
        <v>175</v>
      </c>
    </row>
    <row r="828" spans="1:3">
      <c r="A828" s="101">
        <v>43364</v>
      </c>
      <c r="B828" s="100">
        <v>271.62</v>
      </c>
      <c r="C828" s="99" t="s">
        <v>175</v>
      </c>
    </row>
    <row r="829" spans="1:3">
      <c r="A829" s="101">
        <v>43363</v>
      </c>
      <c r="B829" s="100">
        <v>271.72000000000003</v>
      </c>
      <c r="C829" s="99" t="s">
        <v>175</v>
      </c>
    </row>
    <row r="830" spans="1:3">
      <c r="A830" s="101">
        <v>43362</v>
      </c>
      <c r="B830" s="100">
        <v>269.58999999999997</v>
      </c>
      <c r="C830" s="99" t="s">
        <v>175</v>
      </c>
    </row>
    <row r="831" spans="1:3">
      <c r="A831" s="101">
        <v>43361</v>
      </c>
      <c r="B831" s="100">
        <v>269.26</v>
      </c>
      <c r="C831" s="99" t="s">
        <v>175</v>
      </c>
    </row>
    <row r="832" spans="1:3">
      <c r="A832" s="101">
        <v>43360</v>
      </c>
      <c r="B832" s="100">
        <v>267.81</v>
      </c>
      <c r="C832" s="99" t="s">
        <v>175</v>
      </c>
    </row>
    <row r="833" spans="1:3">
      <c r="A833" s="101">
        <v>43357</v>
      </c>
      <c r="B833" s="100">
        <v>269.31</v>
      </c>
      <c r="C833" s="99" t="s">
        <v>175</v>
      </c>
    </row>
    <row r="834" spans="1:3">
      <c r="A834" s="101">
        <v>43356</v>
      </c>
      <c r="B834" s="100">
        <v>269.19</v>
      </c>
      <c r="C834" s="99" t="s">
        <v>175</v>
      </c>
    </row>
    <row r="835" spans="1:3">
      <c r="A835" s="101">
        <v>43355</v>
      </c>
      <c r="B835" s="100">
        <v>267.70999999999998</v>
      </c>
      <c r="C835" s="99" t="s">
        <v>175</v>
      </c>
    </row>
    <row r="836" spans="1:3">
      <c r="A836" s="101">
        <v>43354</v>
      </c>
      <c r="B836" s="100">
        <v>267.61</v>
      </c>
      <c r="C836" s="99" t="s">
        <v>175</v>
      </c>
    </row>
    <row r="837" spans="1:3">
      <c r="A837" s="101">
        <v>43353</v>
      </c>
      <c r="B837" s="100">
        <v>266.60000000000002</v>
      </c>
      <c r="C837" s="99" t="s">
        <v>175</v>
      </c>
    </row>
    <row r="838" spans="1:3">
      <c r="A838" s="101">
        <v>43350</v>
      </c>
      <c r="B838" s="100">
        <v>266.10000000000002</v>
      </c>
      <c r="C838" s="99" t="s">
        <v>175</v>
      </c>
    </row>
    <row r="839" spans="1:3">
      <c r="A839" s="101">
        <v>43349</v>
      </c>
      <c r="B839" s="100">
        <v>266.67</v>
      </c>
      <c r="C839" s="99" t="s">
        <v>175</v>
      </c>
    </row>
    <row r="840" spans="1:3">
      <c r="A840" s="101">
        <v>43348</v>
      </c>
      <c r="B840" s="100">
        <v>267.57</v>
      </c>
      <c r="C840" s="99" t="s">
        <v>175</v>
      </c>
    </row>
    <row r="841" spans="1:3">
      <c r="A841" s="101">
        <v>43347</v>
      </c>
      <c r="B841" s="100">
        <v>268.32</v>
      </c>
      <c r="C841" s="99" t="s">
        <v>175</v>
      </c>
    </row>
    <row r="842" spans="1:3">
      <c r="A842" s="101">
        <v>43343</v>
      </c>
      <c r="B842" s="100">
        <v>268.75</v>
      </c>
      <c r="C842" s="99" t="s">
        <v>175</v>
      </c>
    </row>
    <row r="843" spans="1:3">
      <c r="A843" s="101">
        <v>43342</v>
      </c>
      <c r="B843" s="100">
        <v>268.68</v>
      </c>
      <c r="C843" s="99" t="s">
        <v>175</v>
      </c>
    </row>
    <row r="844" spans="1:3">
      <c r="A844" s="101">
        <v>43341</v>
      </c>
      <c r="B844" s="100">
        <v>269.83</v>
      </c>
      <c r="C844" s="99" t="s">
        <v>175</v>
      </c>
    </row>
    <row r="845" spans="1:3">
      <c r="A845" s="101">
        <v>43340</v>
      </c>
      <c r="B845" s="100">
        <v>268.27999999999997</v>
      </c>
      <c r="C845" s="99" t="s">
        <v>175</v>
      </c>
    </row>
    <row r="846" spans="1:3">
      <c r="A846" s="101">
        <v>43339</v>
      </c>
      <c r="B846" s="100">
        <v>268.20999999999998</v>
      </c>
      <c r="C846" s="99" t="s">
        <v>175</v>
      </c>
    </row>
    <row r="847" spans="1:3">
      <c r="A847" s="101">
        <v>43336</v>
      </c>
      <c r="B847" s="100">
        <v>266.14</v>
      </c>
      <c r="C847" s="99" t="s">
        <v>175</v>
      </c>
    </row>
    <row r="848" spans="1:3">
      <c r="A848" s="101">
        <v>43335</v>
      </c>
      <c r="B848" s="100">
        <v>264.5</v>
      </c>
      <c r="C848" s="99" t="s">
        <v>175</v>
      </c>
    </row>
    <row r="849" spans="1:3">
      <c r="A849" s="101">
        <v>43334</v>
      </c>
      <c r="B849" s="100">
        <v>264.93</v>
      </c>
      <c r="C849" s="99" t="s">
        <v>175</v>
      </c>
    </row>
    <row r="850" spans="1:3">
      <c r="A850" s="101">
        <v>43333</v>
      </c>
      <c r="B850" s="100">
        <v>265.02999999999997</v>
      </c>
      <c r="C850" s="99" t="s">
        <v>175</v>
      </c>
    </row>
    <row r="851" spans="1:3">
      <c r="A851" s="101">
        <v>43332</v>
      </c>
      <c r="B851" s="100">
        <v>264.47000000000003</v>
      </c>
      <c r="C851" s="99" t="s">
        <v>175</v>
      </c>
    </row>
    <row r="852" spans="1:3">
      <c r="A852" s="101">
        <v>43329</v>
      </c>
      <c r="B852" s="100">
        <v>263.83</v>
      </c>
      <c r="C852" s="99" t="s">
        <v>175</v>
      </c>
    </row>
    <row r="853" spans="1:3">
      <c r="A853" s="101">
        <v>43328</v>
      </c>
      <c r="B853" s="100">
        <v>262.93</v>
      </c>
      <c r="C853" s="99" t="s">
        <v>175</v>
      </c>
    </row>
    <row r="854" spans="1:3">
      <c r="A854" s="101">
        <v>43327</v>
      </c>
      <c r="B854" s="100">
        <v>260.79000000000002</v>
      </c>
      <c r="C854" s="99" t="s">
        <v>175</v>
      </c>
    </row>
    <row r="855" spans="1:3">
      <c r="A855" s="101">
        <v>43326</v>
      </c>
      <c r="B855" s="100">
        <v>262.74</v>
      </c>
      <c r="C855" s="99" t="s">
        <v>175</v>
      </c>
    </row>
    <row r="856" spans="1:3">
      <c r="A856" s="101">
        <v>43325</v>
      </c>
      <c r="B856" s="100">
        <v>261.05</v>
      </c>
      <c r="C856" s="99" t="s">
        <v>175</v>
      </c>
    </row>
    <row r="857" spans="1:3">
      <c r="A857" s="101">
        <v>43322</v>
      </c>
      <c r="B857" s="100">
        <v>262.10000000000002</v>
      </c>
      <c r="C857" s="99" t="s">
        <v>175</v>
      </c>
    </row>
    <row r="858" spans="1:3">
      <c r="A858" s="101">
        <v>43321</v>
      </c>
      <c r="B858" s="100">
        <v>263.89999999999998</v>
      </c>
      <c r="C858" s="99" t="s">
        <v>175</v>
      </c>
    </row>
    <row r="859" spans="1:3">
      <c r="A859" s="101">
        <v>43320</v>
      </c>
      <c r="B859" s="100">
        <v>264.20999999999998</v>
      </c>
      <c r="C859" s="99" t="s">
        <v>175</v>
      </c>
    </row>
    <row r="860" spans="1:3">
      <c r="A860" s="101">
        <v>43319</v>
      </c>
      <c r="B860" s="100">
        <v>264.27999999999997</v>
      </c>
      <c r="C860" s="99" t="s">
        <v>175</v>
      </c>
    </row>
    <row r="861" spans="1:3">
      <c r="A861" s="101">
        <v>43318</v>
      </c>
      <c r="B861" s="100">
        <v>263.52999999999997</v>
      </c>
      <c r="C861" s="99" t="s">
        <v>175</v>
      </c>
    </row>
    <row r="862" spans="1:3">
      <c r="A862" s="101">
        <v>43315</v>
      </c>
      <c r="B862" s="100">
        <v>262.58</v>
      </c>
      <c r="C862" s="99" t="s">
        <v>175</v>
      </c>
    </row>
    <row r="863" spans="1:3">
      <c r="A863" s="101">
        <v>43314</v>
      </c>
      <c r="B863" s="100">
        <v>261.33</v>
      </c>
      <c r="C863" s="99" t="s">
        <v>175</v>
      </c>
    </row>
    <row r="864" spans="1:3">
      <c r="A864" s="101">
        <v>43313</v>
      </c>
      <c r="B864" s="100">
        <v>260.02</v>
      </c>
      <c r="C864" s="99" t="s">
        <v>175</v>
      </c>
    </row>
    <row r="865" spans="1:3">
      <c r="A865" s="101">
        <v>43312</v>
      </c>
      <c r="B865" s="100">
        <v>260.3</v>
      </c>
      <c r="C865" s="99" t="s">
        <v>175</v>
      </c>
    </row>
    <row r="866" spans="1:3">
      <c r="A866" s="101">
        <v>43311</v>
      </c>
      <c r="B866" s="100">
        <v>259.02</v>
      </c>
      <c r="C866" s="99" t="s">
        <v>175</v>
      </c>
    </row>
    <row r="867" spans="1:3">
      <c r="A867" s="101">
        <v>43308</v>
      </c>
      <c r="B867" s="100">
        <v>260.5</v>
      </c>
      <c r="C867" s="99" t="s">
        <v>175</v>
      </c>
    </row>
    <row r="868" spans="1:3">
      <c r="A868" s="101">
        <v>43307</v>
      </c>
      <c r="B868" s="100">
        <v>262.23</v>
      </c>
      <c r="C868" s="99" t="s">
        <v>175</v>
      </c>
    </row>
    <row r="869" spans="1:3">
      <c r="A869" s="101">
        <v>43306</v>
      </c>
      <c r="B869" s="100">
        <v>263.02</v>
      </c>
      <c r="C869" s="99" t="s">
        <v>175</v>
      </c>
    </row>
    <row r="870" spans="1:3">
      <c r="A870" s="101">
        <v>43305</v>
      </c>
      <c r="B870" s="100">
        <v>260.64999999999998</v>
      </c>
      <c r="C870" s="99" t="s">
        <v>175</v>
      </c>
    </row>
    <row r="871" spans="1:3">
      <c r="A871" s="101">
        <v>43304</v>
      </c>
      <c r="B871" s="100">
        <v>259.39999999999998</v>
      </c>
      <c r="C871" s="99" t="s">
        <v>175</v>
      </c>
    </row>
    <row r="872" spans="1:3">
      <c r="A872" s="101">
        <v>43301</v>
      </c>
      <c r="B872" s="100">
        <v>258.92</v>
      </c>
      <c r="C872" s="99" t="s">
        <v>175</v>
      </c>
    </row>
    <row r="873" spans="1:3">
      <c r="A873" s="101">
        <v>43300</v>
      </c>
      <c r="B873" s="100">
        <v>259.16000000000003</v>
      </c>
      <c r="C873" s="99" t="s">
        <v>175</v>
      </c>
    </row>
    <row r="874" spans="1:3">
      <c r="A874" s="101">
        <v>43299</v>
      </c>
      <c r="B874" s="100">
        <v>260.16000000000003</v>
      </c>
      <c r="C874" s="99" t="s">
        <v>175</v>
      </c>
    </row>
    <row r="875" spans="1:3">
      <c r="A875" s="101">
        <v>43298</v>
      </c>
      <c r="B875" s="100">
        <v>259.60000000000002</v>
      </c>
      <c r="C875" s="99" t="s">
        <v>175</v>
      </c>
    </row>
    <row r="876" spans="1:3">
      <c r="A876" s="101">
        <v>43297</v>
      </c>
      <c r="B876" s="100">
        <v>258.57</v>
      </c>
      <c r="C876" s="99" t="s">
        <v>175</v>
      </c>
    </row>
    <row r="877" spans="1:3">
      <c r="A877" s="101">
        <v>43294</v>
      </c>
      <c r="B877" s="100">
        <v>258.83</v>
      </c>
      <c r="C877" s="99" t="s">
        <v>175</v>
      </c>
    </row>
    <row r="878" spans="1:3">
      <c r="A878" s="101">
        <v>43293</v>
      </c>
      <c r="B878" s="100">
        <v>258.55</v>
      </c>
      <c r="C878" s="99" t="s">
        <v>175</v>
      </c>
    </row>
    <row r="879" spans="1:3">
      <c r="A879" s="101">
        <v>43292</v>
      </c>
      <c r="B879" s="100">
        <v>256.27999999999997</v>
      </c>
      <c r="C879" s="99" t="s">
        <v>175</v>
      </c>
    </row>
    <row r="880" spans="1:3">
      <c r="A880" s="101">
        <v>43291</v>
      </c>
      <c r="B880" s="100">
        <v>258.12</v>
      </c>
      <c r="C880" s="99" t="s">
        <v>175</v>
      </c>
    </row>
    <row r="881" spans="1:3">
      <c r="A881" s="101">
        <v>43290</v>
      </c>
      <c r="B881" s="100">
        <v>257.22000000000003</v>
      </c>
      <c r="C881" s="99" t="s">
        <v>175</v>
      </c>
    </row>
    <row r="882" spans="1:3">
      <c r="A882" s="101">
        <v>43287</v>
      </c>
      <c r="B882" s="100">
        <v>254.9</v>
      </c>
      <c r="C882" s="99" t="s">
        <v>175</v>
      </c>
    </row>
    <row r="883" spans="1:3">
      <c r="A883" s="101">
        <v>43286</v>
      </c>
      <c r="B883" s="100">
        <v>252.74</v>
      </c>
      <c r="C883" s="99" t="s">
        <v>175</v>
      </c>
    </row>
    <row r="884" spans="1:3">
      <c r="A884" s="101">
        <v>43284</v>
      </c>
      <c r="B884" s="100">
        <v>250.52</v>
      </c>
      <c r="C884" s="99" t="s">
        <v>175</v>
      </c>
    </row>
    <row r="885" spans="1:3">
      <c r="A885" s="101">
        <v>43283</v>
      </c>
      <c r="B885" s="100">
        <v>251.76</v>
      </c>
      <c r="C885" s="99" t="s">
        <v>175</v>
      </c>
    </row>
    <row r="886" spans="1:3">
      <c r="A886" s="101">
        <v>43280</v>
      </c>
      <c r="B886" s="100">
        <v>250.99</v>
      </c>
      <c r="C886" s="99" t="s">
        <v>175</v>
      </c>
    </row>
    <row r="887" spans="1:3">
      <c r="A887" s="101">
        <v>43279</v>
      </c>
      <c r="B887" s="100">
        <v>250.78</v>
      </c>
      <c r="C887" s="99" t="s">
        <v>175</v>
      </c>
    </row>
    <row r="888" spans="1:3">
      <c r="A888" s="101">
        <v>43278</v>
      </c>
      <c r="B888" s="100">
        <v>249.21</v>
      </c>
      <c r="C888" s="99" t="s">
        <v>175</v>
      </c>
    </row>
    <row r="889" spans="1:3">
      <c r="A889" s="101">
        <v>43277</v>
      </c>
      <c r="B889" s="100">
        <v>252.48</v>
      </c>
      <c r="C889" s="99" t="s">
        <v>175</v>
      </c>
    </row>
    <row r="890" spans="1:3">
      <c r="A890" s="101">
        <v>43276</v>
      </c>
      <c r="B890" s="100">
        <v>251.93</v>
      </c>
      <c r="C890" s="99" t="s">
        <v>175</v>
      </c>
    </row>
    <row r="891" spans="1:3">
      <c r="A891" s="101">
        <v>43273</v>
      </c>
      <c r="B891" s="100">
        <v>255.44</v>
      </c>
      <c r="C891" s="99" t="s">
        <v>175</v>
      </c>
    </row>
    <row r="892" spans="1:3">
      <c r="A892" s="101">
        <v>43272</v>
      </c>
      <c r="B892" s="100">
        <v>254.95</v>
      </c>
      <c r="C892" s="99" t="s">
        <v>175</v>
      </c>
    </row>
    <row r="893" spans="1:3">
      <c r="A893" s="101">
        <v>43271</v>
      </c>
      <c r="B893" s="100">
        <v>256.56</v>
      </c>
      <c r="C893" s="99" t="s">
        <v>175</v>
      </c>
    </row>
    <row r="894" spans="1:3">
      <c r="A894" s="101">
        <v>43270</v>
      </c>
      <c r="B894" s="100">
        <v>256.12</v>
      </c>
      <c r="C894" s="99" t="s">
        <v>175</v>
      </c>
    </row>
    <row r="895" spans="1:3">
      <c r="A895" s="101">
        <v>43269</v>
      </c>
      <c r="B895" s="100">
        <v>257.14999999999998</v>
      </c>
      <c r="C895" s="99" t="s">
        <v>175</v>
      </c>
    </row>
    <row r="896" spans="1:3">
      <c r="A896" s="101">
        <v>43266</v>
      </c>
      <c r="B896" s="100">
        <v>257.69</v>
      </c>
      <c r="C896" s="99" t="s">
        <v>175</v>
      </c>
    </row>
    <row r="897" spans="1:3">
      <c r="A897" s="101">
        <v>43265</v>
      </c>
      <c r="B897" s="100">
        <v>257.93</v>
      </c>
      <c r="C897" s="99" t="s">
        <v>175</v>
      </c>
    </row>
    <row r="898" spans="1:3">
      <c r="A898" s="101">
        <v>43264</v>
      </c>
      <c r="B898" s="100">
        <v>257.20999999999998</v>
      </c>
      <c r="C898" s="99" t="s">
        <v>175</v>
      </c>
    </row>
    <row r="899" spans="1:3">
      <c r="A899" s="101">
        <v>43263</v>
      </c>
      <c r="B899" s="100">
        <v>258.24</v>
      </c>
      <c r="C899" s="99" t="s">
        <v>175</v>
      </c>
    </row>
    <row r="900" spans="1:3">
      <c r="A900" s="101">
        <v>43262</v>
      </c>
      <c r="B900" s="100">
        <v>257.79000000000002</v>
      </c>
      <c r="C900" s="99" t="s">
        <v>175</v>
      </c>
    </row>
    <row r="901" spans="1:3">
      <c r="A901" s="101">
        <v>43259</v>
      </c>
      <c r="B901" s="100">
        <v>257.51</v>
      </c>
      <c r="C901" s="99" t="s">
        <v>175</v>
      </c>
    </row>
    <row r="902" spans="1:3">
      <c r="A902" s="101">
        <v>43258</v>
      </c>
      <c r="B902" s="100">
        <v>256.7</v>
      </c>
      <c r="C902" s="99" t="s">
        <v>175</v>
      </c>
    </row>
    <row r="903" spans="1:3">
      <c r="A903" s="101">
        <v>43257</v>
      </c>
      <c r="B903" s="100">
        <v>256.83999999999997</v>
      </c>
      <c r="C903" s="99" t="s">
        <v>175</v>
      </c>
    </row>
    <row r="904" spans="1:3">
      <c r="A904" s="101">
        <v>43256</v>
      </c>
      <c r="B904" s="100">
        <v>254.65</v>
      </c>
      <c r="C904" s="99" t="s">
        <v>175</v>
      </c>
    </row>
    <row r="905" spans="1:3">
      <c r="A905" s="101">
        <v>43255</v>
      </c>
      <c r="B905" s="100">
        <v>254.46</v>
      </c>
      <c r="C905" s="99" t="s">
        <v>175</v>
      </c>
    </row>
    <row r="906" spans="1:3">
      <c r="A906" s="101">
        <v>43252</v>
      </c>
      <c r="B906" s="100">
        <v>253.32</v>
      </c>
      <c r="C906" s="99" t="s">
        <v>175</v>
      </c>
    </row>
    <row r="907" spans="1:3">
      <c r="A907" s="101">
        <v>43251</v>
      </c>
      <c r="B907" s="100">
        <v>250.58</v>
      </c>
      <c r="C907" s="99" t="s">
        <v>175</v>
      </c>
    </row>
    <row r="908" spans="1:3">
      <c r="A908" s="101">
        <v>43250</v>
      </c>
      <c r="B908" s="100">
        <v>252.26</v>
      </c>
      <c r="C908" s="99" t="s">
        <v>175</v>
      </c>
    </row>
    <row r="909" spans="1:3">
      <c r="A909" s="101">
        <v>43249</v>
      </c>
      <c r="B909" s="100">
        <v>249.06</v>
      </c>
      <c r="C909" s="99" t="s">
        <v>175</v>
      </c>
    </row>
    <row r="910" spans="1:3">
      <c r="A910" s="101">
        <v>43245</v>
      </c>
      <c r="B910" s="100">
        <v>251.96</v>
      </c>
      <c r="C910" s="99" t="s">
        <v>175</v>
      </c>
    </row>
    <row r="911" spans="1:3">
      <c r="A911" s="101">
        <v>43244</v>
      </c>
      <c r="B911" s="100">
        <v>252.53</v>
      </c>
      <c r="C911" s="99" t="s">
        <v>175</v>
      </c>
    </row>
    <row r="912" spans="1:3">
      <c r="A912" s="101">
        <v>43243</v>
      </c>
      <c r="B912" s="100">
        <v>253.03</v>
      </c>
      <c r="C912" s="99" t="s">
        <v>175</v>
      </c>
    </row>
    <row r="913" spans="1:3">
      <c r="A913" s="101">
        <v>43242</v>
      </c>
      <c r="B913" s="100">
        <v>252.21</v>
      </c>
      <c r="C913" s="99" t="s">
        <v>175</v>
      </c>
    </row>
    <row r="914" spans="1:3">
      <c r="A914" s="101">
        <v>43241</v>
      </c>
      <c r="B914" s="100">
        <v>253</v>
      </c>
      <c r="C914" s="99" t="s">
        <v>175</v>
      </c>
    </row>
    <row r="915" spans="1:3">
      <c r="A915" s="101">
        <v>43238</v>
      </c>
      <c r="B915" s="100">
        <v>251.14</v>
      </c>
      <c r="C915" s="99" t="s">
        <v>175</v>
      </c>
    </row>
    <row r="916" spans="1:3">
      <c r="A916" s="101">
        <v>43237</v>
      </c>
      <c r="B916" s="100">
        <v>251.78</v>
      </c>
      <c r="C916" s="99" t="s">
        <v>175</v>
      </c>
    </row>
    <row r="917" spans="1:3">
      <c r="A917" s="101">
        <v>43236</v>
      </c>
      <c r="B917" s="100">
        <v>251.93</v>
      </c>
      <c r="C917" s="99" t="s">
        <v>175</v>
      </c>
    </row>
    <row r="918" spans="1:3">
      <c r="A918" s="101">
        <v>43235</v>
      </c>
      <c r="B918" s="100">
        <v>250.84</v>
      </c>
      <c r="C918" s="99" t="s">
        <v>175</v>
      </c>
    </row>
    <row r="919" spans="1:3">
      <c r="A919" s="101">
        <v>43234</v>
      </c>
      <c r="B919" s="100">
        <v>252.56</v>
      </c>
      <c r="C919" s="99" t="s">
        <v>175</v>
      </c>
    </row>
    <row r="920" spans="1:3">
      <c r="A920" s="101">
        <v>43231</v>
      </c>
      <c r="B920" s="100">
        <v>252.33</v>
      </c>
      <c r="C920" s="99" t="s">
        <v>175</v>
      </c>
    </row>
    <row r="921" spans="1:3">
      <c r="A921" s="101">
        <v>43230</v>
      </c>
      <c r="B921" s="100">
        <v>251.81</v>
      </c>
      <c r="C921" s="99" t="s">
        <v>175</v>
      </c>
    </row>
    <row r="922" spans="1:3">
      <c r="A922" s="101">
        <v>43229</v>
      </c>
      <c r="B922" s="100">
        <v>249.41</v>
      </c>
      <c r="C922" s="99" t="s">
        <v>175</v>
      </c>
    </row>
    <row r="923" spans="1:3">
      <c r="A923" s="101">
        <v>43228</v>
      </c>
      <c r="B923" s="100">
        <v>247</v>
      </c>
      <c r="C923" s="99" t="s">
        <v>175</v>
      </c>
    </row>
    <row r="924" spans="1:3">
      <c r="A924" s="101">
        <v>43227</v>
      </c>
      <c r="B924" s="100">
        <v>247.06</v>
      </c>
      <c r="C924" s="99" t="s">
        <v>175</v>
      </c>
    </row>
    <row r="925" spans="1:3">
      <c r="A925" s="101">
        <v>43224</v>
      </c>
      <c r="B925" s="100">
        <v>246.21</v>
      </c>
      <c r="C925" s="99" t="s">
        <v>175</v>
      </c>
    </row>
    <row r="926" spans="1:3">
      <c r="A926" s="101">
        <v>43223</v>
      </c>
      <c r="B926" s="100">
        <v>243.05</v>
      </c>
      <c r="C926" s="99" t="s">
        <v>175</v>
      </c>
    </row>
    <row r="927" spans="1:3">
      <c r="A927" s="101">
        <v>43222</v>
      </c>
      <c r="B927" s="100">
        <v>243.57</v>
      </c>
      <c r="C927" s="99" t="s">
        <v>175</v>
      </c>
    </row>
    <row r="928" spans="1:3">
      <c r="A928" s="101">
        <v>43221</v>
      </c>
      <c r="B928" s="100">
        <v>245.34</v>
      </c>
      <c r="C928" s="99" t="s">
        <v>175</v>
      </c>
    </row>
    <row r="929" spans="1:3">
      <c r="A929" s="101">
        <v>43220</v>
      </c>
      <c r="B929" s="100">
        <v>244.72</v>
      </c>
      <c r="C929" s="99" t="s">
        <v>175</v>
      </c>
    </row>
    <row r="930" spans="1:3">
      <c r="A930" s="101">
        <v>43217</v>
      </c>
      <c r="B930" s="100">
        <v>246.73</v>
      </c>
      <c r="C930" s="99" t="s">
        <v>175</v>
      </c>
    </row>
    <row r="931" spans="1:3">
      <c r="A931" s="101">
        <v>43216</v>
      </c>
      <c r="B931" s="100">
        <v>246.45</v>
      </c>
      <c r="C931" s="99" t="s">
        <v>175</v>
      </c>
    </row>
    <row r="932" spans="1:3">
      <c r="A932" s="101">
        <v>43215</v>
      </c>
      <c r="B932" s="100">
        <v>243.9</v>
      </c>
      <c r="C932" s="99" t="s">
        <v>175</v>
      </c>
    </row>
    <row r="933" spans="1:3">
      <c r="A933" s="101">
        <v>43214</v>
      </c>
      <c r="B933" s="100">
        <v>243.45</v>
      </c>
      <c r="C933" s="99" t="s">
        <v>175</v>
      </c>
    </row>
    <row r="934" spans="1:3">
      <c r="A934" s="101">
        <v>43213</v>
      </c>
      <c r="B934" s="100">
        <v>246.75</v>
      </c>
      <c r="C934" s="99" t="s">
        <v>175</v>
      </c>
    </row>
    <row r="935" spans="1:3">
      <c r="A935" s="101">
        <v>43210</v>
      </c>
      <c r="B935" s="100">
        <v>246.74</v>
      </c>
      <c r="C935" s="99" t="s">
        <v>175</v>
      </c>
    </row>
    <row r="936" spans="1:3">
      <c r="A936" s="101">
        <v>43209</v>
      </c>
      <c r="B936" s="100">
        <v>248.85</v>
      </c>
      <c r="C936" s="99" t="s">
        <v>175</v>
      </c>
    </row>
    <row r="937" spans="1:3">
      <c r="A937" s="101">
        <v>43208</v>
      </c>
      <c r="B937" s="100">
        <v>250.26</v>
      </c>
      <c r="C937" s="99" t="s">
        <v>175</v>
      </c>
    </row>
    <row r="938" spans="1:3">
      <c r="A938" s="101">
        <v>43207</v>
      </c>
      <c r="B938" s="100">
        <v>250.05</v>
      </c>
      <c r="C938" s="99" t="s">
        <v>175</v>
      </c>
    </row>
    <row r="939" spans="1:3">
      <c r="A939" s="101">
        <v>43206</v>
      </c>
      <c r="B939" s="100">
        <v>247.41</v>
      </c>
      <c r="C939" s="99" t="s">
        <v>175</v>
      </c>
    </row>
    <row r="940" spans="1:3">
      <c r="A940" s="101">
        <v>43203</v>
      </c>
      <c r="B940" s="100">
        <v>245.42</v>
      </c>
      <c r="C940" s="99" t="s">
        <v>175</v>
      </c>
    </row>
    <row r="941" spans="1:3">
      <c r="A941" s="101">
        <v>43202</v>
      </c>
      <c r="B941" s="100">
        <v>246.12</v>
      </c>
      <c r="C941" s="99" t="s">
        <v>175</v>
      </c>
    </row>
    <row r="942" spans="1:3">
      <c r="A942" s="101">
        <v>43201</v>
      </c>
      <c r="B942" s="100">
        <v>244.08</v>
      </c>
      <c r="C942" s="99" t="s">
        <v>175</v>
      </c>
    </row>
    <row r="943" spans="1:3">
      <c r="A943" s="101">
        <v>43200</v>
      </c>
      <c r="B943" s="100">
        <v>245.42</v>
      </c>
      <c r="C943" s="99" t="s">
        <v>175</v>
      </c>
    </row>
    <row r="944" spans="1:3">
      <c r="A944" s="101">
        <v>43199</v>
      </c>
      <c r="B944" s="100">
        <v>241.38</v>
      </c>
      <c r="C944" s="99" t="s">
        <v>175</v>
      </c>
    </row>
    <row r="945" spans="1:3">
      <c r="A945" s="101">
        <v>43196</v>
      </c>
      <c r="B945" s="100">
        <v>240.51</v>
      </c>
      <c r="C945" s="99" t="s">
        <v>175</v>
      </c>
    </row>
    <row r="946" spans="1:3">
      <c r="A946" s="101">
        <v>43195</v>
      </c>
      <c r="B946" s="100">
        <v>245.9</v>
      </c>
      <c r="C946" s="99" t="s">
        <v>175</v>
      </c>
    </row>
    <row r="947" spans="1:3">
      <c r="A947" s="101">
        <v>43194</v>
      </c>
      <c r="B947" s="100">
        <v>244.19</v>
      </c>
      <c r="C947" s="99" t="s">
        <v>175</v>
      </c>
    </row>
    <row r="948" spans="1:3">
      <c r="A948" s="101">
        <v>43193</v>
      </c>
      <c r="B948" s="100">
        <v>241.38</v>
      </c>
      <c r="C948" s="99" t="s">
        <v>175</v>
      </c>
    </row>
    <row r="949" spans="1:3">
      <c r="A949" s="101">
        <v>43192</v>
      </c>
      <c r="B949" s="100">
        <v>238.36</v>
      </c>
      <c r="C949" s="99" t="s">
        <v>175</v>
      </c>
    </row>
    <row r="950" spans="1:3">
      <c r="A950" s="101">
        <v>43188</v>
      </c>
      <c r="B950" s="100">
        <v>243.81</v>
      </c>
      <c r="C950" s="99" t="s">
        <v>175</v>
      </c>
    </row>
    <row r="951" spans="1:3">
      <c r="A951" s="101">
        <v>43187</v>
      </c>
      <c r="B951" s="100">
        <v>240.49</v>
      </c>
      <c r="C951" s="99" t="s">
        <v>175</v>
      </c>
    </row>
    <row r="952" spans="1:3">
      <c r="A952" s="101">
        <v>43186</v>
      </c>
      <c r="B952" s="100">
        <v>241.15</v>
      </c>
      <c r="C952" s="99" t="s">
        <v>175</v>
      </c>
    </row>
    <row r="953" spans="1:3">
      <c r="A953" s="101">
        <v>43185</v>
      </c>
      <c r="B953" s="100">
        <v>245.39</v>
      </c>
      <c r="C953" s="99" t="s">
        <v>175</v>
      </c>
    </row>
    <row r="954" spans="1:3">
      <c r="A954" s="101">
        <v>43182</v>
      </c>
      <c r="B954" s="100">
        <v>238.91</v>
      </c>
      <c r="C954" s="99" t="s">
        <v>175</v>
      </c>
    </row>
    <row r="955" spans="1:3">
      <c r="A955" s="101">
        <v>43181</v>
      </c>
      <c r="B955" s="100">
        <v>245.07</v>
      </c>
      <c r="C955" s="99" t="s">
        <v>175</v>
      </c>
    </row>
    <row r="956" spans="1:3">
      <c r="A956" s="101">
        <v>43180</v>
      </c>
      <c r="B956" s="100">
        <v>251.39</v>
      </c>
      <c r="C956" s="99" t="s">
        <v>175</v>
      </c>
    </row>
    <row r="957" spans="1:3">
      <c r="A957" s="101">
        <v>43179</v>
      </c>
      <c r="B957" s="100">
        <v>251.83</v>
      </c>
      <c r="C957" s="99" t="s">
        <v>175</v>
      </c>
    </row>
    <row r="958" spans="1:3">
      <c r="A958" s="101">
        <v>43178</v>
      </c>
      <c r="B958" s="100">
        <v>251.45</v>
      </c>
      <c r="C958" s="99" t="s">
        <v>175</v>
      </c>
    </row>
    <row r="959" spans="1:3">
      <c r="A959" s="101">
        <v>43175</v>
      </c>
      <c r="B959" s="100">
        <v>255.08</v>
      </c>
      <c r="C959" s="99" t="s">
        <v>175</v>
      </c>
    </row>
    <row r="960" spans="1:3">
      <c r="A960" s="101">
        <v>43174</v>
      </c>
      <c r="B960" s="100">
        <v>254.64</v>
      </c>
      <c r="C960" s="99" t="s">
        <v>175</v>
      </c>
    </row>
    <row r="961" spans="1:3">
      <c r="A961" s="101">
        <v>43173</v>
      </c>
      <c r="B961" s="100">
        <v>254.82</v>
      </c>
      <c r="C961" s="99" t="s">
        <v>175</v>
      </c>
    </row>
    <row r="962" spans="1:3">
      <c r="A962" s="101">
        <v>43172</v>
      </c>
      <c r="B962" s="100">
        <v>256.22000000000003</v>
      </c>
      <c r="C962" s="99" t="s">
        <v>175</v>
      </c>
    </row>
    <row r="963" spans="1:3">
      <c r="A963" s="101">
        <v>43171</v>
      </c>
      <c r="B963" s="100">
        <v>257.85000000000002</v>
      </c>
      <c r="C963" s="99" t="s">
        <v>175</v>
      </c>
    </row>
    <row r="964" spans="1:3">
      <c r="A964" s="101">
        <v>43168</v>
      </c>
      <c r="B964" s="100">
        <v>258.17</v>
      </c>
      <c r="C964" s="99" t="s">
        <v>175</v>
      </c>
    </row>
    <row r="965" spans="1:3">
      <c r="A965" s="101">
        <v>43167</v>
      </c>
      <c r="B965" s="100">
        <v>253.76</v>
      </c>
      <c r="C965" s="99" t="s">
        <v>175</v>
      </c>
    </row>
    <row r="966" spans="1:3">
      <c r="A966" s="101">
        <v>43166</v>
      </c>
      <c r="B966" s="100">
        <v>252.56</v>
      </c>
      <c r="C966" s="99" t="s">
        <v>175</v>
      </c>
    </row>
    <row r="967" spans="1:3">
      <c r="A967" s="101">
        <v>43165</v>
      </c>
      <c r="B967" s="100">
        <v>252.67</v>
      </c>
      <c r="C967" s="99" t="s">
        <v>175</v>
      </c>
    </row>
    <row r="968" spans="1:3">
      <c r="A968" s="101">
        <v>43164</v>
      </c>
      <c r="B968" s="100">
        <v>251.99</v>
      </c>
      <c r="C968" s="99" t="s">
        <v>175</v>
      </c>
    </row>
    <row r="969" spans="1:3">
      <c r="A969" s="101">
        <v>43161</v>
      </c>
      <c r="B969" s="100">
        <v>249.24</v>
      </c>
      <c r="C969" s="99" t="s">
        <v>175</v>
      </c>
    </row>
    <row r="970" spans="1:3">
      <c r="A970" s="101">
        <v>43160</v>
      </c>
      <c r="B970" s="100">
        <v>247.97</v>
      </c>
      <c r="C970" s="99" t="s">
        <v>175</v>
      </c>
    </row>
    <row r="971" spans="1:3">
      <c r="A971" s="101">
        <v>43159</v>
      </c>
      <c r="B971" s="100">
        <v>251.27</v>
      </c>
      <c r="C971" s="99" t="s">
        <v>175</v>
      </c>
    </row>
    <row r="972" spans="1:3">
      <c r="A972" s="101">
        <v>43158</v>
      </c>
      <c r="B972" s="100">
        <v>254.07</v>
      </c>
      <c r="C972" s="99" t="s">
        <v>175</v>
      </c>
    </row>
    <row r="973" spans="1:3">
      <c r="A973" s="101">
        <v>43157</v>
      </c>
      <c r="B973" s="100">
        <v>257.3</v>
      </c>
      <c r="C973" s="99" t="s">
        <v>175</v>
      </c>
    </row>
    <row r="974" spans="1:3">
      <c r="A974" s="101">
        <v>43154</v>
      </c>
      <c r="B974" s="100">
        <v>254.29</v>
      </c>
      <c r="C974" s="99" t="s">
        <v>175</v>
      </c>
    </row>
    <row r="975" spans="1:3">
      <c r="A975" s="101">
        <v>43153</v>
      </c>
      <c r="B975" s="100">
        <v>250.26</v>
      </c>
      <c r="C975" s="99" t="s">
        <v>175</v>
      </c>
    </row>
    <row r="976" spans="1:3">
      <c r="A976" s="101">
        <v>43152</v>
      </c>
      <c r="B976" s="100">
        <v>250</v>
      </c>
      <c r="C976" s="99" t="s">
        <v>175</v>
      </c>
    </row>
    <row r="977" spans="1:3">
      <c r="A977" s="101">
        <v>43151</v>
      </c>
      <c r="B977" s="100">
        <v>251.37</v>
      </c>
      <c r="C977" s="99" t="s">
        <v>175</v>
      </c>
    </row>
    <row r="978" spans="1:3">
      <c r="A978" s="101">
        <v>43147</v>
      </c>
      <c r="B978" s="100">
        <v>252.84</v>
      </c>
      <c r="C978" s="99" t="s">
        <v>175</v>
      </c>
    </row>
    <row r="979" spans="1:3">
      <c r="A979" s="101">
        <v>43146</v>
      </c>
      <c r="B979" s="100">
        <v>252.72</v>
      </c>
      <c r="C979" s="99" t="s">
        <v>175</v>
      </c>
    </row>
    <row r="980" spans="1:3">
      <c r="A980" s="101">
        <v>43145</v>
      </c>
      <c r="B980" s="100">
        <v>249.65</v>
      </c>
      <c r="C980" s="99" t="s">
        <v>175</v>
      </c>
    </row>
    <row r="981" spans="1:3">
      <c r="A981" s="101">
        <v>43144</v>
      </c>
      <c r="B981" s="100">
        <v>246.28</v>
      </c>
      <c r="C981" s="99" t="s">
        <v>175</v>
      </c>
    </row>
    <row r="982" spans="1:3">
      <c r="A982" s="101">
        <v>43143</v>
      </c>
      <c r="B982" s="100">
        <v>245.62</v>
      </c>
      <c r="C982" s="99" t="s">
        <v>175</v>
      </c>
    </row>
    <row r="983" spans="1:3">
      <c r="A983" s="101">
        <v>43140</v>
      </c>
      <c r="B983" s="100">
        <v>242.25</v>
      </c>
      <c r="C983" s="99" t="s">
        <v>175</v>
      </c>
    </row>
    <row r="984" spans="1:3">
      <c r="A984" s="101">
        <v>43139</v>
      </c>
      <c r="B984" s="100">
        <v>238.61</v>
      </c>
      <c r="C984" s="99" t="s">
        <v>175</v>
      </c>
    </row>
    <row r="985" spans="1:3">
      <c r="A985" s="101">
        <v>43138</v>
      </c>
      <c r="B985" s="100">
        <v>247.87</v>
      </c>
      <c r="C985" s="99" t="s">
        <v>175</v>
      </c>
    </row>
    <row r="986" spans="1:3">
      <c r="A986" s="101">
        <v>43137</v>
      </c>
      <c r="B986" s="100">
        <v>249.12</v>
      </c>
      <c r="C986" s="99" t="s">
        <v>175</v>
      </c>
    </row>
    <row r="987" spans="1:3">
      <c r="A987" s="101">
        <v>43136</v>
      </c>
      <c r="B987" s="100">
        <v>244.8</v>
      </c>
      <c r="C987" s="99" t="s">
        <v>175</v>
      </c>
    </row>
    <row r="988" spans="1:3">
      <c r="A988" s="101">
        <v>43133</v>
      </c>
      <c r="B988" s="100">
        <v>255.28</v>
      </c>
      <c r="C988" s="99" t="s">
        <v>175</v>
      </c>
    </row>
    <row r="989" spans="1:3">
      <c r="A989" s="101">
        <v>43132</v>
      </c>
      <c r="B989" s="100">
        <v>260.8</v>
      </c>
      <c r="C989" s="99" t="s">
        <v>175</v>
      </c>
    </row>
    <row r="990" spans="1:3">
      <c r="A990" s="101">
        <v>43131</v>
      </c>
      <c r="B990" s="100">
        <v>260.92</v>
      </c>
      <c r="C990" s="99" t="s">
        <v>175</v>
      </c>
    </row>
    <row r="991" spans="1:3">
      <c r="A991" s="101">
        <v>43130</v>
      </c>
      <c r="B991" s="100">
        <v>260.79000000000002</v>
      </c>
      <c r="C991" s="99" t="s">
        <v>175</v>
      </c>
    </row>
    <row r="992" spans="1:3">
      <c r="A992" s="101">
        <v>43129</v>
      </c>
      <c r="B992" s="100">
        <v>263.64</v>
      </c>
      <c r="C992" s="99" t="s">
        <v>175</v>
      </c>
    </row>
    <row r="993" spans="1:3">
      <c r="A993" s="101">
        <v>43126</v>
      </c>
      <c r="B993" s="100">
        <v>265.42</v>
      </c>
      <c r="C993" s="99" t="s">
        <v>175</v>
      </c>
    </row>
    <row r="994" spans="1:3">
      <c r="A994" s="101">
        <v>43125</v>
      </c>
      <c r="B994" s="100">
        <v>262.31</v>
      </c>
      <c r="C994" s="99" t="s">
        <v>175</v>
      </c>
    </row>
    <row r="995" spans="1:3">
      <c r="A995" s="101">
        <v>43124</v>
      </c>
      <c r="B995" s="100">
        <v>262.14999999999998</v>
      </c>
      <c r="C995" s="99" t="s">
        <v>175</v>
      </c>
    </row>
    <row r="996" spans="1:3">
      <c r="A996" s="101">
        <v>43123</v>
      </c>
      <c r="B996" s="100">
        <v>262.29000000000002</v>
      </c>
      <c r="C996" s="99" t="s">
        <v>175</v>
      </c>
    </row>
    <row r="997" spans="1:3">
      <c r="A997" s="101">
        <v>43122</v>
      </c>
      <c r="B997" s="100">
        <v>261.72000000000003</v>
      </c>
      <c r="C997" s="99" t="s">
        <v>175</v>
      </c>
    </row>
    <row r="998" spans="1:3">
      <c r="A998" s="101">
        <v>43119</v>
      </c>
      <c r="B998" s="100">
        <v>259.62</v>
      </c>
      <c r="C998" s="99" t="s">
        <v>175</v>
      </c>
    </row>
    <row r="999" spans="1:3">
      <c r="A999" s="101">
        <v>43118</v>
      </c>
      <c r="B999" s="100">
        <v>258.48</v>
      </c>
      <c r="C999" s="99" t="s">
        <v>175</v>
      </c>
    </row>
    <row r="1000" spans="1:3">
      <c r="A1000" s="101">
        <v>43117</v>
      </c>
      <c r="B1000" s="100">
        <v>258.88</v>
      </c>
      <c r="C1000" s="99" t="s">
        <v>175</v>
      </c>
    </row>
    <row r="1001" spans="1:3">
      <c r="A1001" s="101">
        <v>43116</v>
      </c>
      <c r="B1001" s="100">
        <v>256.47000000000003</v>
      </c>
      <c r="C1001" s="99" t="s">
        <v>175</v>
      </c>
    </row>
    <row r="1002" spans="1:3">
      <c r="A1002" s="101">
        <v>43112</v>
      </c>
      <c r="B1002" s="100">
        <v>257.37</v>
      </c>
      <c r="C1002" s="99" t="s">
        <v>175</v>
      </c>
    </row>
    <row r="1003" spans="1:3">
      <c r="A1003" s="101">
        <v>43111</v>
      </c>
      <c r="B1003" s="100">
        <v>255.65</v>
      </c>
      <c r="C1003" s="99" t="s">
        <v>175</v>
      </c>
    </row>
    <row r="1004" spans="1:3">
      <c r="A1004" s="101">
        <v>43110</v>
      </c>
      <c r="B1004" s="100">
        <v>253.84</v>
      </c>
      <c r="C1004" s="99" t="s">
        <v>175</v>
      </c>
    </row>
    <row r="1005" spans="1:3">
      <c r="A1005" s="101">
        <v>43109</v>
      </c>
      <c r="B1005" s="100">
        <v>254.12</v>
      </c>
      <c r="C1005" s="99" t="s">
        <v>175</v>
      </c>
    </row>
    <row r="1006" spans="1:3">
      <c r="A1006" s="101">
        <v>43108</v>
      </c>
      <c r="B1006" s="100">
        <v>253.72</v>
      </c>
      <c r="C1006" s="99" t="s">
        <v>175</v>
      </c>
    </row>
    <row r="1007" spans="1:3">
      <c r="A1007" s="101">
        <v>43105</v>
      </c>
      <c r="B1007" s="100">
        <v>253.3</v>
      </c>
      <c r="C1007" s="99" t="s">
        <v>175</v>
      </c>
    </row>
    <row r="1008" spans="1:3">
      <c r="A1008" s="101">
        <v>43104</v>
      </c>
      <c r="B1008" s="100">
        <v>251.53</v>
      </c>
      <c r="C1008" s="99" t="s">
        <v>175</v>
      </c>
    </row>
    <row r="1009" spans="1:3">
      <c r="A1009" s="101">
        <v>43103</v>
      </c>
      <c r="B1009" s="100">
        <v>250.47</v>
      </c>
      <c r="C1009" s="99" t="s">
        <v>175</v>
      </c>
    </row>
    <row r="1010" spans="1:3">
      <c r="A1010" s="101">
        <v>43102</v>
      </c>
      <c r="B1010" s="100">
        <v>248.88</v>
      </c>
      <c r="C1010" s="99" t="s">
        <v>175</v>
      </c>
    </row>
    <row r="1011" spans="1:3">
      <c r="A1011" s="101">
        <v>43098</v>
      </c>
      <c r="B1011" s="100">
        <v>246.82</v>
      </c>
      <c r="C1011" s="99" t="s">
        <v>175</v>
      </c>
    </row>
    <row r="1012" spans="1:3">
      <c r="A1012" s="101">
        <v>43097</v>
      </c>
      <c r="B1012" s="100">
        <v>248.09</v>
      </c>
      <c r="C1012" s="99" t="s">
        <v>175</v>
      </c>
    </row>
    <row r="1013" spans="1:3">
      <c r="A1013" s="101">
        <v>43096</v>
      </c>
      <c r="B1013" s="100">
        <v>247.59</v>
      </c>
      <c r="C1013" s="99" t="s">
        <v>175</v>
      </c>
    </row>
    <row r="1014" spans="1:3">
      <c r="A1014" s="101">
        <v>43095</v>
      </c>
      <c r="B1014" s="100">
        <v>247.38</v>
      </c>
      <c r="C1014" s="99" t="s">
        <v>175</v>
      </c>
    </row>
    <row r="1015" spans="1:3">
      <c r="A1015" s="101">
        <v>43091</v>
      </c>
      <c r="B1015" s="100">
        <v>247.63</v>
      </c>
      <c r="C1015" s="99" t="s">
        <v>175</v>
      </c>
    </row>
    <row r="1016" spans="1:3">
      <c r="A1016" s="101">
        <v>43090</v>
      </c>
      <c r="B1016" s="100">
        <v>248.87</v>
      </c>
      <c r="C1016" s="99" t="s">
        <v>175</v>
      </c>
    </row>
    <row r="1017" spans="1:3">
      <c r="A1017" s="101">
        <v>43089</v>
      </c>
      <c r="B1017" s="100">
        <v>248.38</v>
      </c>
      <c r="C1017" s="99" t="s">
        <v>175</v>
      </c>
    </row>
    <row r="1018" spans="1:3">
      <c r="A1018" s="101">
        <v>43088</v>
      </c>
      <c r="B1018" s="100">
        <v>248.55</v>
      </c>
      <c r="C1018" s="99" t="s">
        <v>175</v>
      </c>
    </row>
    <row r="1019" spans="1:3">
      <c r="A1019" s="101">
        <v>43087</v>
      </c>
      <c r="B1019" s="100">
        <v>249.36</v>
      </c>
      <c r="C1019" s="99" t="s">
        <v>175</v>
      </c>
    </row>
    <row r="1020" spans="1:3">
      <c r="A1020" s="101">
        <v>43084</v>
      </c>
      <c r="B1020" s="100">
        <v>248.02</v>
      </c>
      <c r="C1020" s="99" t="s">
        <v>175</v>
      </c>
    </row>
    <row r="1021" spans="1:3">
      <c r="A1021" s="101">
        <v>43083</v>
      </c>
      <c r="B1021" s="100">
        <v>245.8</v>
      </c>
      <c r="C1021" s="99" t="s">
        <v>175</v>
      </c>
    </row>
    <row r="1022" spans="1:3">
      <c r="A1022" s="101">
        <v>43082</v>
      </c>
      <c r="B1022" s="100">
        <v>246.76</v>
      </c>
      <c r="C1022" s="99" t="s">
        <v>175</v>
      </c>
    </row>
    <row r="1023" spans="1:3">
      <c r="A1023" s="101">
        <v>43081</v>
      </c>
      <c r="B1023" s="100">
        <v>246.87</v>
      </c>
      <c r="C1023" s="99" t="s">
        <v>175</v>
      </c>
    </row>
    <row r="1024" spans="1:3">
      <c r="A1024" s="101">
        <v>43080</v>
      </c>
      <c r="B1024" s="100">
        <v>246.49</v>
      </c>
      <c r="C1024" s="99" t="s">
        <v>175</v>
      </c>
    </row>
    <row r="1025" spans="1:3">
      <c r="A1025" s="101">
        <v>43077</v>
      </c>
      <c r="B1025" s="100">
        <v>245.7</v>
      </c>
      <c r="C1025" s="99" t="s">
        <v>175</v>
      </c>
    </row>
    <row r="1026" spans="1:3">
      <c r="A1026" s="101">
        <v>43076</v>
      </c>
      <c r="B1026" s="100">
        <v>244.33</v>
      </c>
      <c r="C1026" s="99" t="s">
        <v>175</v>
      </c>
    </row>
    <row r="1027" spans="1:3">
      <c r="A1027" s="101">
        <v>43075</v>
      </c>
      <c r="B1027" s="100">
        <v>243.57</v>
      </c>
      <c r="C1027" s="99" t="s">
        <v>175</v>
      </c>
    </row>
    <row r="1028" spans="1:3">
      <c r="A1028" s="101">
        <v>43074</v>
      </c>
      <c r="B1028" s="100">
        <v>243.59</v>
      </c>
      <c r="C1028" s="99" t="s">
        <v>175</v>
      </c>
    </row>
    <row r="1029" spans="1:3">
      <c r="A1029" s="101">
        <v>43073</v>
      </c>
      <c r="B1029" s="100">
        <v>244.5</v>
      </c>
      <c r="C1029" s="99" t="s">
        <v>175</v>
      </c>
    </row>
    <row r="1030" spans="1:3">
      <c r="A1030" s="101">
        <v>43070</v>
      </c>
      <c r="B1030" s="100">
        <v>244.75</v>
      </c>
      <c r="C1030" s="99" t="s">
        <v>175</v>
      </c>
    </row>
    <row r="1031" spans="1:3">
      <c r="A1031" s="101">
        <v>43069</v>
      </c>
      <c r="B1031" s="100">
        <v>245.24</v>
      </c>
      <c r="C1031" s="99" t="s">
        <v>175</v>
      </c>
    </row>
    <row r="1032" spans="1:3">
      <c r="A1032" s="101">
        <v>43068</v>
      </c>
      <c r="B1032" s="100">
        <v>243.16</v>
      </c>
      <c r="C1032" s="99" t="s">
        <v>175</v>
      </c>
    </row>
    <row r="1033" spans="1:3">
      <c r="A1033" s="101">
        <v>43067</v>
      </c>
      <c r="B1033" s="100">
        <v>243.22</v>
      </c>
      <c r="C1033" s="99" t="s">
        <v>175</v>
      </c>
    </row>
    <row r="1034" spans="1:3">
      <c r="A1034" s="101">
        <v>43066</v>
      </c>
      <c r="B1034" s="100">
        <v>240.84</v>
      </c>
      <c r="C1034" s="99" t="s">
        <v>175</v>
      </c>
    </row>
    <row r="1035" spans="1:3">
      <c r="A1035" s="101">
        <v>43063</v>
      </c>
      <c r="B1035" s="100">
        <v>240.91</v>
      </c>
      <c r="C1035" s="99" t="s">
        <v>175</v>
      </c>
    </row>
    <row r="1036" spans="1:3">
      <c r="A1036" s="101">
        <v>43061</v>
      </c>
      <c r="B1036" s="100">
        <v>240.4</v>
      </c>
      <c r="C1036" s="99" t="s">
        <v>175</v>
      </c>
    </row>
    <row r="1037" spans="1:3">
      <c r="A1037" s="101">
        <v>43060</v>
      </c>
      <c r="B1037" s="100">
        <v>240.56</v>
      </c>
      <c r="C1037" s="99" t="s">
        <v>175</v>
      </c>
    </row>
    <row r="1038" spans="1:3">
      <c r="A1038" s="101">
        <v>43059</v>
      </c>
      <c r="B1038" s="100">
        <v>238.99</v>
      </c>
      <c r="C1038" s="99" t="s">
        <v>175</v>
      </c>
    </row>
    <row r="1039" spans="1:3">
      <c r="A1039" s="101">
        <v>43056</v>
      </c>
      <c r="B1039" s="100">
        <v>238.68</v>
      </c>
      <c r="C1039" s="99" t="s">
        <v>175</v>
      </c>
    </row>
    <row r="1040" spans="1:3">
      <c r="A1040" s="101">
        <v>43055</v>
      </c>
      <c r="B1040" s="100">
        <v>239.3</v>
      </c>
      <c r="C1040" s="99" t="s">
        <v>175</v>
      </c>
    </row>
    <row r="1041" spans="1:3">
      <c r="A1041" s="101">
        <v>43054</v>
      </c>
      <c r="B1041" s="100">
        <v>237.28</v>
      </c>
      <c r="C1041" s="99" t="s">
        <v>175</v>
      </c>
    </row>
    <row r="1042" spans="1:3">
      <c r="A1042" s="101">
        <v>43053</v>
      </c>
      <c r="B1042" s="100">
        <v>238.55</v>
      </c>
      <c r="C1042" s="99" t="s">
        <v>175</v>
      </c>
    </row>
    <row r="1043" spans="1:3">
      <c r="A1043" s="101">
        <v>43052</v>
      </c>
      <c r="B1043" s="100">
        <v>239.06</v>
      </c>
      <c r="C1043" s="99" t="s">
        <v>175</v>
      </c>
    </row>
    <row r="1044" spans="1:3">
      <c r="A1044" s="101">
        <v>43049</v>
      </c>
      <c r="B1044" s="100">
        <v>238.83</v>
      </c>
      <c r="C1044" s="99" t="s">
        <v>175</v>
      </c>
    </row>
    <row r="1045" spans="1:3">
      <c r="A1045" s="101">
        <v>43048</v>
      </c>
      <c r="B1045" s="100">
        <v>238.96</v>
      </c>
      <c r="C1045" s="99" t="s">
        <v>175</v>
      </c>
    </row>
    <row r="1046" spans="1:3">
      <c r="A1046" s="101">
        <v>43047</v>
      </c>
      <c r="B1046" s="100">
        <v>239.8</v>
      </c>
      <c r="C1046" s="99" t="s">
        <v>175</v>
      </c>
    </row>
    <row r="1047" spans="1:3">
      <c r="A1047" s="101">
        <v>43046</v>
      </c>
      <c r="B1047" s="100">
        <v>239.45</v>
      </c>
      <c r="C1047" s="99" t="s">
        <v>175</v>
      </c>
    </row>
    <row r="1048" spans="1:3">
      <c r="A1048" s="101">
        <v>43045</v>
      </c>
      <c r="B1048" s="100">
        <v>239.5</v>
      </c>
      <c r="C1048" s="99" t="s">
        <v>175</v>
      </c>
    </row>
    <row r="1049" spans="1:3">
      <c r="A1049" s="101">
        <v>43042</v>
      </c>
      <c r="B1049" s="100">
        <v>239.17</v>
      </c>
      <c r="C1049" s="99" t="s">
        <v>175</v>
      </c>
    </row>
    <row r="1050" spans="1:3">
      <c r="A1050" s="101">
        <v>43041</v>
      </c>
      <c r="B1050" s="100">
        <v>238.41</v>
      </c>
      <c r="C1050" s="99" t="s">
        <v>175</v>
      </c>
    </row>
    <row r="1051" spans="1:3">
      <c r="A1051" s="101">
        <v>43040</v>
      </c>
      <c r="B1051" s="100">
        <v>238.34</v>
      </c>
      <c r="C1051" s="99" t="s">
        <v>175</v>
      </c>
    </row>
    <row r="1052" spans="1:3">
      <c r="A1052" s="101">
        <v>43039</v>
      </c>
      <c r="B1052" s="100">
        <v>237.96</v>
      </c>
      <c r="C1052" s="99" t="s">
        <v>175</v>
      </c>
    </row>
    <row r="1053" spans="1:3">
      <c r="A1053" s="101">
        <v>43038</v>
      </c>
      <c r="B1053" s="100">
        <v>237.73</v>
      </c>
      <c r="C1053" s="99" t="s">
        <v>175</v>
      </c>
    </row>
    <row r="1054" spans="1:3">
      <c r="A1054" s="101">
        <v>43035</v>
      </c>
      <c r="B1054" s="100">
        <v>238.48</v>
      </c>
      <c r="C1054" s="99" t="s">
        <v>175</v>
      </c>
    </row>
    <row r="1055" spans="1:3">
      <c r="A1055" s="101">
        <v>43034</v>
      </c>
      <c r="B1055" s="100">
        <v>236.57</v>
      </c>
      <c r="C1055" s="99" t="s">
        <v>175</v>
      </c>
    </row>
    <row r="1056" spans="1:3">
      <c r="A1056" s="101">
        <v>43033</v>
      </c>
      <c r="B1056" s="100">
        <v>236.27</v>
      </c>
      <c r="C1056" s="99" t="s">
        <v>175</v>
      </c>
    </row>
    <row r="1057" spans="1:3">
      <c r="A1057" s="101">
        <v>43032</v>
      </c>
      <c r="B1057" s="100">
        <v>237.38</v>
      </c>
      <c r="C1057" s="99" t="s">
        <v>175</v>
      </c>
    </row>
    <row r="1058" spans="1:3">
      <c r="A1058" s="101">
        <v>43031</v>
      </c>
      <c r="B1058" s="100">
        <v>236.99</v>
      </c>
      <c r="C1058" s="99" t="s">
        <v>175</v>
      </c>
    </row>
    <row r="1059" spans="1:3">
      <c r="A1059" s="101">
        <v>43028</v>
      </c>
      <c r="B1059" s="100">
        <v>237.93</v>
      </c>
      <c r="C1059" s="99" t="s">
        <v>175</v>
      </c>
    </row>
    <row r="1060" spans="1:3">
      <c r="A1060" s="101">
        <v>43027</v>
      </c>
      <c r="B1060" s="100">
        <v>236.7</v>
      </c>
      <c r="C1060" s="99" t="s">
        <v>175</v>
      </c>
    </row>
    <row r="1061" spans="1:3">
      <c r="A1061" s="101">
        <v>43026</v>
      </c>
      <c r="B1061" s="100">
        <v>236.61</v>
      </c>
      <c r="C1061" s="99" t="s">
        <v>175</v>
      </c>
    </row>
    <row r="1062" spans="1:3">
      <c r="A1062" s="101">
        <v>43025</v>
      </c>
      <c r="B1062" s="100">
        <v>236.42</v>
      </c>
      <c r="C1062" s="99" t="s">
        <v>175</v>
      </c>
    </row>
    <row r="1063" spans="1:3">
      <c r="A1063" s="101">
        <v>43024</v>
      </c>
      <c r="B1063" s="100">
        <v>236.27</v>
      </c>
      <c r="C1063" s="99" t="s">
        <v>175</v>
      </c>
    </row>
    <row r="1064" spans="1:3">
      <c r="A1064" s="101">
        <v>43021</v>
      </c>
      <c r="B1064" s="100">
        <v>235.85</v>
      </c>
      <c r="C1064" s="99" t="s">
        <v>175</v>
      </c>
    </row>
    <row r="1065" spans="1:3">
      <c r="A1065" s="101">
        <v>43020</v>
      </c>
      <c r="B1065" s="100">
        <v>235.64</v>
      </c>
      <c r="C1065" s="99" t="s">
        <v>175</v>
      </c>
    </row>
    <row r="1066" spans="1:3">
      <c r="A1066" s="101">
        <v>43019</v>
      </c>
      <c r="B1066" s="100">
        <v>236.02</v>
      </c>
      <c r="C1066" s="99" t="s">
        <v>175</v>
      </c>
    </row>
    <row r="1067" spans="1:3">
      <c r="A1067" s="101">
        <v>43018</v>
      </c>
      <c r="B1067" s="100">
        <v>235.59</v>
      </c>
      <c r="C1067" s="99" t="s">
        <v>175</v>
      </c>
    </row>
    <row r="1068" spans="1:3">
      <c r="A1068" s="101">
        <v>43017</v>
      </c>
      <c r="B1068" s="100">
        <v>235.04</v>
      </c>
      <c r="C1068" s="99" t="s">
        <v>175</v>
      </c>
    </row>
    <row r="1069" spans="1:3">
      <c r="A1069" s="101">
        <v>43014</v>
      </c>
      <c r="B1069" s="100">
        <v>235.47</v>
      </c>
      <c r="C1069" s="99" t="s">
        <v>175</v>
      </c>
    </row>
    <row r="1070" spans="1:3">
      <c r="A1070" s="101">
        <v>43013</v>
      </c>
      <c r="B1070" s="100">
        <v>235.65</v>
      </c>
      <c r="C1070" s="99" t="s">
        <v>175</v>
      </c>
    </row>
    <row r="1071" spans="1:3">
      <c r="A1071" s="101">
        <v>43012</v>
      </c>
      <c r="B1071" s="100">
        <v>234.29</v>
      </c>
      <c r="C1071" s="99" t="s">
        <v>175</v>
      </c>
    </row>
    <row r="1072" spans="1:3">
      <c r="A1072" s="101">
        <v>43011</v>
      </c>
      <c r="B1072" s="100">
        <v>233.98</v>
      </c>
      <c r="C1072" s="99" t="s">
        <v>175</v>
      </c>
    </row>
    <row r="1073" spans="1:3">
      <c r="A1073" s="101">
        <v>43010</v>
      </c>
      <c r="B1073" s="100">
        <v>233.47</v>
      </c>
      <c r="C1073" s="99" t="s">
        <v>175</v>
      </c>
    </row>
    <row r="1074" spans="1:3">
      <c r="A1074" s="101">
        <v>43007</v>
      </c>
      <c r="B1074" s="100">
        <v>232.57</v>
      </c>
      <c r="C1074" s="99" t="s">
        <v>175</v>
      </c>
    </row>
    <row r="1075" spans="1:3">
      <c r="A1075" s="101">
        <v>43006</v>
      </c>
      <c r="B1075" s="100">
        <v>231.7</v>
      </c>
      <c r="C1075" s="99" t="s">
        <v>175</v>
      </c>
    </row>
    <row r="1076" spans="1:3">
      <c r="A1076" s="101">
        <v>43005</v>
      </c>
      <c r="B1076" s="100">
        <v>231.38</v>
      </c>
      <c r="C1076" s="99" t="s">
        <v>175</v>
      </c>
    </row>
    <row r="1077" spans="1:3">
      <c r="A1077" s="101">
        <v>43004</v>
      </c>
      <c r="B1077" s="100">
        <v>230.44</v>
      </c>
      <c r="C1077" s="99" t="s">
        <v>175</v>
      </c>
    </row>
    <row r="1078" spans="1:3">
      <c r="A1078" s="101">
        <v>43003</v>
      </c>
      <c r="B1078" s="100">
        <v>230.4</v>
      </c>
      <c r="C1078" s="99" t="s">
        <v>175</v>
      </c>
    </row>
    <row r="1079" spans="1:3">
      <c r="A1079" s="101">
        <v>43000</v>
      </c>
      <c r="B1079" s="100">
        <v>230.92</v>
      </c>
      <c r="C1079" s="99" t="s">
        <v>175</v>
      </c>
    </row>
    <row r="1080" spans="1:3">
      <c r="A1080" s="101">
        <v>42999</v>
      </c>
      <c r="B1080" s="100">
        <v>230.77</v>
      </c>
      <c r="C1080" s="99" t="s">
        <v>175</v>
      </c>
    </row>
    <row r="1081" spans="1:3">
      <c r="A1081" s="101">
        <v>42998</v>
      </c>
      <c r="B1081" s="100">
        <v>231.46</v>
      </c>
      <c r="C1081" s="99" t="s">
        <v>175</v>
      </c>
    </row>
    <row r="1082" spans="1:3">
      <c r="A1082" s="101">
        <v>42997</v>
      </c>
      <c r="B1082" s="100">
        <v>231.32</v>
      </c>
      <c r="C1082" s="99" t="s">
        <v>175</v>
      </c>
    </row>
    <row r="1083" spans="1:3">
      <c r="A1083" s="101">
        <v>42996</v>
      </c>
      <c r="B1083" s="100">
        <v>232.19</v>
      </c>
      <c r="C1083" s="99" t="s">
        <v>175</v>
      </c>
    </row>
    <row r="1084" spans="1:3">
      <c r="A1084" s="101">
        <v>42993</v>
      </c>
      <c r="B1084" s="100">
        <v>231.84</v>
      </c>
      <c r="C1084" s="99" t="s">
        <v>175</v>
      </c>
    </row>
    <row r="1085" spans="1:3">
      <c r="A1085" s="101">
        <v>42992</v>
      </c>
      <c r="B1085" s="100">
        <v>231.39</v>
      </c>
      <c r="C1085" s="99" t="s">
        <v>175</v>
      </c>
    </row>
    <row r="1086" spans="1:3">
      <c r="A1086" s="101">
        <v>42991</v>
      </c>
      <c r="B1086" s="100">
        <v>231.57</v>
      </c>
      <c r="C1086" s="99" t="s">
        <v>175</v>
      </c>
    </row>
    <row r="1087" spans="1:3">
      <c r="A1087" s="101">
        <v>42990</v>
      </c>
      <c r="B1087" s="100">
        <v>231.39</v>
      </c>
      <c r="C1087" s="99" t="s">
        <v>175</v>
      </c>
    </row>
    <row r="1088" spans="1:3">
      <c r="A1088" s="101">
        <v>42989</v>
      </c>
      <c r="B1088" s="100">
        <v>230.6</v>
      </c>
      <c r="C1088" s="99" t="s">
        <v>175</v>
      </c>
    </row>
    <row r="1089" spans="1:3">
      <c r="A1089" s="101">
        <v>42986</v>
      </c>
      <c r="B1089" s="100">
        <v>228.14</v>
      </c>
      <c r="C1089" s="99" t="s">
        <v>175</v>
      </c>
    </row>
    <row r="1090" spans="1:3">
      <c r="A1090" s="101">
        <v>42985</v>
      </c>
      <c r="B1090" s="100">
        <v>228.46</v>
      </c>
      <c r="C1090" s="99" t="s">
        <v>175</v>
      </c>
    </row>
    <row r="1091" spans="1:3">
      <c r="A1091" s="101">
        <v>42984</v>
      </c>
      <c r="B1091" s="100">
        <v>228.46</v>
      </c>
      <c r="C1091" s="99" t="s">
        <v>175</v>
      </c>
    </row>
    <row r="1092" spans="1:3">
      <c r="A1092" s="101">
        <v>42983</v>
      </c>
      <c r="B1092" s="100">
        <v>227.74</v>
      </c>
      <c r="C1092" s="99" t="s">
        <v>175</v>
      </c>
    </row>
    <row r="1093" spans="1:3">
      <c r="A1093" s="101">
        <v>42979</v>
      </c>
      <c r="B1093" s="100">
        <v>229.47</v>
      </c>
      <c r="C1093" s="99" t="s">
        <v>175</v>
      </c>
    </row>
    <row r="1094" spans="1:3">
      <c r="A1094" s="101">
        <v>42978</v>
      </c>
      <c r="B1094" s="100">
        <v>228.99</v>
      </c>
      <c r="C1094" s="99" t="s">
        <v>175</v>
      </c>
    </row>
    <row r="1095" spans="1:3">
      <c r="A1095" s="101">
        <v>42977</v>
      </c>
      <c r="B1095" s="100">
        <v>227.68</v>
      </c>
      <c r="C1095" s="99" t="s">
        <v>175</v>
      </c>
    </row>
    <row r="1096" spans="1:3">
      <c r="A1096" s="101">
        <v>42976</v>
      </c>
      <c r="B1096" s="100">
        <v>226.58</v>
      </c>
      <c r="C1096" s="99" t="s">
        <v>175</v>
      </c>
    </row>
    <row r="1097" spans="1:3">
      <c r="A1097" s="101">
        <v>42975</v>
      </c>
      <c r="B1097" s="100">
        <v>226.35</v>
      </c>
      <c r="C1097" s="99" t="s">
        <v>175</v>
      </c>
    </row>
    <row r="1098" spans="1:3">
      <c r="A1098" s="101">
        <v>42972</v>
      </c>
      <c r="B1098" s="100">
        <v>226.24</v>
      </c>
      <c r="C1098" s="99" t="s">
        <v>175</v>
      </c>
    </row>
    <row r="1099" spans="1:3">
      <c r="A1099" s="101">
        <v>42971</v>
      </c>
      <c r="B1099" s="100">
        <v>225.84</v>
      </c>
      <c r="C1099" s="99" t="s">
        <v>175</v>
      </c>
    </row>
    <row r="1100" spans="1:3">
      <c r="A1100" s="101">
        <v>42970</v>
      </c>
      <c r="B1100" s="100">
        <v>226.3</v>
      </c>
      <c r="C1100" s="99" t="s">
        <v>175</v>
      </c>
    </row>
    <row r="1101" spans="1:3">
      <c r="A1101" s="101">
        <v>42969</v>
      </c>
      <c r="B1101" s="100">
        <v>227.07</v>
      </c>
      <c r="C1101" s="99" t="s">
        <v>175</v>
      </c>
    </row>
    <row r="1102" spans="1:3">
      <c r="A1102" s="101">
        <v>42968</v>
      </c>
      <c r="B1102" s="100">
        <v>224.82</v>
      </c>
      <c r="C1102" s="99" t="s">
        <v>175</v>
      </c>
    </row>
    <row r="1103" spans="1:3">
      <c r="A1103" s="101">
        <v>42965</v>
      </c>
      <c r="B1103" s="100">
        <v>224.56</v>
      </c>
      <c r="C1103" s="99" t="s">
        <v>175</v>
      </c>
    </row>
    <row r="1104" spans="1:3">
      <c r="A1104" s="101">
        <v>42964</v>
      </c>
      <c r="B1104" s="100">
        <v>224.97</v>
      </c>
      <c r="C1104" s="99" t="s">
        <v>175</v>
      </c>
    </row>
    <row r="1105" spans="1:3">
      <c r="A1105" s="101">
        <v>42963</v>
      </c>
      <c r="B1105" s="100">
        <v>228.48</v>
      </c>
      <c r="C1105" s="99" t="s">
        <v>175</v>
      </c>
    </row>
    <row r="1106" spans="1:3">
      <c r="A1106" s="101">
        <v>42962</v>
      </c>
      <c r="B1106" s="100">
        <v>228.1</v>
      </c>
      <c r="C1106" s="99" t="s">
        <v>175</v>
      </c>
    </row>
    <row r="1107" spans="1:3">
      <c r="A1107" s="101">
        <v>42961</v>
      </c>
      <c r="B1107" s="100">
        <v>228.16</v>
      </c>
      <c r="C1107" s="99" t="s">
        <v>175</v>
      </c>
    </row>
    <row r="1108" spans="1:3">
      <c r="A1108" s="101">
        <v>42958</v>
      </c>
      <c r="B1108" s="100">
        <v>225.88</v>
      </c>
      <c r="C1108" s="99" t="s">
        <v>175</v>
      </c>
    </row>
    <row r="1109" spans="1:3">
      <c r="A1109" s="101">
        <v>42957</v>
      </c>
      <c r="B1109" s="100">
        <v>225.58</v>
      </c>
      <c r="C1109" s="99" t="s">
        <v>175</v>
      </c>
    </row>
    <row r="1110" spans="1:3">
      <c r="A1110" s="101">
        <v>42956</v>
      </c>
      <c r="B1110" s="100">
        <v>228.81</v>
      </c>
      <c r="C1110" s="99" t="s">
        <v>175</v>
      </c>
    </row>
    <row r="1111" spans="1:3">
      <c r="A1111" s="101">
        <v>42955</v>
      </c>
      <c r="B1111" s="100">
        <v>228.87</v>
      </c>
      <c r="C1111" s="99" t="s">
        <v>175</v>
      </c>
    </row>
    <row r="1112" spans="1:3">
      <c r="A1112" s="101">
        <v>42954</v>
      </c>
      <c r="B1112" s="100">
        <v>229.39</v>
      </c>
      <c r="C1112" s="99" t="s">
        <v>175</v>
      </c>
    </row>
    <row r="1113" spans="1:3">
      <c r="A1113" s="101">
        <v>42951</v>
      </c>
      <c r="B1113" s="100">
        <v>229.01</v>
      </c>
      <c r="C1113" s="99" t="s">
        <v>175</v>
      </c>
    </row>
    <row r="1114" spans="1:3">
      <c r="A1114" s="101">
        <v>42950</v>
      </c>
      <c r="B1114" s="100">
        <v>228.58</v>
      </c>
      <c r="C1114" s="99" t="s">
        <v>175</v>
      </c>
    </row>
    <row r="1115" spans="1:3">
      <c r="A1115" s="101">
        <v>42949</v>
      </c>
      <c r="B1115" s="100">
        <v>229.03</v>
      </c>
      <c r="C1115" s="99" t="s">
        <v>175</v>
      </c>
    </row>
    <row r="1116" spans="1:3">
      <c r="A1116" s="101">
        <v>42948</v>
      </c>
      <c r="B1116" s="100">
        <v>228.88</v>
      </c>
      <c r="C1116" s="99" t="s">
        <v>175</v>
      </c>
    </row>
    <row r="1117" spans="1:3">
      <c r="A1117" s="101">
        <v>42947</v>
      </c>
      <c r="B1117" s="100">
        <v>228.32</v>
      </c>
      <c r="C1117" s="99" t="s">
        <v>175</v>
      </c>
    </row>
    <row r="1118" spans="1:3">
      <c r="A1118" s="101">
        <v>42944</v>
      </c>
      <c r="B1118" s="100">
        <v>228.49</v>
      </c>
      <c r="C1118" s="99" t="s">
        <v>175</v>
      </c>
    </row>
    <row r="1119" spans="1:3">
      <c r="A1119" s="101">
        <v>42943</v>
      </c>
      <c r="B1119" s="100">
        <v>228.79</v>
      </c>
      <c r="C1119" s="99" t="s">
        <v>175</v>
      </c>
    </row>
    <row r="1120" spans="1:3">
      <c r="A1120" s="101">
        <v>42942</v>
      </c>
      <c r="B1120" s="100">
        <v>228.99</v>
      </c>
      <c r="C1120" s="99" t="s">
        <v>175</v>
      </c>
    </row>
    <row r="1121" spans="1:3">
      <c r="A1121" s="101">
        <v>42941</v>
      </c>
      <c r="B1121" s="100">
        <v>228.92</v>
      </c>
      <c r="C1121" s="99" t="s">
        <v>175</v>
      </c>
    </row>
    <row r="1122" spans="1:3">
      <c r="A1122" s="101">
        <v>42940</v>
      </c>
      <c r="B1122" s="100">
        <v>228.26</v>
      </c>
      <c r="C1122" s="99" t="s">
        <v>175</v>
      </c>
    </row>
    <row r="1123" spans="1:3">
      <c r="A1123" s="101">
        <v>42937</v>
      </c>
      <c r="B1123" s="100">
        <v>228.5</v>
      </c>
      <c r="C1123" s="99" t="s">
        <v>175</v>
      </c>
    </row>
    <row r="1124" spans="1:3">
      <c r="A1124" s="101">
        <v>42936</v>
      </c>
      <c r="B1124" s="100">
        <v>228.58</v>
      </c>
      <c r="C1124" s="99" t="s">
        <v>175</v>
      </c>
    </row>
    <row r="1125" spans="1:3">
      <c r="A1125" s="101">
        <v>42935</v>
      </c>
      <c r="B1125" s="100">
        <v>228.6</v>
      </c>
      <c r="C1125" s="99" t="s">
        <v>175</v>
      </c>
    </row>
    <row r="1126" spans="1:3">
      <c r="A1126" s="101">
        <v>42934</v>
      </c>
      <c r="B1126" s="100">
        <v>227.36</v>
      </c>
      <c r="C1126" s="99" t="s">
        <v>175</v>
      </c>
    </row>
    <row r="1127" spans="1:3">
      <c r="A1127" s="101">
        <v>42933</v>
      </c>
      <c r="B1127" s="100">
        <v>227.22</v>
      </c>
      <c r="C1127" s="99" t="s">
        <v>175</v>
      </c>
    </row>
    <row r="1128" spans="1:3">
      <c r="A1128" s="101">
        <v>42930</v>
      </c>
      <c r="B1128" s="100">
        <v>227.23</v>
      </c>
      <c r="C1128" s="99" t="s">
        <v>175</v>
      </c>
    </row>
    <row r="1129" spans="1:3">
      <c r="A1129" s="101">
        <v>42929</v>
      </c>
      <c r="B1129" s="100">
        <v>226.17</v>
      </c>
      <c r="C1129" s="99" t="s">
        <v>175</v>
      </c>
    </row>
    <row r="1130" spans="1:3">
      <c r="A1130" s="101">
        <v>42928</v>
      </c>
      <c r="B1130" s="100">
        <v>225.74</v>
      </c>
      <c r="C1130" s="99" t="s">
        <v>175</v>
      </c>
    </row>
    <row r="1131" spans="1:3">
      <c r="A1131" s="101">
        <v>42927</v>
      </c>
      <c r="B1131" s="100">
        <v>224.09</v>
      </c>
      <c r="C1131" s="99" t="s">
        <v>175</v>
      </c>
    </row>
    <row r="1132" spans="1:3">
      <c r="A1132" s="101">
        <v>42926</v>
      </c>
      <c r="B1132" s="100">
        <v>224.26</v>
      </c>
      <c r="C1132" s="99" t="s">
        <v>175</v>
      </c>
    </row>
    <row r="1133" spans="1:3">
      <c r="A1133" s="101">
        <v>42923</v>
      </c>
      <c r="B1133" s="100">
        <v>224.05</v>
      </c>
      <c r="C1133" s="99" t="s">
        <v>175</v>
      </c>
    </row>
    <row r="1134" spans="1:3">
      <c r="A1134" s="101">
        <v>42922</v>
      </c>
      <c r="B1134" s="100">
        <v>222.63</v>
      </c>
      <c r="C1134" s="99" t="s">
        <v>175</v>
      </c>
    </row>
    <row r="1135" spans="1:3">
      <c r="A1135" s="101">
        <v>42921</v>
      </c>
      <c r="B1135" s="100">
        <v>224.65</v>
      </c>
      <c r="C1135" s="99" t="s">
        <v>175</v>
      </c>
    </row>
    <row r="1136" spans="1:3">
      <c r="A1136" s="101">
        <v>42919</v>
      </c>
      <c r="B1136" s="100">
        <v>224.28</v>
      </c>
      <c r="C1136" s="99" t="s">
        <v>175</v>
      </c>
    </row>
    <row r="1137" spans="1:3">
      <c r="A1137" s="101">
        <v>42916</v>
      </c>
      <c r="B1137" s="100">
        <v>223.75</v>
      </c>
      <c r="C1137" s="99" t="s">
        <v>175</v>
      </c>
    </row>
    <row r="1138" spans="1:3">
      <c r="A1138" s="101">
        <v>42915</v>
      </c>
      <c r="B1138" s="100">
        <v>223.39</v>
      </c>
      <c r="C1138" s="99" t="s">
        <v>175</v>
      </c>
    </row>
    <row r="1139" spans="1:3">
      <c r="A1139" s="101">
        <v>42914</v>
      </c>
      <c r="B1139" s="100">
        <v>225.33</v>
      </c>
      <c r="C1139" s="99" t="s">
        <v>175</v>
      </c>
    </row>
    <row r="1140" spans="1:3">
      <c r="A1140" s="101">
        <v>42913</v>
      </c>
      <c r="B1140" s="100">
        <v>223.32</v>
      </c>
      <c r="C1140" s="99" t="s">
        <v>175</v>
      </c>
    </row>
    <row r="1141" spans="1:3">
      <c r="A1141" s="101">
        <v>42912</v>
      </c>
      <c r="B1141" s="100">
        <v>225.13</v>
      </c>
      <c r="C1141" s="99" t="s">
        <v>175</v>
      </c>
    </row>
    <row r="1142" spans="1:3">
      <c r="A1142" s="101">
        <v>42909</v>
      </c>
      <c r="B1142" s="100">
        <v>225.06</v>
      </c>
      <c r="C1142" s="99" t="s">
        <v>175</v>
      </c>
    </row>
    <row r="1143" spans="1:3">
      <c r="A1143" s="101">
        <v>42908</v>
      </c>
      <c r="B1143" s="100">
        <v>224.71</v>
      </c>
      <c r="C1143" s="99" t="s">
        <v>175</v>
      </c>
    </row>
    <row r="1144" spans="1:3">
      <c r="A1144" s="101">
        <v>42907</v>
      </c>
      <c r="B1144" s="100">
        <v>225.77</v>
      </c>
      <c r="C1144" s="99" t="s">
        <v>175</v>
      </c>
    </row>
    <row r="1145" spans="1:3">
      <c r="A1145" s="101">
        <v>42906</v>
      </c>
      <c r="B1145" s="100">
        <v>225.89</v>
      </c>
      <c r="C1145" s="99" t="s">
        <v>175</v>
      </c>
    </row>
    <row r="1146" spans="1:3">
      <c r="A1146" s="101">
        <v>42905</v>
      </c>
      <c r="B1146" s="100">
        <v>227.41</v>
      </c>
      <c r="C1146" s="99" t="s">
        <v>175</v>
      </c>
    </row>
    <row r="1147" spans="1:3">
      <c r="A1147" s="101">
        <v>42902</v>
      </c>
      <c r="B1147" s="100">
        <v>225.53</v>
      </c>
      <c r="C1147" s="99" t="s">
        <v>175</v>
      </c>
    </row>
    <row r="1148" spans="1:3">
      <c r="A1148" s="101">
        <v>42901</v>
      </c>
      <c r="B1148" s="100">
        <v>225.46</v>
      </c>
      <c r="C1148" s="99" t="s">
        <v>175</v>
      </c>
    </row>
    <row r="1149" spans="1:3">
      <c r="A1149" s="101">
        <v>42900</v>
      </c>
      <c r="B1149" s="100">
        <v>225.93</v>
      </c>
      <c r="C1149" s="99" t="s">
        <v>175</v>
      </c>
    </row>
    <row r="1150" spans="1:3">
      <c r="A1150" s="101">
        <v>42899</v>
      </c>
      <c r="B1150" s="100">
        <v>226.14</v>
      </c>
      <c r="C1150" s="99" t="s">
        <v>175</v>
      </c>
    </row>
    <row r="1151" spans="1:3">
      <c r="A1151" s="101">
        <v>42898</v>
      </c>
      <c r="B1151" s="100">
        <v>225.06</v>
      </c>
      <c r="C1151" s="99" t="s">
        <v>175</v>
      </c>
    </row>
    <row r="1152" spans="1:3">
      <c r="A1152" s="101">
        <v>42895</v>
      </c>
      <c r="B1152" s="100">
        <v>225.27</v>
      </c>
      <c r="C1152" s="99" t="s">
        <v>175</v>
      </c>
    </row>
    <row r="1153" spans="1:3">
      <c r="A1153" s="101">
        <v>42894</v>
      </c>
      <c r="B1153" s="100">
        <v>225.45</v>
      </c>
      <c r="C1153" s="99" t="s">
        <v>175</v>
      </c>
    </row>
    <row r="1154" spans="1:3">
      <c r="A1154" s="101">
        <v>42893</v>
      </c>
      <c r="B1154" s="100">
        <v>225.39</v>
      </c>
      <c r="C1154" s="99" t="s">
        <v>175</v>
      </c>
    </row>
    <row r="1155" spans="1:3">
      <c r="A1155" s="101">
        <v>42892</v>
      </c>
      <c r="B1155" s="100">
        <v>225</v>
      </c>
      <c r="C1155" s="99" t="s">
        <v>175</v>
      </c>
    </row>
    <row r="1156" spans="1:3">
      <c r="A1156" s="101">
        <v>42891</v>
      </c>
      <c r="B1156" s="100">
        <v>225.62</v>
      </c>
      <c r="C1156" s="99" t="s">
        <v>175</v>
      </c>
    </row>
    <row r="1157" spans="1:3">
      <c r="A1157" s="101">
        <v>42888</v>
      </c>
      <c r="B1157" s="100">
        <v>225.89</v>
      </c>
      <c r="C1157" s="99" t="s">
        <v>175</v>
      </c>
    </row>
    <row r="1158" spans="1:3">
      <c r="A1158" s="101">
        <v>42887</v>
      </c>
      <c r="B1158" s="100">
        <v>225.06</v>
      </c>
      <c r="C1158" s="99" t="s">
        <v>175</v>
      </c>
    </row>
    <row r="1159" spans="1:3">
      <c r="A1159" s="101">
        <v>42886</v>
      </c>
      <c r="B1159" s="100">
        <v>223.34</v>
      </c>
      <c r="C1159" s="99" t="s">
        <v>175</v>
      </c>
    </row>
    <row r="1160" spans="1:3">
      <c r="A1160" s="101">
        <v>42885</v>
      </c>
      <c r="B1160" s="100">
        <v>223.41</v>
      </c>
      <c r="C1160" s="99" t="s">
        <v>175</v>
      </c>
    </row>
    <row r="1161" spans="1:3">
      <c r="A1161" s="101">
        <v>42881</v>
      </c>
      <c r="B1161" s="100">
        <v>223.65</v>
      </c>
      <c r="C1161" s="99" t="s">
        <v>175</v>
      </c>
    </row>
    <row r="1162" spans="1:3">
      <c r="A1162" s="101">
        <v>42880</v>
      </c>
      <c r="B1162" s="100">
        <v>223.55</v>
      </c>
      <c r="C1162" s="99" t="s">
        <v>175</v>
      </c>
    </row>
    <row r="1163" spans="1:3">
      <c r="A1163" s="101">
        <v>42879</v>
      </c>
      <c r="B1163" s="100">
        <v>222.53</v>
      </c>
      <c r="C1163" s="99" t="s">
        <v>175</v>
      </c>
    </row>
    <row r="1164" spans="1:3">
      <c r="A1164" s="101">
        <v>42878</v>
      </c>
      <c r="B1164" s="100">
        <v>221.97</v>
      </c>
      <c r="C1164" s="99" t="s">
        <v>175</v>
      </c>
    </row>
    <row r="1165" spans="1:3">
      <c r="A1165" s="101">
        <v>42877</v>
      </c>
      <c r="B1165" s="100">
        <v>221.56</v>
      </c>
      <c r="C1165" s="99" t="s">
        <v>175</v>
      </c>
    </row>
    <row r="1166" spans="1:3">
      <c r="A1166" s="101">
        <v>42874</v>
      </c>
      <c r="B1166" s="100">
        <v>220.42</v>
      </c>
      <c r="C1166" s="99" t="s">
        <v>175</v>
      </c>
    </row>
    <row r="1167" spans="1:3">
      <c r="A1167" s="101">
        <v>42873</v>
      </c>
      <c r="B1167" s="100">
        <v>218.93</v>
      </c>
      <c r="C1167" s="99" t="s">
        <v>175</v>
      </c>
    </row>
    <row r="1168" spans="1:3">
      <c r="A1168" s="101">
        <v>42872</v>
      </c>
      <c r="B1168" s="100">
        <v>218.13</v>
      </c>
      <c r="C1168" s="99" t="s">
        <v>175</v>
      </c>
    </row>
    <row r="1169" spans="1:3">
      <c r="A1169" s="101">
        <v>42871</v>
      </c>
      <c r="B1169" s="100">
        <v>222.1</v>
      </c>
      <c r="C1169" s="99" t="s">
        <v>175</v>
      </c>
    </row>
    <row r="1170" spans="1:3">
      <c r="A1170" s="101">
        <v>42870</v>
      </c>
      <c r="B1170" s="100">
        <v>222.21</v>
      </c>
      <c r="C1170" s="99" t="s">
        <v>175</v>
      </c>
    </row>
    <row r="1171" spans="1:3">
      <c r="A1171" s="101">
        <v>42867</v>
      </c>
      <c r="B1171" s="100">
        <v>221.13</v>
      </c>
      <c r="C1171" s="99" t="s">
        <v>175</v>
      </c>
    </row>
    <row r="1172" spans="1:3">
      <c r="A1172" s="101">
        <v>42866</v>
      </c>
      <c r="B1172" s="100">
        <v>221.45</v>
      </c>
      <c r="C1172" s="99" t="s">
        <v>175</v>
      </c>
    </row>
    <row r="1173" spans="1:3">
      <c r="A1173" s="101">
        <v>42865</v>
      </c>
      <c r="B1173" s="100">
        <v>221.86</v>
      </c>
      <c r="C1173" s="99" t="s">
        <v>175</v>
      </c>
    </row>
    <row r="1174" spans="1:3">
      <c r="A1174" s="101">
        <v>42864</v>
      </c>
      <c r="B1174" s="100">
        <v>221.53</v>
      </c>
      <c r="C1174" s="99" t="s">
        <v>175</v>
      </c>
    </row>
    <row r="1175" spans="1:3">
      <c r="A1175" s="101">
        <v>42863</v>
      </c>
      <c r="B1175" s="100">
        <v>221.74</v>
      </c>
      <c r="C1175" s="99" t="s">
        <v>175</v>
      </c>
    </row>
    <row r="1176" spans="1:3">
      <c r="A1176" s="101">
        <v>42860</v>
      </c>
      <c r="B1176" s="100">
        <v>221.72</v>
      </c>
      <c r="C1176" s="99" t="s">
        <v>175</v>
      </c>
    </row>
    <row r="1177" spans="1:3">
      <c r="A1177" s="101">
        <v>42859</v>
      </c>
      <c r="B1177" s="100">
        <v>220.81</v>
      </c>
      <c r="C1177" s="99" t="s">
        <v>175</v>
      </c>
    </row>
    <row r="1178" spans="1:3">
      <c r="A1178" s="101">
        <v>42858</v>
      </c>
      <c r="B1178" s="100">
        <v>220.67</v>
      </c>
      <c r="C1178" s="99" t="s">
        <v>175</v>
      </c>
    </row>
    <row r="1179" spans="1:3">
      <c r="A1179" s="101">
        <v>42857</v>
      </c>
      <c r="B1179" s="100">
        <v>220.91</v>
      </c>
      <c r="C1179" s="99" t="s">
        <v>175</v>
      </c>
    </row>
    <row r="1180" spans="1:3">
      <c r="A1180" s="101">
        <v>42856</v>
      </c>
      <c r="B1180" s="100">
        <v>220.65</v>
      </c>
      <c r="C1180" s="99" t="s">
        <v>175</v>
      </c>
    </row>
    <row r="1181" spans="1:3">
      <c r="A1181" s="101">
        <v>42853</v>
      </c>
      <c r="B1181" s="100">
        <v>220.27</v>
      </c>
      <c r="C1181" s="99" t="s">
        <v>175</v>
      </c>
    </row>
    <row r="1182" spans="1:3">
      <c r="A1182" s="101">
        <v>42852</v>
      </c>
      <c r="B1182" s="100">
        <v>220.69</v>
      </c>
      <c r="C1182" s="99" t="s">
        <v>175</v>
      </c>
    </row>
    <row r="1183" spans="1:3">
      <c r="A1183" s="101">
        <v>42851</v>
      </c>
      <c r="B1183" s="100">
        <v>220.55</v>
      </c>
      <c r="C1183" s="99" t="s">
        <v>175</v>
      </c>
    </row>
    <row r="1184" spans="1:3">
      <c r="A1184" s="101">
        <v>42850</v>
      </c>
      <c r="B1184" s="100">
        <v>220.65</v>
      </c>
      <c r="C1184" s="99" t="s">
        <v>175</v>
      </c>
    </row>
    <row r="1185" spans="1:3">
      <c r="A1185" s="101">
        <v>42849</v>
      </c>
      <c r="B1185" s="100">
        <v>219.32</v>
      </c>
      <c r="C1185" s="99" t="s">
        <v>175</v>
      </c>
    </row>
    <row r="1186" spans="1:3">
      <c r="A1186" s="101">
        <v>42846</v>
      </c>
      <c r="B1186" s="100">
        <v>216.96</v>
      </c>
      <c r="C1186" s="99" t="s">
        <v>175</v>
      </c>
    </row>
    <row r="1187" spans="1:3">
      <c r="A1187" s="101">
        <v>42845</v>
      </c>
      <c r="B1187" s="100">
        <v>217.62</v>
      </c>
      <c r="C1187" s="99" t="s">
        <v>175</v>
      </c>
    </row>
    <row r="1188" spans="1:3">
      <c r="A1188" s="101">
        <v>42844</v>
      </c>
      <c r="B1188" s="100">
        <v>215.99</v>
      </c>
      <c r="C1188" s="99" t="s">
        <v>175</v>
      </c>
    </row>
    <row r="1189" spans="1:3">
      <c r="A1189" s="101">
        <v>42843</v>
      </c>
      <c r="B1189" s="100">
        <v>216.33</v>
      </c>
      <c r="C1189" s="99" t="s">
        <v>175</v>
      </c>
    </row>
    <row r="1190" spans="1:3">
      <c r="A1190" s="101">
        <v>42842</v>
      </c>
      <c r="B1190" s="100">
        <v>216.95</v>
      </c>
      <c r="C1190" s="99" t="s">
        <v>175</v>
      </c>
    </row>
    <row r="1191" spans="1:3">
      <c r="A1191" s="101">
        <v>42838</v>
      </c>
      <c r="B1191" s="100">
        <v>215.11</v>
      </c>
      <c r="C1191" s="99" t="s">
        <v>175</v>
      </c>
    </row>
    <row r="1192" spans="1:3">
      <c r="A1192" s="101">
        <v>42837</v>
      </c>
      <c r="B1192" s="100">
        <v>216.58</v>
      </c>
      <c r="C1192" s="99" t="s">
        <v>175</v>
      </c>
    </row>
    <row r="1193" spans="1:3">
      <c r="A1193" s="101">
        <v>42836</v>
      </c>
      <c r="B1193" s="100">
        <v>217.39</v>
      </c>
      <c r="C1193" s="99" t="s">
        <v>175</v>
      </c>
    </row>
    <row r="1194" spans="1:3">
      <c r="A1194" s="101">
        <v>42835</v>
      </c>
      <c r="B1194" s="100">
        <v>217.68</v>
      </c>
      <c r="C1194" s="99" t="s">
        <v>175</v>
      </c>
    </row>
    <row r="1195" spans="1:3">
      <c r="A1195" s="101">
        <v>42832</v>
      </c>
      <c r="B1195" s="100">
        <v>217.52</v>
      </c>
      <c r="C1195" s="99" t="s">
        <v>175</v>
      </c>
    </row>
    <row r="1196" spans="1:3">
      <c r="A1196" s="101">
        <v>42831</v>
      </c>
      <c r="B1196" s="100">
        <v>217.7</v>
      </c>
      <c r="C1196" s="99" t="s">
        <v>175</v>
      </c>
    </row>
    <row r="1197" spans="1:3">
      <c r="A1197" s="101">
        <v>42830</v>
      </c>
      <c r="B1197" s="100">
        <v>217.22</v>
      </c>
      <c r="C1197" s="99" t="s">
        <v>175</v>
      </c>
    </row>
    <row r="1198" spans="1:3">
      <c r="A1198" s="101">
        <v>42829</v>
      </c>
      <c r="B1198" s="100">
        <v>217.86</v>
      </c>
      <c r="C1198" s="99" t="s">
        <v>175</v>
      </c>
    </row>
    <row r="1199" spans="1:3">
      <c r="A1199" s="101">
        <v>42828</v>
      </c>
      <c r="B1199" s="100">
        <v>217.7</v>
      </c>
      <c r="C1199" s="99" t="s">
        <v>175</v>
      </c>
    </row>
    <row r="1200" spans="1:3">
      <c r="A1200" s="101">
        <v>42825</v>
      </c>
      <c r="B1200" s="100">
        <v>218.05</v>
      </c>
      <c r="C1200" s="99" t="s">
        <v>175</v>
      </c>
    </row>
    <row r="1201" spans="1:3">
      <c r="A1201" s="101">
        <v>42824</v>
      </c>
      <c r="B1201" s="100">
        <v>218.55</v>
      </c>
      <c r="C1201" s="99" t="s">
        <v>175</v>
      </c>
    </row>
    <row r="1202" spans="1:3">
      <c r="A1202" s="101">
        <v>42823</v>
      </c>
      <c r="B1202" s="100">
        <v>217.9</v>
      </c>
      <c r="C1202" s="99" t="s">
        <v>175</v>
      </c>
    </row>
    <row r="1203" spans="1:3">
      <c r="A1203" s="101">
        <v>42822</v>
      </c>
      <c r="B1203" s="100">
        <v>217.62</v>
      </c>
      <c r="C1203" s="99" t="s">
        <v>175</v>
      </c>
    </row>
    <row r="1204" spans="1:3">
      <c r="A1204" s="101">
        <v>42821</v>
      </c>
      <c r="B1204" s="100">
        <v>216.06</v>
      </c>
      <c r="C1204" s="99" t="s">
        <v>175</v>
      </c>
    </row>
    <row r="1205" spans="1:3">
      <c r="A1205" s="101">
        <v>42818</v>
      </c>
      <c r="B1205" s="100">
        <v>216.28</v>
      </c>
      <c r="C1205" s="99" t="s">
        <v>175</v>
      </c>
    </row>
    <row r="1206" spans="1:3">
      <c r="A1206" s="101">
        <v>42817</v>
      </c>
      <c r="B1206" s="100">
        <v>216.46</v>
      </c>
      <c r="C1206" s="99" t="s">
        <v>175</v>
      </c>
    </row>
    <row r="1207" spans="1:3">
      <c r="A1207" s="101">
        <v>42816</v>
      </c>
      <c r="B1207" s="100">
        <v>216.69</v>
      </c>
      <c r="C1207" s="99" t="s">
        <v>175</v>
      </c>
    </row>
    <row r="1208" spans="1:3">
      <c r="A1208" s="101">
        <v>42815</v>
      </c>
      <c r="B1208" s="100">
        <v>216.27</v>
      </c>
      <c r="C1208" s="99" t="s">
        <v>175</v>
      </c>
    </row>
    <row r="1209" spans="1:3">
      <c r="A1209" s="101">
        <v>42814</v>
      </c>
      <c r="B1209" s="100">
        <v>219.95</v>
      </c>
      <c r="C1209" s="99" t="s">
        <v>175</v>
      </c>
    </row>
    <row r="1210" spans="1:3">
      <c r="A1210" s="101">
        <v>42811</v>
      </c>
      <c r="B1210" s="100">
        <v>220.38</v>
      </c>
      <c r="C1210" s="99" t="s">
        <v>175</v>
      </c>
    </row>
    <row r="1211" spans="1:3">
      <c r="A1211" s="101">
        <v>42810</v>
      </c>
      <c r="B1211" s="100">
        <v>220.67</v>
      </c>
      <c r="C1211" s="99" t="s">
        <v>175</v>
      </c>
    </row>
    <row r="1212" spans="1:3">
      <c r="A1212" s="101">
        <v>42809</v>
      </c>
      <c r="B1212" s="100">
        <v>221.03</v>
      </c>
      <c r="C1212" s="99" t="s">
        <v>175</v>
      </c>
    </row>
    <row r="1213" spans="1:3">
      <c r="A1213" s="101">
        <v>42808</v>
      </c>
      <c r="B1213" s="100">
        <v>219.18</v>
      </c>
      <c r="C1213" s="99" t="s">
        <v>175</v>
      </c>
    </row>
    <row r="1214" spans="1:3">
      <c r="A1214" s="101">
        <v>42807</v>
      </c>
      <c r="B1214" s="100">
        <v>219.92</v>
      </c>
      <c r="C1214" s="99" t="s">
        <v>175</v>
      </c>
    </row>
    <row r="1215" spans="1:3">
      <c r="A1215" s="101">
        <v>42804</v>
      </c>
      <c r="B1215" s="100">
        <v>219.77</v>
      </c>
      <c r="C1215" s="99" t="s">
        <v>175</v>
      </c>
    </row>
    <row r="1216" spans="1:3">
      <c r="A1216" s="101">
        <v>42803</v>
      </c>
      <c r="B1216" s="100">
        <v>219.05</v>
      </c>
      <c r="C1216" s="99" t="s">
        <v>175</v>
      </c>
    </row>
    <row r="1217" spans="1:3">
      <c r="A1217" s="101">
        <v>42802</v>
      </c>
      <c r="B1217" s="100">
        <v>218.88</v>
      </c>
      <c r="C1217" s="99" t="s">
        <v>175</v>
      </c>
    </row>
    <row r="1218" spans="1:3">
      <c r="A1218" s="101">
        <v>42801</v>
      </c>
      <c r="B1218" s="100">
        <v>219.32</v>
      </c>
      <c r="C1218" s="99" t="s">
        <v>175</v>
      </c>
    </row>
    <row r="1219" spans="1:3">
      <c r="A1219" s="101">
        <v>42800</v>
      </c>
      <c r="B1219" s="100">
        <v>219.94</v>
      </c>
      <c r="C1219" s="99" t="s">
        <v>175</v>
      </c>
    </row>
    <row r="1220" spans="1:3">
      <c r="A1220" s="101">
        <v>42797</v>
      </c>
      <c r="B1220" s="100">
        <v>220.66</v>
      </c>
      <c r="C1220" s="99" t="s">
        <v>175</v>
      </c>
    </row>
    <row r="1221" spans="1:3">
      <c r="A1221" s="101">
        <v>42796</v>
      </c>
      <c r="B1221" s="100">
        <v>220.55</v>
      </c>
      <c r="C1221" s="99" t="s">
        <v>175</v>
      </c>
    </row>
    <row r="1222" spans="1:3">
      <c r="A1222" s="101">
        <v>42795</v>
      </c>
      <c r="B1222" s="100">
        <v>221.83</v>
      </c>
      <c r="C1222" s="99" t="s">
        <v>175</v>
      </c>
    </row>
    <row r="1223" spans="1:3">
      <c r="A1223" s="101">
        <v>42794</v>
      </c>
      <c r="B1223" s="100">
        <v>218.8</v>
      </c>
      <c r="C1223" s="99" t="s">
        <v>175</v>
      </c>
    </row>
    <row r="1224" spans="1:3">
      <c r="A1224" s="101">
        <v>42793</v>
      </c>
      <c r="B1224" s="100">
        <v>219.36</v>
      </c>
      <c r="C1224" s="99" t="s">
        <v>175</v>
      </c>
    </row>
    <row r="1225" spans="1:3">
      <c r="A1225" s="101">
        <v>42790</v>
      </c>
      <c r="B1225" s="100">
        <v>219.1</v>
      </c>
      <c r="C1225" s="99" t="s">
        <v>175</v>
      </c>
    </row>
    <row r="1226" spans="1:3">
      <c r="A1226" s="101">
        <v>42789</v>
      </c>
      <c r="B1226" s="100">
        <v>218.73</v>
      </c>
      <c r="C1226" s="99" t="s">
        <v>175</v>
      </c>
    </row>
    <row r="1227" spans="1:3">
      <c r="A1227" s="101">
        <v>42788</v>
      </c>
      <c r="B1227" s="100">
        <v>218.61</v>
      </c>
      <c r="C1227" s="99" t="s">
        <v>175</v>
      </c>
    </row>
    <row r="1228" spans="1:3">
      <c r="A1228" s="101">
        <v>42787</v>
      </c>
      <c r="B1228" s="100">
        <v>218.83</v>
      </c>
      <c r="C1228" s="99" t="s">
        <v>175</v>
      </c>
    </row>
    <row r="1229" spans="1:3">
      <c r="A1229" s="101">
        <v>42783</v>
      </c>
      <c r="B1229" s="100">
        <v>217.52</v>
      </c>
      <c r="C1229" s="99" t="s">
        <v>175</v>
      </c>
    </row>
    <row r="1230" spans="1:3">
      <c r="A1230" s="101">
        <v>42782</v>
      </c>
      <c r="B1230" s="100">
        <v>217.15</v>
      </c>
      <c r="C1230" s="99" t="s">
        <v>175</v>
      </c>
    </row>
    <row r="1231" spans="1:3">
      <c r="A1231" s="101">
        <v>42781</v>
      </c>
      <c r="B1231" s="100">
        <v>217.32</v>
      </c>
      <c r="C1231" s="99" t="s">
        <v>175</v>
      </c>
    </row>
    <row r="1232" spans="1:3">
      <c r="A1232" s="101">
        <v>42780</v>
      </c>
      <c r="B1232" s="100">
        <v>216.21</v>
      </c>
      <c r="C1232" s="99" t="s">
        <v>175</v>
      </c>
    </row>
    <row r="1233" spans="1:3">
      <c r="A1233" s="101">
        <v>42779</v>
      </c>
      <c r="B1233" s="100">
        <v>215.28</v>
      </c>
      <c r="C1233" s="99" t="s">
        <v>175</v>
      </c>
    </row>
    <row r="1234" spans="1:3">
      <c r="A1234" s="101">
        <v>42776</v>
      </c>
      <c r="B1234" s="100">
        <v>214.11</v>
      </c>
      <c r="C1234" s="99" t="s">
        <v>175</v>
      </c>
    </row>
    <row r="1235" spans="1:3">
      <c r="A1235" s="101">
        <v>42775</v>
      </c>
      <c r="B1235" s="100">
        <v>213.33</v>
      </c>
      <c r="C1235" s="99" t="s">
        <v>175</v>
      </c>
    </row>
    <row r="1236" spans="1:3">
      <c r="A1236" s="101">
        <v>42774</v>
      </c>
      <c r="B1236" s="100">
        <v>212.07</v>
      </c>
      <c r="C1236" s="99" t="s">
        <v>175</v>
      </c>
    </row>
    <row r="1237" spans="1:3">
      <c r="A1237" s="101">
        <v>42773</v>
      </c>
      <c r="B1237" s="100">
        <v>211.86</v>
      </c>
      <c r="C1237" s="99" t="s">
        <v>175</v>
      </c>
    </row>
    <row r="1238" spans="1:3">
      <c r="A1238" s="101">
        <v>42772</v>
      </c>
      <c r="B1238" s="100">
        <v>211.8</v>
      </c>
      <c r="C1238" s="99" t="s">
        <v>175</v>
      </c>
    </row>
    <row r="1239" spans="1:3">
      <c r="A1239" s="101">
        <v>42769</v>
      </c>
      <c r="B1239" s="100">
        <v>212.25</v>
      </c>
      <c r="C1239" s="99" t="s">
        <v>175</v>
      </c>
    </row>
    <row r="1240" spans="1:3">
      <c r="A1240" s="101">
        <v>42768</v>
      </c>
      <c r="B1240" s="100">
        <v>210.71</v>
      </c>
      <c r="C1240" s="99" t="s">
        <v>175</v>
      </c>
    </row>
    <row r="1241" spans="1:3">
      <c r="A1241" s="101">
        <v>42767</v>
      </c>
      <c r="B1241" s="100">
        <v>210.57</v>
      </c>
      <c r="C1241" s="99" t="s">
        <v>175</v>
      </c>
    </row>
    <row r="1242" spans="1:3">
      <c r="A1242" s="101">
        <v>42766</v>
      </c>
      <c r="B1242" s="100">
        <v>210.46</v>
      </c>
      <c r="C1242" s="99" t="s">
        <v>175</v>
      </c>
    </row>
    <row r="1243" spans="1:3">
      <c r="A1243" s="101">
        <v>42765</v>
      </c>
      <c r="B1243" s="100">
        <v>210.65</v>
      </c>
      <c r="C1243" s="99" t="s">
        <v>175</v>
      </c>
    </row>
    <row r="1244" spans="1:3">
      <c r="A1244" s="101">
        <v>42762</v>
      </c>
      <c r="B1244" s="100">
        <v>211.92</v>
      </c>
      <c r="C1244" s="99" t="s">
        <v>175</v>
      </c>
    </row>
    <row r="1245" spans="1:3">
      <c r="A1245" s="101">
        <v>42761</v>
      </c>
      <c r="B1245" s="100">
        <v>212.09</v>
      </c>
      <c r="C1245" s="99" t="s">
        <v>175</v>
      </c>
    </row>
    <row r="1246" spans="1:3">
      <c r="A1246" s="101">
        <v>42760</v>
      </c>
      <c r="B1246" s="100">
        <v>212.24</v>
      </c>
      <c r="C1246" s="99" t="s">
        <v>175</v>
      </c>
    </row>
    <row r="1247" spans="1:3">
      <c r="A1247" s="101">
        <v>42759</v>
      </c>
      <c r="B1247" s="100">
        <v>210.55</v>
      </c>
      <c r="C1247" s="99" t="s">
        <v>175</v>
      </c>
    </row>
    <row r="1248" spans="1:3">
      <c r="A1248" s="101">
        <v>42758</v>
      </c>
      <c r="B1248" s="100">
        <v>209.18</v>
      </c>
      <c r="C1248" s="99" t="s">
        <v>175</v>
      </c>
    </row>
    <row r="1249" spans="1:3">
      <c r="A1249" s="101">
        <v>42755</v>
      </c>
      <c r="B1249" s="100">
        <v>209.74</v>
      </c>
      <c r="C1249" s="99" t="s">
        <v>175</v>
      </c>
    </row>
    <row r="1250" spans="1:3">
      <c r="A1250" s="101">
        <v>42754</v>
      </c>
      <c r="B1250" s="100">
        <v>209.03</v>
      </c>
      <c r="C1250" s="99" t="s">
        <v>175</v>
      </c>
    </row>
    <row r="1251" spans="1:3">
      <c r="A1251" s="101">
        <v>42753</v>
      </c>
      <c r="B1251" s="100">
        <v>209.79</v>
      </c>
      <c r="C1251" s="99" t="s">
        <v>175</v>
      </c>
    </row>
    <row r="1252" spans="1:3">
      <c r="A1252" s="101">
        <v>42752</v>
      </c>
      <c r="B1252" s="100">
        <v>209.38</v>
      </c>
      <c r="C1252" s="99" t="s">
        <v>175</v>
      </c>
    </row>
    <row r="1253" spans="1:3">
      <c r="A1253" s="101">
        <v>42748</v>
      </c>
      <c r="B1253" s="100">
        <v>210.01</v>
      </c>
      <c r="C1253" s="99" t="s">
        <v>175</v>
      </c>
    </row>
    <row r="1254" spans="1:3">
      <c r="A1254" s="101">
        <v>42747</v>
      </c>
      <c r="B1254" s="100">
        <v>209.62</v>
      </c>
      <c r="C1254" s="99" t="s">
        <v>175</v>
      </c>
    </row>
    <row r="1255" spans="1:3">
      <c r="A1255" s="101">
        <v>42746</v>
      </c>
      <c r="B1255" s="100">
        <v>210.07</v>
      </c>
      <c r="C1255" s="99" t="s">
        <v>175</v>
      </c>
    </row>
    <row r="1256" spans="1:3">
      <c r="A1256" s="101">
        <v>42745</v>
      </c>
      <c r="B1256" s="100">
        <v>209.46</v>
      </c>
      <c r="C1256" s="99" t="s">
        <v>175</v>
      </c>
    </row>
    <row r="1257" spans="1:3">
      <c r="A1257" s="101">
        <v>42744</v>
      </c>
      <c r="B1257" s="100">
        <v>209.46</v>
      </c>
      <c r="C1257" s="99" t="s">
        <v>175</v>
      </c>
    </row>
    <row r="1258" spans="1:3">
      <c r="A1258" s="101">
        <v>42741</v>
      </c>
      <c r="B1258" s="100">
        <v>210.21</v>
      </c>
      <c r="C1258" s="99" t="s">
        <v>175</v>
      </c>
    </row>
    <row r="1259" spans="1:3">
      <c r="A1259" s="101">
        <v>42740</v>
      </c>
      <c r="B1259" s="100">
        <v>209.41</v>
      </c>
      <c r="C1259" s="99" t="s">
        <v>175</v>
      </c>
    </row>
    <row r="1260" spans="1:3">
      <c r="A1260" s="101">
        <v>42739</v>
      </c>
      <c r="B1260" s="100">
        <v>209.57</v>
      </c>
      <c r="C1260" s="99" t="s">
        <v>175</v>
      </c>
    </row>
    <row r="1261" spans="1:3">
      <c r="A1261" s="101">
        <v>42738</v>
      </c>
      <c r="B1261" s="100">
        <v>208.33</v>
      </c>
      <c r="C1261" s="99" t="s">
        <v>175</v>
      </c>
    </row>
    <row r="1262" spans="1:3">
      <c r="A1262" s="101">
        <v>42734</v>
      </c>
      <c r="B1262" s="100">
        <v>206.57</v>
      </c>
      <c r="C1262" s="99" t="s">
        <v>175</v>
      </c>
    </row>
    <row r="1263" spans="1:3">
      <c r="A1263" s="101">
        <v>42733</v>
      </c>
      <c r="B1263" s="100">
        <v>207.53</v>
      </c>
      <c r="C1263" s="99" t="s">
        <v>175</v>
      </c>
    </row>
    <row r="1264" spans="1:3">
      <c r="A1264" s="101">
        <v>42732</v>
      </c>
      <c r="B1264" s="100">
        <v>207.58</v>
      </c>
      <c r="C1264" s="99" t="s">
        <v>175</v>
      </c>
    </row>
    <row r="1265" spans="1:3">
      <c r="A1265" s="101">
        <v>42731</v>
      </c>
      <c r="B1265" s="100">
        <v>209.29</v>
      </c>
      <c r="C1265" s="99" t="s">
        <v>175</v>
      </c>
    </row>
    <row r="1266" spans="1:3">
      <c r="A1266" s="101">
        <v>42727</v>
      </c>
      <c r="B1266" s="100">
        <v>208.82</v>
      </c>
      <c r="C1266" s="99" t="s">
        <v>175</v>
      </c>
    </row>
    <row r="1267" spans="1:3">
      <c r="A1267" s="101">
        <v>42726</v>
      </c>
      <c r="B1267" s="100">
        <v>208.54</v>
      </c>
      <c r="C1267" s="99" t="s">
        <v>175</v>
      </c>
    </row>
    <row r="1268" spans="1:3">
      <c r="A1268" s="101">
        <v>42725</v>
      </c>
      <c r="B1268" s="100">
        <v>208.9</v>
      </c>
      <c r="C1268" s="99" t="s">
        <v>175</v>
      </c>
    </row>
    <row r="1269" spans="1:3">
      <c r="A1269" s="101">
        <v>42724</v>
      </c>
      <c r="B1269" s="100">
        <v>210.67</v>
      </c>
      <c r="C1269" s="99" t="s">
        <v>175</v>
      </c>
    </row>
    <row r="1270" spans="1:3">
      <c r="A1270" s="101">
        <v>42723</v>
      </c>
      <c r="B1270" s="100">
        <v>209.88</v>
      </c>
      <c r="C1270" s="99" t="s">
        <v>175</v>
      </c>
    </row>
    <row r="1271" spans="1:3">
      <c r="A1271" s="101">
        <v>42720</v>
      </c>
      <c r="B1271" s="100">
        <v>209.46</v>
      </c>
      <c r="C1271" s="99" t="s">
        <v>175</v>
      </c>
    </row>
    <row r="1272" spans="1:3">
      <c r="A1272" s="101">
        <v>42719</v>
      </c>
      <c r="B1272" s="100">
        <v>209.82</v>
      </c>
      <c r="C1272" s="99" t="s">
        <v>175</v>
      </c>
    </row>
    <row r="1273" spans="1:3">
      <c r="A1273" s="101">
        <v>42718</v>
      </c>
      <c r="B1273" s="100">
        <v>209</v>
      </c>
      <c r="C1273" s="99" t="s">
        <v>175</v>
      </c>
    </row>
    <row r="1274" spans="1:3">
      <c r="A1274" s="101">
        <v>42717</v>
      </c>
      <c r="B1274" s="100">
        <v>210.7</v>
      </c>
      <c r="C1274" s="99" t="s">
        <v>175</v>
      </c>
    </row>
    <row r="1275" spans="1:3">
      <c r="A1275" s="101">
        <v>42716</v>
      </c>
      <c r="B1275" s="100">
        <v>209.3</v>
      </c>
      <c r="C1275" s="99" t="s">
        <v>175</v>
      </c>
    </row>
    <row r="1276" spans="1:3">
      <c r="A1276" s="101">
        <v>42713</v>
      </c>
      <c r="B1276" s="100">
        <v>209.52</v>
      </c>
      <c r="C1276" s="99" t="s">
        <v>175</v>
      </c>
    </row>
    <row r="1277" spans="1:3">
      <c r="A1277" s="101">
        <v>42712</v>
      </c>
      <c r="B1277" s="100">
        <v>208.29</v>
      </c>
      <c r="C1277" s="99" t="s">
        <v>175</v>
      </c>
    </row>
    <row r="1278" spans="1:3">
      <c r="A1278" s="101">
        <v>42711</v>
      </c>
      <c r="B1278" s="100">
        <v>207.82</v>
      </c>
      <c r="C1278" s="99" t="s">
        <v>175</v>
      </c>
    </row>
    <row r="1279" spans="1:3">
      <c r="A1279" s="101">
        <v>42710</v>
      </c>
      <c r="B1279" s="100">
        <v>205.08</v>
      </c>
      <c r="C1279" s="99" t="s">
        <v>175</v>
      </c>
    </row>
    <row r="1280" spans="1:3">
      <c r="A1280" s="101">
        <v>42709</v>
      </c>
      <c r="B1280" s="100">
        <v>204.38</v>
      </c>
      <c r="C1280" s="99" t="s">
        <v>175</v>
      </c>
    </row>
    <row r="1281" spans="1:3">
      <c r="A1281" s="101">
        <v>42706</v>
      </c>
      <c r="B1281" s="100">
        <v>203.18</v>
      </c>
      <c r="C1281" s="99" t="s">
        <v>175</v>
      </c>
    </row>
    <row r="1282" spans="1:3">
      <c r="A1282" s="101">
        <v>42705</v>
      </c>
      <c r="B1282" s="100">
        <v>203.1</v>
      </c>
      <c r="C1282" s="99" t="s">
        <v>175</v>
      </c>
    </row>
    <row r="1283" spans="1:3">
      <c r="A1283" s="101">
        <v>42704</v>
      </c>
      <c r="B1283" s="100">
        <v>203.81</v>
      </c>
      <c r="C1283" s="99" t="s">
        <v>175</v>
      </c>
    </row>
    <row r="1284" spans="1:3">
      <c r="A1284" s="101">
        <v>42703</v>
      </c>
      <c r="B1284" s="100">
        <v>204.31</v>
      </c>
      <c r="C1284" s="99" t="s">
        <v>175</v>
      </c>
    </row>
    <row r="1285" spans="1:3">
      <c r="A1285" s="101">
        <v>42702</v>
      </c>
      <c r="B1285" s="100">
        <v>203.99</v>
      </c>
      <c r="C1285" s="99" t="s">
        <v>175</v>
      </c>
    </row>
    <row r="1286" spans="1:3">
      <c r="A1286" s="101">
        <v>42699</v>
      </c>
      <c r="B1286" s="100">
        <v>205.04</v>
      </c>
      <c r="C1286" s="99" t="s">
        <v>175</v>
      </c>
    </row>
    <row r="1287" spans="1:3">
      <c r="A1287" s="101">
        <v>42697</v>
      </c>
      <c r="B1287" s="100">
        <v>204.24</v>
      </c>
      <c r="C1287" s="99" t="s">
        <v>175</v>
      </c>
    </row>
    <row r="1288" spans="1:3">
      <c r="A1288" s="101">
        <v>42696</v>
      </c>
      <c r="B1288" s="100">
        <v>204.06</v>
      </c>
      <c r="C1288" s="99" t="s">
        <v>175</v>
      </c>
    </row>
    <row r="1289" spans="1:3">
      <c r="A1289" s="101">
        <v>42695</v>
      </c>
      <c r="B1289" s="100">
        <v>203.61</v>
      </c>
      <c r="C1289" s="99" t="s">
        <v>175</v>
      </c>
    </row>
    <row r="1290" spans="1:3">
      <c r="A1290" s="101">
        <v>42692</v>
      </c>
      <c r="B1290" s="100">
        <v>202.11</v>
      </c>
      <c r="C1290" s="99" t="s">
        <v>175</v>
      </c>
    </row>
    <row r="1291" spans="1:3">
      <c r="A1291" s="101">
        <v>42691</v>
      </c>
      <c r="B1291" s="100">
        <v>202.56</v>
      </c>
      <c r="C1291" s="99" t="s">
        <v>175</v>
      </c>
    </row>
    <row r="1292" spans="1:3">
      <c r="A1292" s="101">
        <v>42690</v>
      </c>
      <c r="B1292" s="100">
        <v>201.6</v>
      </c>
      <c r="C1292" s="99" t="s">
        <v>175</v>
      </c>
    </row>
    <row r="1293" spans="1:3">
      <c r="A1293" s="101">
        <v>42689</v>
      </c>
      <c r="B1293" s="100">
        <v>201.87</v>
      </c>
      <c r="C1293" s="99" t="s">
        <v>175</v>
      </c>
    </row>
    <row r="1294" spans="1:3">
      <c r="A1294" s="101">
        <v>42688</v>
      </c>
      <c r="B1294" s="100">
        <v>200.32</v>
      </c>
      <c r="C1294" s="99" t="s">
        <v>175</v>
      </c>
    </row>
    <row r="1295" spans="1:3">
      <c r="A1295" s="101">
        <v>42685</v>
      </c>
      <c r="B1295" s="100">
        <v>200.32</v>
      </c>
      <c r="C1295" s="99" t="s">
        <v>175</v>
      </c>
    </row>
    <row r="1296" spans="1:3">
      <c r="A1296" s="101">
        <v>42684</v>
      </c>
      <c r="B1296" s="100">
        <v>200.6</v>
      </c>
      <c r="C1296" s="99" t="s">
        <v>175</v>
      </c>
    </row>
    <row r="1297" spans="1:3">
      <c r="A1297" s="101">
        <v>42683</v>
      </c>
      <c r="B1297" s="100">
        <v>200.19</v>
      </c>
      <c r="C1297" s="99" t="s">
        <v>175</v>
      </c>
    </row>
    <row r="1298" spans="1:3">
      <c r="A1298" s="101">
        <v>42682</v>
      </c>
      <c r="B1298" s="100">
        <v>197.98</v>
      </c>
      <c r="C1298" s="99" t="s">
        <v>175</v>
      </c>
    </row>
    <row r="1299" spans="1:3">
      <c r="A1299" s="101">
        <v>42681</v>
      </c>
      <c r="B1299" s="100">
        <v>197.14</v>
      </c>
      <c r="C1299" s="99" t="s">
        <v>175</v>
      </c>
    </row>
    <row r="1300" spans="1:3">
      <c r="A1300" s="101">
        <v>42678</v>
      </c>
      <c r="B1300" s="100">
        <v>192.86</v>
      </c>
      <c r="C1300" s="99" t="s">
        <v>175</v>
      </c>
    </row>
    <row r="1301" spans="1:3">
      <c r="A1301" s="101">
        <v>42677</v>
      </c>
      <c r="B1301" s="100">
        <v>193.17</v>
      </c>
      <c r="C1301" s="99" t="s">
        <v>175</v>
      </c>
    </row>
    <row r="1302" spans="1:3">
      <c r="A1302" s="101">
        <v>42676</v>
      </c>
      <c r="B1302" s="100">
        <v>193.96</v>
      </c>
      <c r="C1302" s="99" t="s">
        <v>175</v>
      </c>
    </row>
    <row r="1303" spans="1:3">
      <c r="A1303" s="101">
        <v>42675</v>
      </c>
      <c r="B1303" s="100">
        <v>195.21</v>
      </c>
      <c r="C1303" s="99" t="s">
        <v>175</v>
      </c>
    </row>
    <row r="1304" spans="1:3">
      <c r="A1304" s="101">
        <v>42674</v>
      </c>
      <c r="B1304" s="100">
        <v>196.54</v>
      </c>
      <c r="C1304" s="99" t="s">
        <v>175</v>
      </c>
    </row>
    <row r="1305" spans="1:3">
      <c r="A1305" s="101">
        <v>42671</v>
      </c>
      <c r="B1305" s="100">
        <v>196.57</v>
      </c>
      <c r="C1305" s="99" t="s">
        <v>175</v>
      </c>
    </row>
    <row r="1306" spans="1:3">
      <c r="A1306" s="101">
        <v>42670</v>
      </c>
      <c r="B1306" s="100">
        <v>197.17</v>
      </c>
      <c r="C1306" s="99" t="s">
        <v>175</v>
      </c>
    </row>
    <row r="1307" spans="1:3">
      <c r="A1307" s="101">
        <v>42669</v>
      </c>
      <c r="B1307" s="100">
        <v>197.75</v>
      </c>
      <c r="C1307" s="99" t="s">
        <v>175</v>
      </c>
    </row>
    <row r="1308" spans="1:3">
      <c r="A1308" s="101">
        <v>42668</v>
      </c>
      <c r="B1308" s="100">
        <v>198.1</v>
      </c>
      <c r="C1308" s="99" t="s">
        <v>175</v>
      </c>
    </row>
    <row r="1309" spans="1:3">
      <c r="A1309" s="101">
        <v>42667</v>
      </c>
      <c r="B1309" s="100">
        <v>198.85</v>
      </c>
      <c r="C1309" s="99" t="s">
        <v>175</v>
      </c>
    </row>
    <row r="1310" spans="1:3">
      <c r="A1310" s="101">
        <v>42664</v>
      </c>
      <c r="B1310" s="100">
        <v>197.91</v>
      </c>
      <c r="C1310" s="99" t="s">
        <v>175</v>
      </c>
    </row>
    <row r="1311" spans="1:3">
      <c r="A1311" s="101">
        <v>42663</v>
      </c>
      <c r="B1311" s="100">
        <v>197.93</v>
      </c>
      <c r="C1311" s="99" t="s">
        <v>175</v>
      </c>
    </row>
    <row r="1312" spans="1:3">
      <c r="A1312" s="101">
        <v>42662</v>
      </c>
      <c r="B1312" s="100">
        <v>198.18</v>
      </c>
      <c r="C1312" s="99" t="s">
        <v>175</v>
      </c>
    </row>
    <row r="1313" spans="1:3">
      <c r="A1313" s="101">
        <v>42661</v>
      </c>
      <c r="B1313" s="100">
        <v>197.72</v>
      </c>
      <c r="C1313" s="99" t="s">
        <v>175</v>
      </c>
    </row>
    <row r="1314" spans="1:3">
      <c r="A1314" s="101">
        <v>42660</v>
      </c>
      <c r="B1314" s="100">
        <v>196.52</v>
      </c>
      <c r="C1314" s="99" t="s">
        <v>175</v>
      </c>
    </row>
    <row r="1315" spans="1:3">
      <c r="A1315" s="101">
        <v>42657</v>
      </c>
      <c r="B1315" s="100">
        <v>197.11</v>
      </c>
      <c r="C1315" s="99" t="s">
        <v>175</v>
      </c>
    </row>
    <row r="1316" spans="1:3">
      <c r="A1316" s="101">
        <v>42656</v>
      </c>
      <c r="B1316" s="100">
        <v>197.07</v>
      </c>
      <c r="C1316" s="99" t="s">
        <v>175</v>
      </c>
    </row>
    <row r="1317" spans="1:3">
      <c r="A1317" s="101">
        <v>42655</v>
      </c>
      <c r="B1317" s="100">
        <v>197.68</v>
      </c>
      <c r="C1317" s="99" t="s">
        <v>175</v>
      </c>
    </row>
    <row r="1318" spans="1:3">
      <c r="A1318" s="101">
        <v>42654</v>
      </c>
      <c r="B1318" s="100">
        <v>197.44</v>
      </c>
      <c r="C1318" s="99" t="s">
        <v>175</v>
      </c>
    </row>
    <row r="1319" spans="1:3">
      <c r="A1319" s="101">
        <v>42653</v>
      </c>
      <c r="B1319" s="100">
        <v>199.92</v>
      </c>
      <c r="C1319" s="99" t="s">
        <v>175</v>
      </c>
    </row>
    <row r="1320" spans="1:3">
      <c r="A1320" s="101">
        <v>42650</v>
      </c>
      <c r="B1320" s="100">
        <v>199.01</v>
      </c>
      <c r="C1320" s="99" t="s">
        <v>175</v>
      </c>
    </row>
    <row r="1321" spans="1:3">
      <c r="A1321" s="101">
        <v>42649</v>
      </c>
      <c r="B1321" s="100">
        <v>199.65</v>
      </c>
      <c r="C1321" s="99" t="s">
        <v>175</v>
      </c>
    </row>
    <row r="1322" spans="1:3">
      <c r="A1322" s="101">
        <v>42648</v>
      </c>
      <c r="B1322" s="100">
        <v>199.55</v>
      </c>
      <c r="C1322" s="99" t="s">
        <v>175</v>
      </c>
    </row>
    <row r="1323" spans="1:3">
      <c r="A1323" s="101">
        <v>42647</v>
      </c>
      <c r="B1323" s="100">
        <v>198.61</v>
      </c>
      <c r="C1323" s="99" t="s">
        <v>175</v>
      </c>
    </row>
    <row r="1324" spans="1:3">
      <c r="A1324" s="101">
        <v>42646</v>
      </c>
      <c r="B1324" s="100">
        <v>199.58</v>
      </c>
      <c r="C1324" s="99" t="s">
        <v>175</v>
      </c>
    </row>
    <row r="1325" spans="1:3">
      <c r="A1325" s="101">
        <v>42643</v>
      </c>
      <c r="B1325" s="100">
        <v>200.21</v>
      </c>
      <c r="C1325" s="99" t="s">
        <v>175</v>
      </c>
    </row>
    <row r="1326" spans="1:3">
      <c r="A1326" s="101">
        <v>42642</v>
      </c>
      <c r="B1326" s="100">
        <v>198.63</v>
      </c>
      <c r="C1326" s="99" t="s">
        <v>175</v>
      </c>
    </row>
    <row r="1327" spans="1:3">
      <c r="A1327" s="101">
        <v>42641</v>
      </c>
      <c r="B1327" s="100">
        <v>200.49</v>
      </c>
      <c r="C1327" s="99" t="s">
        <v>175</v>
      </c>
    </row>
    <row r="1328" spans="1:3">
      <c r="A1328" s="101">
        <v>42640</v>
      </c>
      <c r="B1328" s="100">
        <v>199.4</v>
      </c>
      <c r="C1328" s="99" t="s">
        <v>175</v>
      </c>
    </row>
    <row r="1329" spans="1:3">
      <c r="A1329" s="101">
        <v>42639</v>
      </c>
      <c r="B1329" s="100">
        <v>198.11</v>
      </c>
      <c r="C1329" s="99" t="s">
        <v>175</v>
      </c>
    </row>
    <row r="1330" spans="1:3">
      <c r="A1330" s="101">
        <v>42636</v>
      </c>
      <c r="B1330" s="100">
        <v>199.81</v>
      </c>
      <c r="C1330" s="99" t="s">
        <v>175</v>
      </c>
    </row>
    <row r="1331" spans="1:3">
      <c r="A1331" s="101">
        <v>42635</v>
      </c>
      <c r="B1331" s="100">
        <v>200.97</v>
      </c>
      <c r="C1331" s="99" t="s">
        <v>175</v>
      </c>
    </row>
    <row r="1332" spans="1:3">
      <c r="A1332" s="101">
        <v>42634</v>
      </c>
      <c r="B1332" s="100">
        <v>199.66</v>
      </c>
      <c r="C1332" s="99" t="s">
        <v>175</v>
      </c>
    </row>
    <row r="1333" spans="1:3">
      <c r="A1333" s="101">
        <v>42633</v>
      </c>
      <c r="B1333" s="100">
        <v>197.51</v>
      </c>
      <c r="C1333" s="99" t="s">
        <v>175</v>
      </c>
    </row>
    <row r="1334" spans="1:3">
      <c r="A1334" s="101">
        <v>42632</v>
      </c>
      <c r="B1334" s="100">
        <v>197.45</v>
      </c>
      <c r="C1334" s="99" t="s">
        <v>175</v>
      </c>
    </row>
    <row r="1335" spans="1:3">
      <c r="A1335" s="101">
        <v>42629</v>
      </c>
      <c r="B1335" s="100">
        <v>197.45</v>
      </c>
      <c r="C1335" s="99" t="s">
        <v>175</v>
      </c>
    </row>
    <row r="1336" spans="1:3">
      <c r="A1336" s="101">
        <v>42628</v>
      </c>
      <c r="B1336" s="100">
        <v>198.2</v>
      </c>
      <c r="C1336" s="99" t="s">
        <v>175</v>
      </c>
    </row>
    <row r="1337" spans="1:3">
      <c r="A1337" s="101">
        <v>42627</v>
      </c>
      <c r="B1337" s="100">
        <v>196.18</v>
      </c>
      <c r="C1337" s="99" t="s">
        <v>175</v>
      </c>
    </row>
    <row r="1338" spans="1:3">
      <c r="A1338" s="101">
        <v>42626</v>
      </c>
      <c r="B1338" s="100">
        <v>196.28</v>
      </c>
      <c r="C1338" s="99" t="s">
        <v>175</v>
      </c>
    </row>
    <row r="1339" spans="1:3">
      <c r="A1339" s="101">
        <v>42625</v>
      </c>
      <c r="B1339" s="100">
        <v>199.17</v>
      </c>
      <c r="C1339" s="99" t="s">
        <v>175</v>
      </c>
    </row>
    <row r="1340" spans="1:3">
      <c r="A1340" s="101">
        <v>42622</v>
      </c>
      <c r="B1340" s="100">
        <v>197.12</v>
      </c>
      <c r="C1340" s="99" t="s">
        <v>175</v>
      </c>
    </row>
    <row r="1341" spans="1:3">
      <c r="A1341" s="101">
        <v>42621</v>
      </c>
      <c r="B1341" s="100">
        <v>202.08</v>
      </c>
      <c r="C1341" s="99" t="s">
        <v>175</v>
      </c>
    </row>
    <row r="1342" spans="1:3">
      <c r="A1342" s="101">
        <v>42620</v>
      </c>
      <c r="B1342" s="100">
        <v>202.52</v>
      </c>
      <c r="C1342" s="99" t="s">
        <v>175</v>
      </c>
    </row>
    <row r="1343" spans="1:3">
      <c r="A1343" s="101">
        <v>42619</v>
      </c>
      <c r="B1343" s="100">
        <v>202.5</v>
      </c>
      <c r="C1343" s="99" t="s">
        <v>175</v>
      </c>
    </row>
    <row r="1344" spans="1:3">
      <c r="A1344" s="101">
        <v>42615</v>
      </c>
      <c r="B1344" s="100">
        <v>201.89</v>
      </c>
      <c r="C1344" s="99" t="s">
        <v>175</v>
      </c>
    </row>
    <row r="1345" spans="1:3">
      <c r="A1345" s="101">
        <v>42614</v>
      </c>
      <c r="B1345" s="100">
        <v>201.04</v>
      </c>
      <c r="C1345" s="99" t="s">
        <v>175</v>
      </c>
    </row>
    <row r="1346" spans="1:3">
      <c r="A1346" s="101">
        <v>42613</v>
      </c>
      <c r="B1346" s="100">
        <v>201.05</v>
      </c>
      <c r="C1346" s="99" t="s">
        <v>175</v>
      </c>
    </row>
    <row r="1347" spans="1:3">
      <c r="A1347" s="101">
        <v>42612</v>
      </c>
      <c r="B1347" s="100">
        <v>201.49</v>
      </c>
      <c r="C1347" s="99" t="s">
        <v>175</v>
      </c>
    </row>
    <row r="1348" spans="1:3">
      <c r="A1348" s="101">
        <v>42611</v>
      </c>
      <c r="B1348" s="100">
        <v>201.85</v>
      </c>
      <c r="C1348" s="99" t="s">
        <v>175</v>
      </c>
    </row>
    <row r="1349" spans="1:3">
      <c r="A1349" s="101">
        <v>42608</v>
      </c>
      <c r="B1349" s="100">
        <v>200.78</v>
      </c>
      <c r="C1349" s="99" t="s">
        <v>175</v>
      </c>
    </row>
    <row r="1350" spans="1:3">
      <c r="A1350" s="101">
        <v>42607</v>
      </c>
      <c r="B1350" s="100">
        <v>201.09</v>
      </c>
      <c r="C1350" s="99" t="s">
        <v>175</v>
      </c>
    </row>
    <row r="1351" spans="1:3">
      <c r="A1351" s="101">
        <v>42606</v>
      </c>
      <c r="B1351" s="100">
        <v>201.36</v>
      </c>
      <c r="C1351" s="99" t="s">
        <v>175</v>
      </c>
    </row>
    <row r="1352" spans="1:3">
      <c r="A1352" s="101">
        <v>42605</v>
      </c>
      <c r="B1352" s="100">
        <v>202.41</v>
      </c>
      <c r="C1352" s="99" t="s">
        <v>175</v>
      </c>
    </row>
    <row r="1353" spans="1:3">
      <c r="A1353" s="101">
        <v>42604</v>
      </c>
      <c r="B1353" s="100">
        <v>202.01</v>
      </c>
      <c r="C1353" s="99" t="s">
        <v>175</v>
      </c>
    </row>
    <row r="1354" spans="1:3">
      <c r="A1354" s="101">
        <v>42601</v>
      </c>
      <c r="B1354" s="100">
        <v>202.12</v>
      </c>
      <c r="C1354" s="99" t="s">
        <v>175</v>
      </c>
    </row>
    <row r="1355" spans="1:3">
      <c r="A1355" s="101">
        <v>42600</v>
      </c>
      <c r="B1355" s="100">
        <v>202.39</v>
      </c>
      <c r="C1355" s="99" t="s">
        <v>175</v>
      </c>
    </row>
    <row r="1356" spans="1:3">
      <c r="A1356" s="101">
        <v>42599</v>
      </c>
      <c r="B1356" s="100">
        <v>201.94</v>
      </c>
      <c r="C1356" s="99" t="s">
        <v>175</v>
      </c>
    </row>
    <row r="1357" spans="1:3">
      <c r="A1357" s="101">
        <v>42598</v>
      </c>
      <c r="B1357" s="100">
        <v>201.51</v>
      </c>
      <c r="C1357" s="99" t="s">
        <v>175</v>
      </c>
    </row>
    <row r="1358" spans="1:3">
      <c r="A1358" s="101">
        <v>42597</v>
      </c>
      <c r="B1358" s="100">
        <v>202.59</v>
      </c>
      <c r="C1358" s="99" t="s">
        <v>175</v>
      </c>
    </row>
    <row r="1359" spans="1:3">
      <c r="A1359" s="101">
        <v>42594</v>
      </c>
      <c r="B1359" s="100">
        <v>202</v>
      </c>
      <c r="C1359" s="99" t="s">
        <v>175</v>
      </c>
    </row>
    <row r="1360" spans="1:3">
      <c r="A1360" s="101">
        <v>42593</v>
      </c>
      <c r="B1360" s="100">
        <v>202.15</v>
      </c>
      <c r="C1360" s="99" t="s">
        <v>175</v>
      </c>
    </row>
    <row r="1361" spans="1:3">
      <c r="A1361" s="101">
        <v>42592</v>
      </c>
      <c r="B1361" s="100">
        <v>201.17</v>
      </c>
      <c r="C1361" s="99" t="s">
        <v>175</v>
      </c>
    </row>
    <row r="1362" spans="1:3">
      <c r="A1362" s="101">
        <v>42591</v>
      </c>
      <c r="B1362" s="100">
        <v>201.68</v>
      </c>
      <c r="C1362" s="99" t="s">
        <v>175</v>
      </c>
    </row>
    <row r="1363" spans="1:3">
      <c r="A1363" s="101">
        <v>42590</v>
      </c>
      <c r="B1363" s="100">
        <v>201.59</v>
      </c>
      <c r="C1363" s="99" t="s">
        <v>175</v>
      </c>
    </row>
    <row r="1364" spans="1:3">
      <c r="A1364" s="101">
        <v>42587</v>
      </c>
      <c r="B1364" s="100">
        <v>201.76</v>
      </c>
      <c r="C1364" s="99" t="s">
        <v>175</v>
      </c>
    </row>
    <row r="1365" spans="1:3">
      <c r="A1365" s="101">
        <v>42586</v>
      </c>
      <c r="B1365" s="100">
        <v>200.03</v>
      </c>
      <c r="C1365" s="99" t="s">
        <v>175</v>
      </c>
    </row>
    <row r="1366" spans="1:3">
      <c r="A1366" s="101">
        <v>42585</v>
      </c>
      <c r="B1366" s="100">
        <v>199.94</v>
      </c>
      <c r="C1366" s="99" t="s">
        <v>175</v>
      </c>
    </row>
    <row r="1367" spans="1:3">
      <c r="A1367" s="101">
        <v>42584</v>
      </c>
      <c r="B1367" s="100">
        <v>199.26</v>
      </c>
      <c r="C1367" s="99" t="s">
        <v>175</v>
      </c>
    </row>
    <row r="1368" spans="1:3">
      <c r="A1368" s="101">
        <v>42583</v>
      </c>
      <c r="B1368" s="100">
        <v>200.53</v>
      </c>
      <c r="C1368" s="99" t="s">
        <v>175</v>
      </c>
    </row>
    <row r="1369" spans="1:3">
      <c r="A1369" s="101">
        <v>42580</v>
      </c>
      <c r="B1369" s="100">
        <v>200.79</v>
      </c>
      <c r="C1369" s="99" t="s">
        <v>175</v>
      </c>
    </row>
    <row r="1370" spans="1:3">
      <c r="A1370" s="101">
        <v>42579</v>
      </c>
      <c r="B1370" s="100">
        <v>200.46</v>
      </c>
      <c r="C1370" s="99" t="s">
        <v>175</v>
      </c>
    </row>
    <row r="1371" spans="1:3">
      <c r="A1371" s="101">
        <v>42578</v>
      </c>
      <c r="B1371" s="100">
        <v>200.12</v>
      </c>
      <c r="C1371" s="99" t="s">
        <v>175</v>
      </c>
    </row>
    <row r="1372" spans="1:3">
      <c r="A1372" s="101">
        <v>42577</v>
      </c>
      <c r="B1372" s="100">
        <v>200.35</v>
      </c>
      <c r="C1372" s="99" t="s">
        <v>175</v>
      </c>
    </row>
    <row r="1373" spans="1:3">
      <c r="A1373" s="101">
        <v>42576</v>
      </c>
      <c r="B1373" s="100">
        <v>200.28</v>
      </c>
      <c r="C1373" s="99" t="s">
        <v>175</v>
      </c>
    </row>
    <row r="1374" spans="1:3">
      <c r="A1374" s="101">
        <v>42573</v>
      </c>
      <c r="B1374" s="100">
        <v>200.89</v>
      </c>
      <c r="C1374" s="99" t="s">
        <v>175</v>
      </c>
    </row>
    <row r="1375" spans="1:3">
      <c r="A1375" s="101">
        <v>42572</v>
      </c>
      <c r="B1375" s="100">
        <v>199.98</v>
      </c>
      <c r="C1375" s="99" t="s">
        <v>175</v>
      </c>
    </row>
    <row r="1376" spans="1:3">
      <c r="A1376" s="101">
        <v>42571</v>
      </c>
      <c r="B1376" s="100">
        <v>200.7</v>
      </c>
      <c r="C1376" s="99" t="s">
        <v>175</v>
      </c>
    </row>
    <row r="1377" spans="1:3">
      <c r="A1377" s="101">
        <v>42570</v>
      </c>
      <c r="B1377" s="100">
        <v>199.82</v>
      </c>
      <c r="C1377" s="99" t="s">
        <v>175</v>
      </c>
    </row>
    <row r="1378" spans="1:3">
      <c r="A1378" s="101">
        <v>42569</v>
      </c>
      <c r="B1378" s="100">
        <v>200.11</v>
      </c>
      <c r="C1378" s="99" t="s">
        <v>175</v>
      </c>
    </row>
    <row r="1379" spans="1:3">
      <c r="A1379" s="101">
        <v>42566</v>
      </c>
      <c r="B1379" s="100">
        <v>199.62</v>
      </c>
      <c r="C1379" s="99" t="s">
        <v>175</v>
      </c>
    </row>
    <row r="1380" spans="1:3">
      <c r="A1380" s="101">
        <v>42565</v>
      </c>
      <c r="B1380" s="100">
        <v>199.81</v>
      </c>
      <c r="C1380" s="99" t="s">
        <v>175</v>
      </c>
    </row>
    <row r="1381" spans="1:3">
      <c r="A1381" s="101">
        <v>42564</v>
      </c>
      <c r="B1381" s="100">
        <v>198.76</v>
      </c>
      <c r="C1381" s="99" t="s">
        <v>175</v>
      </c>
    </row>
    <row r="1382" spans="1:3">
      <c r="A1382" s="101">
        <v>42563</v>
      </c>
      <c r="B1382" s="100">
        <v>198.72</v>
      </c>
      <c r="C1382" s="99" t="s">
        <v>175</v>
      </c>
    </row>
    <row r="1383" spans="1:3">
      <c r="A1383" s="101">
        <v>42562</v>
      </c>
      <c r="B1383" s="100">
        <v>197.33</v>
      </c>
      <c r="C1383" s="99" t="s">
        <v>175</v>
      </c>
    </row>
    <row r="1384" spans="1:3">
      <c r="A1384" s="101">
        <v>42559</v>
      </c>
      <c r="B1384" s="100">
        <v>196.66</v>
      </c>
      <c r="C1384" s="99" t="s">
        <v>175</v>
      </c>
    </row>
    <row r="1385" spans="1:3">
      <c r="A1385" s="101">
        <v>42558</v>
      </c>
      <c r="B1385" s="100">
        <v>193.71</v>
      </c>
      <c r="C1385" s="99" t="s">
        <v>175</v>
      </c>
    </row>
    <row r="1386" spans="1:3">
      <c r="A1386" s="101">
        <v>42557</v>
      </c>
      <c r="B1386" s="100">
        <v>193.86</v>
      </c>
      <c r="C1386" s="99" t="s">
        <v>175</v>
      </c>
    </row>
    <row r="1387" spans="1:3">
      <c r="A1387" s="101">
        <v>42556</v>
      </c>
      <c r="B1387" s="100">
        <v>192.76</v>
      </c>
      <c r="C1387" s="99" t="s">
        <v>175</v>
      </c>
    </row>
    <row r="1388" spans="1:3">
      <c r="A1388" s="101">
        <v>42552</v>
      </c>
      <c r="B1388" s="100">
        <v>194.08</v>
      </c>
      <c r="C1388" s="99" t="s">
        <v>175</v>
      </c>
    </row>
    <row r="1389" spans="1:3">
      <c r="A1389" s="101">
        <v>42551</v>
      </c>
      <c r="B1389" s="100">
        <v>193.67</v>
      </c>
      <c r="C1389" s="99" t="s">
        <v>175</v>
      </c>
    </row>
    <row r="1390" spans="1:3">
      <c r="A1390" s="101">
        <v>42550</v>
      </c>
      <c r="B1390" s="100">
        <v>191.08</v>
      </c>
      <c r="C1390" s="99" t="s">
        <v>175</v>
      </c>
    </row>
    <row r="1391" spans="1:3">
      <c r="A1391" s="101">
        <v>42549</v>
      </c>
      <c r="B1391" s="100">
        <v>187.86</v>
      </c>
      <c r="C1391" s="99" t="s">
        <v>175</v>
      </c>
    </row>
    <row r="1392" spans="1:3">
      <c r="A1392" s="101">
        <v>42548</v>
      </c>
      <c r="B1392" s="100">
        <v>184.53</v>
      </c>
      <c r="C1392" s="99" t="s">
        <v>175</v>
      </c>
    </row>
    <row r="1393" spans="1:3">
      <c r="A1393" s="101">
        <v>42545</v>
      </c>
      <c r="B1393" s="100">
        <v>187.93</v>
      </c>
      <c r="C1393" s="99" t="s">
        <v>175</v>
      </c>
    </row>
    <row r="1394" spans="1:3">
      <c r="A1394" s="101">
        <v>42544</v>
      </c>
      <c r="B1394" s="100">
        <v>194.94</v>
      </c>
      <c r="C1394" s="99" t="s">
        <v>175</v>
      </c>
    </row>
    <row r="1395" spans="1:3">
      <c r="A1395" s="101">
        <v>42543</v>
      </c>
      <c r="B1395" s="100">
        <v>192.37</v>
      </c>
      <c r="C1395" s="99" t="s">
        <v>175</v>
      </c>
    </row>
    <row r="1396" spans="1:3">
      <c r="A1396" s="101">
        <v>42542</v>
      </c>
      <c r="B1396" s="100">
        <v>192.69</v>
      </c>
      <c r="C1396" s="99" t="s">
        <v>175</v>
      </c>
    </row>
    <row r="1397" spans="1:3">
      <c r="A1397" s="101">
        <v>42541</v>
      </c>
      <c r="B1397" s="100">
        <v>192.15</v>
      </c>
      <c r="C1397" s="99" t="s">
        <v>175</v>
      </c>
    </row>
    <row r="1398" spans="1:3">
      <c r="A1398" s="101">
        <v>42538</v>
      </c>
      <c r="B1398" s="100">
        <v>191.94</v>
      </c>
      <c r="C1398" s="99" t="s">
        <v>175</v>
      </c>
    </row>
    <row r="1399" spans="1:3">
      <c r="A1399" s="101">
        <v>42537</v>
      </c>
      <c r="B1399" s="100">
        <v>192.57</v>
      </c>
      <c r="C1399" s="99" t="s">
        <v>175</v>
      </c>
    </row>
    <row r="1400" spans="1:3">
      <c r="A1400" s="101">
        <v>42536</v>
      </c>
      <c r="B1400" s="100">
        <v>191.94</v>
      </c>
      <c r="C1400" s="99" t="s">
        <v>175</v>
      </c>
    </row>
    <row r="1401" spans="1:3">
      <c r="A1401" s="101">
        <v>42535</v>
      </c>
      <c r="B1401" s="100">
        <v>192.28</v>
      </c>
      <c r="C1401" s="99" t="s">
        <v>175</v>
      </c>
    </row>
    <row r="1402" spans="1:3">
      <c r="A1402" s="101">
        <v>42534</v>
      </c>
      <c r="B1402" s="100">
        <v>192.61</v>
      </c>
      <c r="C1402" s="99" t="s">
        <v>175</v>
      </c>
    </row>
    <row r="1403" spans="1:3">
      <c r="A1403" s="101">
        <v>42531</v>
      </c>
      <c r="B1403" s="100">
        <v>194.13</v>
      </c>
      <c r="C1403" s="99" t="s">
        <v>175</v>
      </c>
    </row>
    <row r="1404" spans="1:3">
      <c r="A1404" s="101">
        <v>42530</v>
      </c>
      <c r="B1404" s="100">
        <v>195.92</v>
      </c>
      <c r="C1404" s="99" t="s">
        <v>175</v>
      </c>
    </row>
    <row r="1405" spans="1:3">
      <c r="A1405" s="101">
        <v>42529</v>
      </c>
      <c r="B1405" s="100">
        <v>196.25</v>
      </c>
      <c r="C1405" s="99" t="s">
        <v>175</v>
      </c>
    </row>
    <row r="1406" spans="1:3">
      <c r="A1406" s="101">
        <v>42528</v>
      </c>
      <c r="B1406" s="100">
        <v>195.57</v>
      </c>
      <c r="C1406" s="99" t="s">
        <v>175</v>
      </c>
    </row>
    <row r="1407" spans="1:3">
      <c r="A1407" s="101">
        <v>42527</v>
      </c>
      <c r="B1407" s="100">
        <v>195.31</v>
      </c>
      <c r="C1407" s="99" t="s">
        <v>175</v>
      </c>
    </row>
    <row r="1408" spans="1:3">
      <c r="A1408" s="101">
        <v>42524</v>
      </c>
      <c r="B1408" s="100">
        <v>194.36</v>
      </c>
      <c r="C1408" s="99" t="s">
        <v>175</v>
      </c>
    </row>
    <row r="1409" spans="1:3">
      <c r="A1409" s="101">
        <v>42523</v>
      </c>
      <c r="B1409" s="100">
        <v>194.92</v>
      </c>
      <c r="C1409" s="99" t="s">
        <v>175</v>
      </c>
    </row>
    <row r="1410" spans="1:3">
      <c r="A1410" s="101">
        <v>42522</v>
      </c>
      <c r="B1410" s="100">
        <v>194.35</v>
      </c>
      <c r="C1410" s="99" t="s">
        <v>175</v>
      </c>
    </row>
    <row r="1411" spans="1:3">
      <c r="A1411" s="101">
        <v>42521</v>
      </c>
      <c r="B1411" s="100">
        <v>194.1</v>
      </c>
      <c r="C1411" s="99" t="s">
        <v>175</v>
      </c>
    </row>
    <row r="1412" spans="1:3">
      <c r="A1412" s="101">
        <v>42517</v>
      </c>
      <c r="B1412" s="100">
        <v>194.28</v>
      </c>
      <c r="C1412" s="99" t="s">
        <v>175</v>
      </c>
    </row>
    <row r="1413" spans="1:3">
      <c r="A1413" s="101">
        <v>42516</v>
      </c>
      <c r="B1413" s="100">
        <v>193.42</v>
      </c>
      <c r="C1413" s="99" t="s">
        <v>175</v>
      </c>
    </row>
    <row r="1414" spans="1:3">
      <c r="A1414" s="101">
        <v>42515</v>
      </c>
      <c r="B1414" s="100">
        <v>193.43</v>
      </c>
      <c r="C1414" s="99" t="s">
        <v>175</v>
      </c>
    </row>
    <row r="1415" spans="1:3">
      <c r="A1415" s="101">
        <v>42514</v>
      </c>
      <c r="B1415" s="100">
        <v>192.08</v>
      </c>
      <c r="C1415" s="99" t="s">
        <v>175</v>
      </c>
    </row>
    <row r="1416" spans="1:3">
      <c r="A1416" s="101">
        <v>42513</v>
      </c>
      <c r="B1416" s="100">
        <v>189.49</v>
      </c>
      <c r="C1416" s="99" t="s">
        <v>175</v>
      </c>
    </row>
    <row r="1417" spans="1:3">
      <c r="A1417" s="101">
        <v>42510</v>
      </c>
      <c r="B1417" s="100">
        <v>189.88</v>
      </c>
      <c r="C1417" s="99" t="s">
        <v>175</v>
      </c>
    </row>
    <row r="1418" spans="1:3">
      <c r="A1418" s="101">
        <v>42509</v>
      </c>
      <c r="B1418" s="100">
        <v>188.72</v>
      </c>
      <c r="C1418" s="99" t="s">
        <v>175</v>
      </c>
    </row>
    <row r="1419" spans="1:3">
      <c r="A1419" s="101">
        <v>42508</v>
      </c>
      <c r="B1419" s="100">
        <v>189.42</v>
      </c>
      <c r="C1419" s="99" t="s">
        <v>175</v>
      </c>
    </row>
    <row r="1420" spans="1:3">
      <c r="A1420" s="101">
        <v>42507</v>
      </c>
      <c r="B1420" s="100">
        <v>189.35</v>
      </c>
      <c r="C1420" s="99" t="s">
        <v>175</v>
      </c>
    </row>
    <row r="1421" spans="1:3">
      <c r="A1421" s="101">
        <v>42506</v>
      </c>
      <c r="B1421" s="100">
        <v>191.09</v>
      </c>
      <c r="C1421" s="99" t="s">
        <v>175</v>
      </c>
    </row>
    <row r="1422" spans="1:3">
      <c r="A1422" s="101">
        <v>42503</v>
      </c>
      <c r="B1422" s="100">
        <v>189.22</v>
      </c>
      <c r="C1422" s="99" t="s">
        <v>175</v>
      </c>
    </row>
    <row r="1423" spans="1:3">
      <c r="A1423" s="101">
        <v>42502</v>
      </c>
      <c r="B1423" s="100">
        <v>190.82</v>
      </c>
      <c r="C1423" s="99" t="s">
        <v>175</v>
      </c>
    </row>
    <row r="1424" spans="1:3">
      <c r="A1424" s="101">
        <v>42501</v>
      </c>
      <c r="B1424" s="100">
        <v>190.84</v>
      </c>
      <c r="C1424" s="99" t="s">
        <v>175</v>
      </c>
    </row>
    <row r="1425" spans="1:3">
      <c r="A1425" s="101">
        <v>42500</v>
      </c>
      <c r="B1425" s="100">
        <v>192.58</v>
      </c>
      <c r="C1425" s="99" t="s">
        <v>175</v>
      </c>
    </row>
    <row r="1426" spans="1:3">
      <c r="A1426" s="101">
        <v>42499</v>
      </c>
      <c r="B1426" s="100">
        <v>190.2</v>
      </c>
      <c r="C1426" s="99" t="s">
        <v>175</v>
      </c>
    </row>
    <row r="1427" spans="1:3">
      <c r="A1427" s="101">
        <v>42496</v>
      </c>
      <c r="B1427" s="100">
        <v>190.06</v>
      </c>
      <c r="C1427" s="99" t="s">
        <v>175</v>
      </c>
    </row>
    <row r="1428" spans="1:3">
      <c r="A1428" s="101">
        <v>42495</v>
      </c>
      <c r="B1428" s="100">
        <v>189.43</v>
      </c>
      <c r="C1428" s="99" t="s">
        <v>175</v>
      </c>
    </row>
    <row r="1429" spans="1:3">
      <c r="A1429" s="101">
        <v>42494</v>
      </c>
      <c r="B1429" s="100">
        <v>189.44</v>
      </c>
      <c r="C1429" s="99" t="s">
        <v>175</v>
      </c>
    </row>
    <row r="1430" spans="1:3">
      <c r="A1430" s="101">
        <v>42493</v>
      </c>
      <c r="B1430" s="100">
        <v>190.53</v>
      </c>
      <c r="C1430" s="99" t="s">
        <v>175</v>
      </c>
    </row>
    <row r="1431" spans="1:3">
      <c r="A1431" s="101">
        <v>42492</v>
      </c>
      <c r="B1431" s="100">
        <v>192.19</v>
      </c>
      <c r="C1431" s="99" t="s">
        <v>175</v>
      </c>
    </row>
    <row r="1432" spans="1:3">
      <c r="A1432" s="101">
        <v>42489</v>
      </c>
      <c r="B1432" s="100">
        <v>190.7</v>
      </c>
      <c r="C1432" s="99" t="s">
        <v>175</v>
      </c>
    </row>
    <row r="1433" spans="1:3">
      <c r="A1433" s="101">
        <v>42488</v>
      </c>
      <c r="B1433" s="100">
        <v>191.67</v>
      </c>
      <c r="C1433" s="99" t="s">
        <v>175</v>
      </c>
    </row>
    <row r="1434" spans="1:3">
      <c r="A1434" s="101">
        <v>42487</v>
      </c>
      <c r="B1434" s="100">
        <v>193.44</v>
      </c>
      <c r="C1434" s="99" t="s">
        <v>175</v>
      </c>
    </row>
    <row r="1435" spans="1:3">
      <c r="A1435" s="101">
        <v>42486</v>
      </c>
      <c r="B1435" s="100">
        <v>193.11</v>
      </c>
      <c r="C1435" s="99" t="s">
        <v>175</v>
      </c>
    </row>
    <row r="1436" spans="1:3">
      <c r="A1436" s="101">
        <v>42485</v>
      </c>
      <c r="B1436" s="100">
        <v>192.75</v>
      </c>
      <c r="C1436" s="99" t="s">
        <v>175</v>
      </c>
    </row>
    <row r="1437" spans="1:3">
      <c r="A1437" s="101">
        <v>42482</v>
      </c>
      <c r="B1437" s="100">
        <v>193.1</v>
      </c>
      <c r="C1437" s="99" t="s">
        <v>175</v>
      </c>
    </row>
    <row r="1438" spans="1:3">
      <c r="A1438" s="101">
        <v>42481</v>
      </c>
      <c r="B1438" s="100">
        <v>193.09</v>
      </c>
      <c r="C1438" s="99" t="s">
        <v>175</v>
      </c>
    </row>
    <row r="1439" spans="1:3">
      <c r="A1439" s="101">
        <v>42480</v>
      </c>
      <c r="B1439" s="100">
        <v>194.1</v>
      </c>
      <c r="C1439" s="99" t="s">
        <v>175</v>
      </c>
    </row>
    <row r="1440" spans="1:3">
      <c r="A1440" s="101">
        <v>42479</v>
      </c>
      <c r="B1440" s="100">
        <v>193.94</v>
      </c>
      <c r="C1440" s="99" t="s">
        <v>175</v>
      </c>
    </row>
    <row r="1441" spans="1:3">
      <c r="A1441" s="101">
        <v>42478</v>
      </c>
      <c r="B1441" s="100">
        <v>193.35</v>
      </c>
      <c r="C1441" s="99" t="s">
        <v>175</v>
      </c>
    </row>
    <row r="1442" spans="1:3">
      <c r="A1442" s="101">
        <v>42475</v>
      </c>
      <c r="B1442" s="100">
        <v>192.09</v>
      </c>
      <c r="C1442" s="99" t="s">
        <v>175</v>
      </c>
    </row>
    <row r="1443" spans="1:3">
      <c r="A1443" s="101">
        <v>42474</v>
      </c>
      <c r="B1443" s="100">
        <v>192.28</v>
      </c>
      <c r="C1443" s="99" t="s">
        <v>175</v>
      </c>
    </row>
    <row r="1444" spans="1:3">
      <c r="A1444" s="101">
        <v>42473</v>
      </c>
      <c r="B1444" s="100">
        <v>192.22</v>
      </c>
      <c r="C1444" s="99" t="s">
        <v>175</v>
      </c>
    </row>
    <row r="1445" spans="1:3">
      <c r="A1445" s="101">
        <v>42472</v>
      </c>
      <c r="B1445" s="100">
        <v>190.29</v>
      </c>
      <c r="C1445" s="99" t="s">
        <v>175</v>
      </c>
    </row>
    <row r="1446" spans="1:3">
      <c r="A1446" s="101">
        <v>42471</v>
      </c>
      <c r="B1446" s="100">
        <v>188.46</v>
      </c>
      <c r="C1446" s="99" t="s">
        <v>175</v>
      </c>
    </row>
    <row r="1447" spans="1:3">
      <c r="A1447" s="101">
        <v>42468</v>
      </c>
      <c r="B1447" s="100">
        <v>188.98</v>
      </c>
      <c r="C1447" s="99" t="s">
        <v>175</v>
      </c>
    </row>
    <row r="1448" spans="1:3">
      <c r="A1448" s="101">
        <v>42467</v>
      </c>
      <c r="B1448" s="100">
        <v>188.45</v>
      </c>
      <c r="C1448" s="99" t="s">
        <v>175</v>
      </c>
    </row>
    <row r="1449" spans="1:3">
      <c r="A1449" s="101">
        <v>42466</v>
      </c>
      <c r="B1449" s="100">
        <v>190.73</v>
      </c>
      <c r="C1449" s="99" t="s">
        <v>175</v>
      </c>
    </row>
    <row r="1450" spans="1:3">
      <c r="A1450" s="101">
        <v>42465</v>
      </c>
      <c r="B1450" s="100">
        <v>188.68</v>
      </c>
      <c r="C1450" s="99" t="s">
        <v>175</v>
      </c>
    </row>
    <row r="1451" spans="1:3">
      <c r="A1451" s="101">
        <v>42464</v>
      </c>
      <c r="B1451" s="100">
        <v>190.61</v>
      </c>
      <c r="C1451" s="99" t="s">
        <v>175</v>
      </c>
    </row>
    <row r="1452" spans="1:3">
      <c r="A1452" s="101">
        <v>42461</v>
      </c>
      <c r="B1452" s="100">
        <v>191.19</v>
      </c>
      <c r="C1452" s="99" t="s">
        <v>175</v>
      </c>
    </row>
    <row r="1453" spans="1:3">
      <c r="A1453" s="101">
        <v>42460</v>
      </c>
      <c r="B1453" s="100">
        <v>189.99</v>
      </c>
      <c r="C1453" s="99" t="s">
        <v>175</v>
      </c>
    </row>
    <row r="1454" spans="1:3">
      <c r="A1454" s="101">
        <v>42459</v>
      </c>
      <c r="B1454" s="100">
        <v>190.37</v>
      </c>
      <c r="C1454" s="99" t="s">
        <v>175</v>
      </c>
    </row>
    <row r="1455" spans="1:3">
      <c r="A1455" s="101">
        <v>42458</v>
      </c>
      <c r="B1455" s="100">
        <v>189.53</v>
      </c>
      <c r="C1455" s="99" t="s">
        <v>175</v>
      </c>
    </row>
    <row r="1456" spans="1:3">
      <c r="A1456" s="101">
        <v>42457</v>
      </c>
      <c r="B1456" s="100">
        <v>187.84</v>
      </c>
      <c r="C1456" s="99" t="s">
        <v>175</v>
      </c>
    </row>
    <row r="1457" spans="1:3">
      <c r="A1457" s="101">
        <v>42453</v>
      </c>
      <c r="B1457" s="100">
        <v>187.74</v>
      </c>
      <c r="C1457" s="99" t="s">
        <v>175</v>
      </c>
    </row>
    <row r="1458" spans="1:3">
      <c r="A1458" s="101">
        <v>42452</v>
      </c>
      <c r="B1458" s="100">
        <v>187.81</v>
      </c>
      <c r="C1458" s="99" t="s">
        <v>175</v>
      </c>
    </row>
    <row r="1459" spans="1:3">
      <c r="A1459" s="101">
        <v>42451</v>
      </c>
      <c r="B1459" s="100">
        <v>189.01</v>
      </c>
      <c r="C1459" s="99" t="s">
        <v>175</v>
      </c>
    </row>
    <row r="1460" spans="1:3">
      <c r="A1460" s="101">
        <v>42450</v>
      </c>
      <c r="B1460" s="100">
        <v>189.15</v>
      </c>
      <c r="C1460" s="99" t="s">
        <v>175</v>
      </c>
    </row>
    <row r="1461" spans="1:3">
      <c r="A1461" s="101">
        <v>42447</v>
      </c>
      <c r="B1461" s="100">
        <v>188.97</v>
      </c>
      <c r="C1461" s="99" t="s">
        <v>175</v>
      </c>
    </row>
    <row r="1462" spans="1:3">
      <c r="A1462" s="101">
        <v>42446</v>
      </c>
      <c r="B1462" s="100">
        <v>189.1</v>
      </c>
      <c r="C1462" s="99" t="s">
        <v>175</v>
      </c>
    </row>
    <row r="1463" spans="1:3">
      <c r="A1463" s="101">
        <v>42445</v>
      </c>
      <c r="B1463" s="100">
        <v>187.86</v>
      </c>
      <c r="C1463" s="99" t="s">
        <v>175</v>
      </c>
    </row>
    <row r="1464" spans="1:3">
      <c r="A1464" s="101">
        <v>42444</v>
      </c>
      <c r="B1464" s="100">
        <v>186.8</v>
      </c>
      <c r="C1464" s="99" t="s">
        <v>175</v>
      </c>
    </row>
    <row r="1465" spans="1:3">
      <c r="A1465" s="101">
        <v>42443</v>
      </c>
      <c r="B1465" s="100">
        <v>187.14</v>
      </c>
      <c r="C1465" s="99" t="s">
        <v>175</v>
      </c>
    </row>
    <row r="1466" spans="1:3">
      <c r="A1466" s="101">
        <v>42440</v>
      </c>
      <c r="B1466" s="100">
        <v>187.36</v>
      </c>
      <c r="C1466" s="99" t="s">
        <v>175</v>
      </c>
    </row>
    <row r="1467" spans="1:3">
      <c r="A1467" s="101">
        <v>42439</v>
      </c>
      <c r="B1467" s="100">
        <v>184.29</v>
      </c>
      <c r="C1467" s="99" t="s">
        <v>175</v>
      </c>
    </row>
    <row r="1468" spans="1:3">
      <c r="A1468" s="101">
        <v>42438</v>
      </c>
      <c r="B1468" s="100">
        <v>184.25</v>
      </c>
      <c r="C1468" s="99" t="s">
        <v>175</v>
      </c>
    </row>
    <row r="1469" spans="1:3">
      <c r="A1469" s="101">
        <v>42437</v>
      </c>
      <c r="B1469" s="100">
        <v>183.3</v>
      </c>
      <c r="C1469" s="99" t="s">
        <v>175</v>
      </c>
    </row>
    <row r="1470" spans="1:3">
      <c r="A1470" s="101">
        <v>42436</v>
      </c>
      <c r="B1470" s="100">
        <v>185.35</v>
      </c>
      <c r="C1470" s="99" t="s">
        <v>175</v>
      </c>
    </row>
    <row r="1471" spans="1:3">
      <c r="A1471" s="101">
        <v>42433</v>
      </c>
      <c r="B1471" s="100">
        <v>185.17</v>
      </c>
      <c r="C1471" s="99" t="s">
        <v>175</v>
      </c>
    </row>
    <row r="1472" spans="1:3">
      <c r="A1472" s="101">
        <v>42432</v>
      </c>
      <c r="B1472" s="100">
        <v>184.56</v>
      </c>
      <c r="C1472" s="99" t="s">
        <v>175</v>
      </c>
    </row>
    <row r="1473" spans="1:3">
      <c r="A1473" s="101">
        <v>42431</v>
      </c>
      <c r="B1473" s="100">
        <v>183.9</v>
      </c>
      <c r="C1473" s="99" t="s">
        <v>175</v>
      </c>
    </row>
    <row r="1474" spans="1:3">
      <c r="A1474" s="101">
        <v>42430</v>
      </c>
      <c r="B1474" s="100">
        <v>183.11</v>
      </c>
      <c r="C1474" s="99" t="s">
        <v>175</v>
      </c>
    </row>
    <row r="1475" spans="1:3">
      <c r="A1475" s="101">
        <v>42429</v>
      </c>
      <c r="B1475" s="100">
        <v>178.84</v>
      </c>
      <c r="C1475" s="99" t="s">
        <v>175</v>
      </c>
    </row>
    <row r="1476" spans="1:3">
      <c r="A1476" s="101">
        <v>42426</v>
      </c>
      <c r="B1476" s="100">
        <v>180.29</v>
      </c>
      <c r="C1476" s="99" t="s">
        <v>175</v>
      </c>
    </row>
    <row r="1477" spans="1:3">
      <c r="A1477" s="101">
        <v>42425</v>
      </c>
      <c r="B1477" s="100">
        <v>180.61</v>
      </c>
      <c r="C1477" s="99" t="s">
        <v>175</v>
      </c>
    </row>
    <row r="1478" spans="1:3">
      <c r="A1478" s="101">
        <v>42424</v>
      </c>
      <c r="B1478" s="100">
        <v>178.54</v>
      </c>
      <c r="C1478" s="99" t="s">
        <v>175</v>
      </c>
    </row>
    <row r="1479" spans="1:3">
      <c r="A1479" s="101">
        <v>42423</v>
      </c>
      <c r="B1479" s="100">
        <v>177.74</v>
      </c>
      <c r="C1479" s="99" t="s">
        <v>175</v>
      </c>
    </row>
    <row r="1480" spans="1:3">
      <c r="A1480" s="101">
        <v>42422</v>
      </c>
      <c r="B1480" s="100">
        <v>179.97</v>
      </c>
      <c r="C1480" s="99" t="s">
        <v>175</v>
      </c>
    </row>
    <row r="1481" spans="1:3">
      <c r="A1481" s="101">
        <v>42419</v>
      </c>
      <c r="B1481" s="100">
        <v>177.41</v>
      </c>
      <c r="C1481" s="99" t="s">
        <v>175</v>
      </c>
    </row>
    <row r="1482" spans="1:3">
      <c r="A1482" s="101">
        <v>42418</v>
      </c>
      <c r="B1482" s="100">
        <v>177.39</v>
      </c>
      <c r="C1482" s="99" t="s">
        <v>175</v>
      </c>
    </row>
    <row r="1483" spans="1:3">
      <c r="A1483" s="101">
        <v>42417</v>
      </c>
      <c r="B1483" s="100">
        <v>178.22</v>
      </c>
      <c r="C1483" s="99" t="s">
        <v>175</v>
      </c>
    </row>
    <row r="1484" spans="1:3">
      <c r="A1484" s="101">
        <v>42416</v>
      </c>
      <c r="B1484" s="100">
        <v>175.31</v>
      </c>
      <c r="C1484" s="99" t="s">
        <v>175</v>
      </c>
    </row>
    <row r="1485" spans="1:3">
      <c r="A1485" s="101">
        <v>42412</v>
      </c>
      <c r="B1485" s="100">
        <v>172.41</v>
      </c>
      <c r="C1485" s="99" t="s">
        <v>175</v>
      </c>
    </row>
    <row r="1486" spans="1:3">
      <c r="A1486" s="101">
        <v>42411</v>
      </c>
      <c r="B1486" s="100">
        <v>169.09</v>
      </c>
      <c r="C1486" s="99" t="s">
        <v>175</v>
      </c>
    </row>
    <row r="1487" spans="1:3">
      <c r="A1487" s="101">
        <v>42410</v>
      </c>
      <c r="B1487" s="100">
        <v>171.16</v>
      </c>
      <c r="C1487" s="99" t="s">
        <v>175</v>
      </c>
    </row>
    <row r="1488" spans="1:3">
      <c r="A1488" s="101">
        <v>42409</v>
      </c>
      <c r="B1488" s="100">
        <v>171.14</v>
      </c>
      <c r="C1488" s="99" t="s">
        <v>175</v>
      </c>
    </row>
    <row r="1489" spans="1:3">
      <c r="A1489" s="101">
        <v>42408</v>
      </c>
      <c r="B1489" s="100">
        <v>171.22</v>
      </c>
      <c r="C1489" s="99" t="s">
        <v>175</v>
      </c>
    </row>
    <row r="1490" spans="1:3">
      <c r="A1490" s="101">
        <v>42405</v>
      </c>
      <c r="B1490" s="100">
        <v>173.66</v>
      </c>
      <c r="C1490" s="99" t="s">
        <v>175</v>
      </c>
    </row>
    <row r="1491" spans="1:3">
      <c r="A1491" s="101">
        <v>42404</v>
      </c>
      <c r="B1491" s="100">
        <v>176.92</v>
      </c>
      <c r="C1491" s="99" t="s">
        <v>175</v>
      </c>
    </row>
    <row r="1492" spans="1:3">
      <c r="A1492" s="101">
        <v>42403</v>
      </c>
      <c r="B1492" s="100">
        <v>176.62</v>
      </c>
      <c r="C1492" s="99" t="s">
        <v>175</v>
      </c>
    </row>
    <row r="1493" spans="1:3">
      <c r="A1493" s="101">
        <v>42402</v>
      </c>
      <c r="B1493" s="100">
        <v>175.68</v>
      </c>
      <c r="C1493" s="99" t="s">
        <v>175</v>
      </c>
    </row>
    <row r="1494" spans="1:3">
      <c r="A1494" s="101">
        <v>42401</v>
      </c>
      <c r="B1494" s="100">
        <v>179.03</v>
      </c>
      <c r="C1494" s="99" t="s">
        <v>175</v>
      </c>
    </row>
    <row r="1495" spans="1:3">
      <c r="A1495" s="101">
        <v>42398</v>
      </c>
      <c r="B1495" s="100">
        <v>179.1</v>
      </c>
      <c r="C1495" s="99" t="s">
        <v>175</v>
      </c>
    </row>
    <row r="1496" spans="1:3">
      <c r="A1496" s="101">
        <v>42397</v>
      </c>
      <c r="B1496" s="100">
        <v>174.77</v>
      </c>
      <c r="C1496" s="99" t="s">
        <v>175</v>
      </c>
    </row>
    <row r="1497" spans="1:3">
      <c r="A1497" s="101">
        <v>42396</v>
      </c>
      <c r="B1497" s="100">
        <v>173.8</v>
      </c>
      <c r="C1497" s="99" t="s">
        <v>175</v>
      </c>
    </row>
    <row r="1498" spans="1:3">
      <c r="A1498" s="101">
        <v>42395</v>
      </c>
      <c r="B1498" s="100">
        <v>175.7</v>
      </c>
      <c r="C1498" s="99" t="s">
        <v>175</v>
      </c>
    </row>
    <row r="1499" spans="1:3">
      <c r="A1499" s="101">
        <v>42394</v>
      </c>
      <c r="B1499" s="100">
        <v>173.25</v>
      </c>
      <c r="C1499" s="99" t="s">
        <v>175</v>
      </c>
    </row>
    <row r="1500" spans="1:3">
      <c r="A1500" s="101">
        <v>42391</v>
      </c>
      <c r="B1500" s="100">
        <v>176</v>
      </c>
      <c r="C1500" s="99" t="s">
        <v>175</v>
      </c>
    </row>
    <row r="1501" spans="1:3">
      <c r="A1501" s="101">
        <v>42390</v>
      </c>
      <c r="B1501" s="100">
        <v>172.5</v>
      </c>
      <c r="C1501" s="99" t="s">
        <v>175</v>
      </c>
    </row>
    <row r="1502" spans="1:3">
      <c r="A1502" s="101">
        <v>42389</v>
      </c>
      <c r="B1502" s="100">
        <v>171.61</v>
      </c>
      <c r="C1502" s="99" t="s">
        <v>175</v>
      </c>
    </row>
    <row r="1503" spans="1:3">
      <c r="A1503" s="101">
        <v>42388</v>
      </c>
      <c r="B1503" s="100">
        <v>173.61</v>
      </c>
      <c r="C1503" s="99" t="s">
        <v>175</v>
      </c>
    </row>
    <row r="1504" spans="1:3">
      <c r="A1504" s="101">
        <v>42384</v>
      </c>
      <c r="B1504" s="100">
        <v>173.52</v>
      </c>
      <c r="C1504" s="99" t="s">
        <v>175</v>
      </c>
    </row>
    <row r="1505" spans="1:3">
      <c r="A1505" s="101">
        <v>42383</v>
      </c>
      <c r="B1505" s="100">
        <v>177.35</v>
      </c>
      <c r="C1505" s="99" t="s">
        <v>175</v>
      </c>
    </row>
    <row r="1506" spans="1:3">
      <c r="A1506" s="101">
        <v>42382</v>
      </c>
      <c r="B1506" s="100">
        <v>174.43</v>
      </c>
      <c r="C1506" s="99" t="s">
        <v>175</v>
      </c>
    </row>
    <row r="1507" spans="1:3">
      <c r="A1507" s="101">
        <v>42381</v>
      </c>
      <c r="B1507" s="100">
        <v>178.88</v>
      </c>
      <c r="C1507" s="99" t="s">
        <v>175</v>
      </c>
    </row>
    <row r="1508" spans="1:3">
      <c r="A1508" s="101">
        <v>42380</v>
      </c>
      <c r="B1508" s="100">
        <v>177.49</v>
      </c>
      <c r="C1508" s="99" t="s">
        <v>175</v>
      </c>
    </row>
    <row r="1509" spans="1:3">
      <c r="A1509" s="101">
        <v>42377</v>
      </c>
      <c r="B1509" s="100">
        <v>177.35</v>
      </c>
      <c r="C1509" s="99" t="s">
        <v>175</v>
      </c>
    </row>
    <row r="1510" spans="1:3">
      <c r="A1510" s="101">
        <v>42376</v>
      </c>
      <c r="B1510" s="100">
        <v>179.29</v>
      </c>
      <c r="C1510" s="99" t="s">
        <v>175</v>
      </c>
    </row>
    <row r="1511" spans="1:3">
      <c r="A1511" s="101">
        <v>42375</v>
      </c>
      <c r="B1511" s="100">
        <v>183.64</v>
      </c>
      <c r="C1511" s="99" t="s">
        <v>175</v>
      </c>
    </row>
    <row r="1512" spans="1:3">
      <c r="A1512" s="101">
        <v>42374</v>
      </c>
      <c r="B1512" s="100">
        <v>186.01</v>
      </c>
      <c r="C1512" s="99" t="s">
        <v>175</v>
      </c>
    </row>
    <row r="1513" spans="1:3">
      <c r="A1513" s="101">
        <v>42373</v>
      </c>
      <c r="B1513" s="100">
        <v>185.64</v>
      </c>
      <c r="C1513" s="99" t="s">
        <v>175</v>
      </c>
    </row>
    <row r="1514" spans="1:3">
      <c r="A1514" s="101">
        <v>42369</v>
      </c>
      <c r="B1514" s="100">
        <v>188.48</v>
      </c>
      <c r="C1514" s="99" t="s">
        <v>175</v>
      </c>
    </row>
    <row r="1515" spans="1:3">
      <c r="A1515" s="101">
        <v>42368</v>
      </c>
      <c r="B1515" s="100">
        <v>190.27</v>
      </c>
      <c r="C1515" s="99" t="s">
        <v>175</v>
      </c>
    </row>
    <row r="1516" spans="1:3">
      <c r="A1516" s="101">
        <v>42367</v>
      </c>
      <c r="B1516" s="100">
        <v>191.64</v>
      </c>
      <c r="C1516" s="99" t="s">
        <v>175</v>
      </c>
    </row>
    <row r="1517" spans="1:3">
      <c r="A1517" s="101">
        <v>42366</v>
      </c>
      <c r="B1517" s="100">
        <v>189.59</v>
      </c>
      <c r="C1517" s="99" t="s">
        <v>175</v>
      </c>
    </row>
    <row r="1518" spans="1:3">
      <c r="A1518" s="101">
        <v>42362</v>
      </c>
      <c r="B1518" s="100">
        <v>190</v>
      </c>
      <c r="C1518" s="99" t="s">
        <v>175</v>
      </c>
    </row>
    <row r="1519" spans="1:3">
      <c r="A1519" s="101">
        <v>42361</v>
      </c>
      <c r="B1519" s="100">
        <v>190.31</v>
      </c>
      <c r="C1519" s="99" t="s">
        <v>175</v>
      </c>
    </row>
    <row r="1520" spans="1:3">
      <c r="A1520" s="101">
        <v>42360</v>
      </c>
      <c r="B1520" s="100">
        <v>187.96</v>
      </c>
      <c r="C1520" s="99" t="s">
        <v>175</v>
      </c>
    </row>
    <row r="1521" spans="1:3">
      <c r="A1521" s="101">
        <v>42359</v>
      </c>
      <c r="B1521" s="100">
        <v>186.3</v>
      </c>
      <c r="C1521" s="99" t="s">
        <v>175</v>
      </c>
    </row>
    <row r="1522" spans="1:3">
      <c r="A1522" s="101">
        <v>42356</v>
      </c>
      <c r="B1522" s="100">
        <v>184.84</v>
      </c>
      <c r="C1522" s="99" t="s">
        <v>175</v>
      </c>
    </row>
    <row r="1523" spans="1:3">
      <c r="A1523" s="101">
        <v>42355</v>
      </c>
      <c r="B1523" s="100">
        <v>189.25</v>
      </c>
      <c r="C1523" s="99" t="s">
        <v>175</v>
      </c>
    </row>
    <row r="1524" spans="1:3">
      <c r="A1524" s="101">
        <v>42354</v>
      </c>
      <c r="B1524" s="100">
        <v>192.11</v>
      </c>
      <c r="C1524" s="99" t="s">
        <v>175</v>
      </c>
    </row>
    <row r="1525" spans="1:3">
      <c r="A1525" s="101">
        <v>42353</v>
      </c>
      <c r="B1525" s="100">
        <v>189.35</v>
      </c>
      <c r="C1525" s="99" t="s">
        <v>175</v>
      </c>
    </row>
    <row r="1526" spans="1:3">
      <c r="A1526" s="101">
        <v>42352</v>
      </c>
      <c r="B1526" s="100">
        <v>187.36</v>
      </c>
      <c r="C1526" s="99" t="s">
        <v>175</v>
      </c>
    </row>
    <row r="1527" spans="1:3">
      <c r="A1527" s="101">
        <v>42349</v>
      </c>
      <c r="B1527" s="100">
        <v>186.46</v>
      </c>
      <c r="C1527" s="99" t="s">
        <v>175</v>
      </c>
    </row>
    <row r="1528" spans="1:3">
      <c r="A1528" s="101">
        <v>42348</v>
      </c>
      <c r="B1528" s="100">
        <v>190.12</v>
      </c>
      <c r="C1528" s="99" t="s">
        <v>175</v>
      </c>
    </row>
    <row r="1529" spans="1:3">
      <c r="A1529" s="101">
        <v>42347</v>
      </c>
      <c r="B1529" s="100">
        <v>189.67</v>
      </c>
      <c r="C1529" s="99" t="s">
        <v>175</v>
      </c>
    </row>
    <row r="1530" spans="1:3">
      <c r="A1530" s="101">
        <v>42346</v>
      </c>
      <c r="B1530" s="100">
        <v>191.14</v>
      </c>
      <c r="C1530" s="99" t="s">
        <v>175</v>
      </c>
    </row>
    <row r="1531" spans="1:3">
      <c r="A1531" s="101">
        <v>42345</v>
      </c>
      <c r="B1531" s="100">
        <v>192.38</v>
      </c>
      <c r="C1531" s="99" t="s">
        <v>175</v>
      </c>
    </row>
    <row r="1532" spans="1:3">
      <c r="A1532" s="101">
        <v>42342</v>
      </c>
      <c r="B1532" s="100">
        <v>193.72</v>
      </c>
      <c r="C1532" s="99" t="s">
        <v>175</v>
      </c>
    </row>
    <row r="1533" spans="1:3">
      <c r="A1533" s="101">
        <v>42341</v>
      </c>
      <c r="B1533" s="100">
        <v>189.83</v>
      </c>
      <c r="C1533" s="99" t="s">
        <v>175</v>
      </c>
    </row>
    <row r="1534" spans="1:3">
      <c r="A1534" s="101">
        <v>42340</v>
      </c>
      <c r="B1534" s="100">
        <v>192.59</v>
      </c>
      <c r="C1534" s="99" t="s">
        <v>175</v>
      </c>
    </row>
    <row r="1535" spans="1:3">
      <c r="A1535" s="101">
        <v>42339</v>
      </c>
      <c r="B1535" s="100">
        <v>194.68</v>
      </c>
      <c r="C1535" s="99" t="s">
        <v>175</v>
      </c>
    </row>
    <row r="1536" spans="1:3">
      <c r="A1536" s="101">
        <v>42338</v>
      </c>
      <c r="B1536" s="100">
        <v>192.61</v>
      </c>
      <c r="C1536" s="99" t="s">
        <v>175</v>
      </c>
    </row>
    <row r="1537" spans="1:3">
      <c r="A1537" s="101">
        <v>42335</v>
      </c>
      <c r="B1537" s="100">
        <v>193.5</v>
      </c>
      <c r="C1537" s="99" t="s">
        <v>175</v>
      </c>
    </row>
    <row r="1538" spans="1:3">
      <c r="A1538" s="101">
        <v>42333</v>
      </c>
      <c r="B1538" s="100">
        <v>193.35</v>
      </c>
      <c r="C1538" s="99" t="s">
        <v>175</v>
      </c>
    </row>
    <row r="1539" spans="1:3">
      <c r="A1539" s="101">
        <v>42332</v>
      </c>
      <c r="B1539" s="100">
        <v>193.35</v>
      </c>
      <c r="C1539" s="99" t="s">
        <v>175</v>
      </c>
    </row>
    <row r="1540" spans="1:3">
      <c r="A1540" s="101">
        <v>42331</v>
      </c>
      <c r="B1540" s="100">
        <v>193.11</v>
      </c>
      <c r="C1540" s="99" t="s">
        <v>175</v>
      </c>
    </row>
    <row r="1541" spans="1:3">
      <c r="A1541" s="101">
        <v>42328</v>
      </c>
      <c r="B1541" s="100">
        <v>193.35</v>
      </c>
      <c r="C1541" s="99" t="s">
        <v>175</v>
      </c>
    </row>
    <row r="1542" spans="1:3">
      <c r="A1542" s="101">
        <v>42327</v>
      </c>
      <c r="B1542" s="100">
        <v>192.59</v>
      </c>
      <c r="C1542" s="99" t="s">
        <v>175</v>
      </c>
    </row>
    <row r="1543" spans="1:3">
      <c r="A1543" s="101">
        <v>42326</v>
      </c>
      <c r="B1543" s="100">
        <v>192.79</v>
      </c>
      <c r="C1543" s="99" t="s">
        <v>175</v>
      </c>
    </row>
    <row r="1544" spans="1:3">
      <c r="A1544" s="101">
        <v>42325</v>
      </c>
      <c r="B1544" s="100">
        <v>189.7</v>
      </c>
      <c r="C1544" s="99" t="s">
        <v>175</v>
      </c>
    </row>
    <row r="1545" spans="1:3">
      <c r="A1545" s="101">
        <v>42324</v>
      </c>
      <c r="B1545" s="100">
        <v>189.91</v>
      </c>
      <c r="C1545" s="99" t="s">
        <v>175</v>
      </c>
    </row>
    <row r="1546" spans="1:3">
      <c r="A1546" s="101">
        <v>42321</v>
      </c>
      <c r="B1546" s="100">
        <v>187.09</v>
      </c>
      <c r="C1546" s="99" t="s">
        <v>175</v>
      </c>
    </row>
    <row r="1547" spans="1:3">
      <c r="A1547" s="101">
        <v>42320</v>
      </c>
      <c r="B1547" s="100">
        <v>189.21</v>
      </c>
      <c r="C1547" s="99" t="s">
        <v>175</v>
      </c>
    </row>
    <row r="1548" spans="1:3">
      <c r="A1548" s="101">
        <v>42319</v>
      </c>
      <c r="B1548" s="100">
        <v>191.86</v>
      </c>
      <c r="C1548" s="99" t="s">
        <v>175</v>
      </c>
    </row>
    <row r="1549" spans="1:3">
      <c r="A1549" s="101">
        <v>42318</v>
      </c>
      <c r="B1549" s="100">
        <v>192.49</v>
      </c>
      <c r="C1549" s="99" t="s">
        <v>175</v>
      </c>
    </row>
    <row r="1550" spans="1:3">
      <c r="A1550" s="101">
        <v>42317</v>
      </c>
      <c r="B1550" s="100">
        <v>192.15</v>
      </c>
      <c r="C1550" s="99" t="s">
        <v>175</v>
      </c>
    </row>
    <row r="1551" spans="1:3">
      <c r="A1551" s="101">
        <v>42314</v>
      </c>
      <c r="B1551" s="100">
        <v>194.01</v>
      </c>
      <c r="C1551" s="99" t="s">
        <v>175</v>
      </c>
    </row>
    <row r="1552" spans="1:3">
      <c r="A1552" s="101">
        <v>42313</v>
      </c>
      <c r="B1552" s="100">
        <v>194.06</v>
      </c>
      <c r="C1552" s="99" t="s">
        <v>175</v>
      </c>
    </row>
    <row r="1553" spans="1:3">
      <c r="A1553" s="101">
        <v>42312</v>
      </c>
      <c r="B1553" s="100">
        <v>194.24</v>
      </c>
      <c r="C1553" s="99" t="s">
        <v>175</v>
      </c>
    </row>
    <row r="1554" spans="1:3">
      <c r="A1554" s="101">
        <v>42311</v>
      </c>
      <c r="B1554" s="100">
        <v>194.87</v>
      </c>
      <c r="C1554" s="99" t="s">
        <v>175</v>
      </c>
    </row>
    <row r="1555" spans="1:3">
      <c r="A1555" s="101">
        <v>42310</v>
      </c>
      <c r="B1555" s="100">
        <v>194.33</v>
      </c>
      <c r="C1555" s="99" t="s">
        <v>175</v>
      </c>
    </row>
    <row r="1556" spans="1:3">
      <c r="A1556" s="101">
        <v>42307</v>
      </c>
      <c r="B1556" s="100">
        <v>192.06</v>
      </c>
      <c r="C1556" s="99" t="s">
        <v>175</v>
      </c>
    </row>
    <row r="1557" spans="1:3">
      <c r="A1557" s="101">
        <v>42306</v>
      </c>
      <c r="B1557" s="100">
        <v>192.99</v>
      </c>
      <c r="C1557" s="99" t="s">
        <v>175</v>
      </c>
    </row>
    <row r="1558" spans="1:3">
      <c r="A1558" s="101">
        <v>42305</v>
      </c>
      <c r="B1558" s="100">
        <v>193.05</v>
      </c>
      <c r="C1558" s="99" t="s">
        <v>175</v>
      </c>
    </row>
    <row r="1559" spans="1:3">
      <c r="A1559" s="101">
        <v>42304</v>
      </c>
      <c r="B1559" s="100">
        <v>190.78</v>
      </c>
      <c r="C1559" s="99" t="s">
        <v>175</v>
      </c>
    </row>
    <row r="1560" spans="1:3">
      <c r="A1560" s="101">
        <v>42303</v>
      </c>
      <c r="B1560" s="100">
        <v>191.26</v>
      </c>
      <c r="C1560" s="99" t="s">
        <v>175</v>
      </c>
    </row>
    <row r="1561" spans="1:3">
      <c r="A1561" s="101">
        <v>42300</v>
      </c>
      <c r="B1561" s="100">
        <v>191.64</v>
      </c>
      <c r="C1561" s="99" t="s">
        <v>175</v>
      </c>
    </row>
    <row r="1562" spans="1:3">
      <c r="A1562" s="101">
        <v>42299</v>
      </c>
      <c r="B1562" s="100">
        <v>189.54</v>
      </c>
      <c r="C1562" s="99" t="s">
        <v>175</v>
      </c>
    </row>
    <row r="1563" spans="1:3">
      <c r="A1563" s="101">
        <v>42298</v>
      </c>
      <c r="B1563" s="100">
        <v>186.43</v>
      </c>
      <c r="C1563" s="99" t="s">
        <v>175</v>
      </c>
    </row>
    <row r="1564" spans="1:3">
      <c r="A1564" s="101">
        <v>42297</v>
      </c>
      <c r="B1564" s="100">
        <v>187.5</v>
      </c>
      <c r="C1564" s="99" t="s">
        <v>175</v>
      </c>
    </row>
    <row r="1565" spans="1:3">
      <c r="A1565" s="101">
        <v>42296</v>
      </c>
      <c r="B1565" s="100">
        <v>187.77</v>
      </c>
      <c r="C1565" s="99" t="s">
        <v>175</v>
      </c>
    </row>
    <row r="1566" spans="1:3">
      <c r="A1566" s="101">
        <v>42293</v>
      </c>
      <c r="B1566" s="100">
        <v>187.72</v>
      </c>
      <c r="C1566" s="99" t="s">
        <v>175</v>
      </c>
    </row>
    <row r="1567" spans="1:3">
      <c r="A1567" s="101">
        <v>42292</v>
      </c>
      <c r="B1567" s="100">
        <v>186.87</v>
      </c>
      <c r="C1567" s="99" t="s">
        <v>175</v>
      </c>
    </row>
    <row r="1568" spans="1:3">
      <c r="A1568" s="101">
        <v>42291</v>
      </c>
      <c r="B1568" s="100">
        <v>184.12</v>
      </c>
      <c r="C1568" s="99" t="s">
        <v>175</v>
      </c>
    </row>
    <row r="1569" spans="1:3">
      <c r="A1569" s="101">
        <v>42290</v>
      </c>
      <c r="B1569" s="100">
        <v>184.98</v>
      </c>
      <c r="C1569" s="99" t="s">
        <v>175</v>
      </c>
    </row>
    <row r="1570" spans="1:3">
      <c r="A1570" s="101">
        <v>42289</v>
      </c>
      <c r="B1570" s="100">
        <v>186.24</v>
      </c>
      <c r="C1570" s="99" t="s">
        <v>175</v>
      </c>
    </row>
    <row r="1571" spans="1:3">
      <c r="A1571" s="101">
        <v>42286</v>
      </c>
      <c r="B1571" s="100">
        <v>186</v>
      </c>
      <c r="C1571" s="99" t="s">
        <v>175</v>
      </c>
    </row>
    <row r="1572" spans="1:3">
      <c r="A1572" s="101">
        <v>42285</v>
      </c>
      <c r="B1572" s="100">
        <v>185.86</v>
      </c>
      <c r="C1572" s="99" t="s">
        <v>175</v>
      </c>
    </row>
    <row r="1573" spans="1:3">
      <c r="A1573" s="101">
        <v>42284</v>
      </c>
      <c r="B1573" s="100">
        <v>184.24</v>
      </c>
      <c r="C1573" s="99" t="s">
        <v>175</v>
      </c>
    </row>
    <row r="1574" spans="1:3">
      <c r="A1574" s="101">
        <v>42283</v>
      </c>
      <c r="B1574" s="100">
        <v>182.7</v>
      </c>
      <c r="C1574" s="99" t="s">
        <v>175</v>
      </c>
    </row>
    <row r="1575" spans="1:3">
      <c r="A1575" s="101">
        <v>42282</v>
      </c>
      <c r="B1575" s="100">
        <v>183.36</v>
      </c>
      <c r="C1575" s="99" t="s">
        <v>175</v>
      </c>
    </row>
    <row r="1576" spans="1:3">
      <c r="A1576" s="101">
        <v>42279</v>
      </c>
      <c r="B1576" s="100">
        <v>180.06</v>
      </c>
      <c r="C1576" s="99" t="s">
        <v>175</v>
      </c>
    </row>
    <row r="1577" spans="1:3">
      <c r="A1577" s="101">
        <v>42278</v>
      </c>
      <c r="B1577" s="100">
        <v>177.5</v>
      </c>
      <c r="C1577" s="99" t="s">
        <v>175</v>
      </c>
    </row>
    <row r="1578" spans="1:3">
      <c r="A1578" s="101">
        <v>42277</v>
      </c>
      <c r="B1578" s="100">
        <v>177.14</v>
      </c>
      <c r="C1578" s="99" t="s">
        <v>175</v>
      </c>
    </row>
    <row r="1579" spans="1:3">
      <c r="A1579" s="101">
        <v>42276</v>
      </c>
      <c r="B1579" s="100">
        <v>173.82</v>
      </c>
      <c r="C1579" s="99" t="s">
        <v>175</v>
      </c>
    </row>
    <row r="1580" spans="1:3">
      <c r="A1580" s="101">
        <v>42275</v>
      </c>
      <c r="B1580" s="100">
        <v>173.59</v>
      </c>
      <c r="C1580" s="99" t="s">
        <v>175</v>
      </c>
    </row>
    <row r="1581" spans="1:3">
      <c r="A1581" s="101">
        <v>42272</v>
      </c>
      <c r="B1581" s="100">
        <v>178.11</v>
      </c>
      <c r="C1581" s="99" t="s">
        <v>175</v>
      </c>
    </row>
    <row r="1582" spans="1:3">
      <c r="A1582" s="101">
        <v>42271</v>
      </c>
      <c r="B1582" s="100">
        <v>178.2</v>
      </c>
      <c r="C1582" s="99" t="s">
        <v>175</v>
      </c>
    </row>
    <row r="1583" spans="1:3">
      <c r="A1583" s="101">
        <v>42270</v>
      </c>
      <c r="B1583" s="100">
        <v>178.8</v>
      </c>
      <c r="C1583" s="99" t="s">
        <v>175</v>
      </c>
    </row>
    <row r="1584" spans="1:3">
      <c r="A1584" s="101">
        <v>42269</v>
      </c>
      <c r="B1584" s="100">
        <v>179.16</v>
      </c>
      <c r="C1584" s="99" t="s">
        <v>175</v>
      </c>
    </row>
    <row r="1585" spans="1:3">
      <c r="A1585" s="101">
        <v>42268</v>
      </c>
      <c r="B1585" s="100">
        <v>181.39</v>
      </c>
      <c r="C1585" s="99" t="s">
        <v>175</v>
      </c>
    </row>
    <row r="1586" spans="1:3">
      <c r="A1586" s="101">
        <v>42265</v>
      </c>
      <c r="B1586" s="100">
        <v>180.57</v>
      </c>
      <c r="C1586" s="99" t="s">
        <v>175</v>
      </c>
    </row>
    <row r="1587" spans="1:3">
      <c r="A1587" s="101">
        <v>42264</v>
      </c>
      <c r="B1587" s="100">
        <v>184.46</v>
      </c>
      <c r="C1587" s="99" t="s">
        <v>175</v>
      </c>
    </row>
    <row r="1588" spans="1:3">
      <c r="A1588" s="101">
        <v>42263</v>
      </c>
      <c r="B1588" s="100">
        <v>184.9</v>
      </c>
      <c r="C1588" s="99" t="s">
        <v>175</v>
      </c>
    </row>
    <row r="1589" spans="1:3">
      <c r="A1589" s="101">
        <v>42262</v>
      </c>
      <c r="B1589" s="100">
        <v>183.3</v>
      </c>
      <c r="C1589" s="99" t="s">
        <v>175</v>
      </c>
    </row>
    <row r="1590" spans="1:3">
      <c r="A1590" s="101">
        <v>42261</v>
      </c>
      <c r="B1590" s="100">
        <v>180.98</v>
      </c>
      <c r="C1590" s="99" t="s">
        <v>175</v>
      </c>
    </row>
    <row r="1591" spans="1:3">
      <c r="A1591" s="101">
        <v>42258</v>
      </c>
      <c r="B1591" s="100">
        <v>181.71</v>
      </c>
      <c r="C1591" s="99" t="s">
        <v>175</v>
      </c>
    </row>
    <row r="1592" spans="1:3">
      <c r="A1592" s="101">
        <v>42257</v>
      </c>
      <c r="B1592" s="100">
        <v>180.85</v>
      </c>
      <c r="C1592" s="99" t="s">
        <v>175</v>
      </c>
    </row>
    <row r="1593" spans="1:3">
      <c r="A1593" s="101">
        <v>42256</v>
      </c>
      <c r="B1593" s="100">
        <v>179.88</v>
      </c>
      <c r="C1593" s="99" t="s">
        <v>175</v>
      </c>
    </row>
    <row r="1594" spans="1:3">
      <c r="A1594" s="101">
        <v>42255</v>
      </c>
      <c r="B1594" s="100">
        <v>182.4</v>
      </c>
      <c r="C1594" s="99" t="s">
        <v>175</v>
      </c>
    </row>
    <row r="1595" spans="1:3">
      <c r="A1595" s="101">
        <v>42251</v>
      </c>
      <c r="B1595" s="100">
        <v>177.92</v>
      </c>
      <c r="C1595" s="99" t="s">
        <v>175</v>
      </c>
    </row>
    <row r="1596" spans="1:3">
      <c r="A1596" s="101">
        <v>42250</v>
      </c>
      <c r="B1596" s="100">
        <v>180.68</v>
      </c>
      <c r="C1596" s="99" t="s">
        <v>175</v>
      </c>
    </row>
    <row r="1597" spans="1:3">
      <c r="A1597" s="101">
        <v>42249</v>
      </c>
      <c r="B1597" s="100">
        <v>180.46</v>
      </c>
      <c r="C1597" s="99" t="s">
        <v>175</v>
      </c>
    </row>
    <row r="1598" spans="1:3">
      <c r="A1598" s="101">
        <v>42248</v>
      </c>
      <c r="B1598" s="100">
        <v>177.19</v>
      </c>
      <c r="C1598" s="99" t="s">
        <v>175</v>
      </c>
    </row>
    <row r="1599" spans="1:3">
      <c r="A1599" s="101">
        <v>42247</v>
      </c>
      <c r="B1599" s="100">
        <v>182.58</v>
      </c>
      <c r="C1599" s="99" t="s">
        <v>175</v>
      </c>
    </row>
    <row r="1600" spans="1:3">
      <c r="A1600" s="101">
        <v>42244</v>
      </c>
      <c r="B1600" s="100">
        <v>184.11</v>
      </c>
      <c r="C1600" s="99" t="s">
        <v>175</v>
      </c>
    </row>
    <row r="1601" spans="1:3">
      <c r="A1601" s="101">
        <v>42243</v>
      </c>
      <c r="B1601" s="100">
        <v>183.97</v>
      </c>
      <c r="C1601" s="99" t="s">
        <v>175</v>
      </c>
    </row>
    <row r="1602" spans="1:3">
      <c r="A1602" s="101">
        <v>42242</v>
      </c>
      <c r="B1602" s="100">
        <v>179.59</v>
      </c>
      <c r="C1602" s="99" t="s">
        <v>175</v>
      </c>
    </row>
    <row r="1603" spans="1:3">
      <c r="A1603" s="101">
        <v>42241</v>
      </c>
      <c r="B1603" s="100">
        <v>172.83</v>
      </c>
      <c r="C1603" s="99" t="s">
        <v>175</v>
      </c>
    </row>
    <row r="1604" spans="1:3">
      <c r="A1604" s="101">
        <v>42240</v>
      </c>
      <c r="B1604" s="100">
        <v>175.19</v>
      </c>
      <c r="C1604" s="99" t="s">
        <v>175</v>
      </c>
    </row>
    <row r="1605" spans="1:3">
      <c r="A1605" s="101">
        <v>42237</v>
      </c>
      <c r="B1605" s="100">
        <v>182.38</v>
      </c>
      <c r="C1605" s="99" t="s">
        <v>175</v>
      </c>
    </row>
    <row r="1606" spans="1:3">
      <c r="A1606" s="101">
        <v>42236</v>
      </c>
      <c r="B1606" s="100">
        <v>188.35</v>
      </c>
      <c r="C1606" s="99" t="s">
        <v>175</v>
      </c>
    </row>
    <row r="1607" spans="1:3">
      <c r="A1607" s="101">
        <v>42235</v>
      </c>
      <c r="B1607" s="100">
        <v>192.41</v>
      </c>
      <c r="C1607" s="99" t="s">
        <v>175</v>
      </c>
    </row>
    <row r="1608" spans="1:3">
      <c r="A1608" s="101">
        <v>42234</v>
      </c>
      <c r="B1608" s="100">
        <v>194</v>
      </c>
      <c r="C1608" s="99" t="s">
        <v>175</v>
      </c>
    </row>
    <row r="1609" spans="1:3">
      <c r="A1609" s="101">
        <v>42233</v>
      </c>
      <c r="B1609" s="100">
        <v>194.47</v>
      </c>
      <c r="C1609" s="99" t="s">
        <v>175</v>
      </c>
    </row>
    <row r="1610" spans="1:3">
      <c r="A1610" s="101">
        <v>42230</v>
      </c>
      <c r="B1610" s="100">
        <v>193.43</v>
      </c>
      <c r="C1610" s="99" t="s">
        <v>175</v>
      </c>
    </row>
    <row r="1611" spans="1:3">
      <c r="A1611" s="101">
        <v>42229</v>
      </c>
      <c r="B1611" s="100">
        <v>192.68</v>
      </c>
      <c r="C1611" s="99" t="s">
        <v>175</v>
      </c>
    </row>
    <row r="1612" spans="1:3">
      <c r="A1612" s="101">
        <v>42228</v>
      </c>
      <c r="B1612" s="100">
        <v>192.9</v>
      </c>
      <c r="C1612" s="99" t="s">
        <v>175</v>
      </c>
    </row>
    <row r="1613" spans="1:3">
      <c r="A1613" s="101">
        <v>42227</v>
      </c>
      <c r="B1613" s="100">
        <v>192.67</v>
      </c>
      <c r="C1613" s="99" t="s">
        <v>175</v>
      </c>
    </row>
    <row r="1614" spans="1:3">
      <c r="A1614" s="101">
        <v>42226</v>
      </c>
      <c r="B1614" s="100">
        <v>194.49</v>
      </c>
      <c r="C1614" s="99" t="s">
        <v>175</v>
      </c>
    </row>
    <row r="1615" spans="1:3">
      <c r="A1615" s="101">
        <v>42223</v>
      </c>
      <c r="B1615" s="100">
        <v>192.03</v>
      </c>
      <c r="C1615" s="99" t="s">
        <v>175</v>
      </c>
    </row>
    <row r="1616" spans="1:3">
      <c r="A1616" s="101">
        <v>42222</v>
      </c>
      <c r="B1616" s="100">
        <v>192.58</v>
      </c>
      <c r="C1616" s="99" t="s">
        <v>175</v>
      </c>
    </row>
    <row r="1617" spans="1:3">
      <c r="A1617" s="101">
        <v>42221</v>
      </c>
      <c r="B1617" s="100">
        <v>194.03</v>
      </c>
      <c r="C1617" s="99" t="s">
        <v>175</v>
      </c>
    </row>
    <row r="1618" spans="1:3">
      <c r="A1618" s="101">
        <v>42220</v>
      </c>
      <c r="B1618" s="100">
        <v>193.35</v>
      </c>
      <c r="C1618" s="99" t="s">
        <v>175</v>
      </c>
    </row>
    <row r="1619" spans="1:3">
      <c r="A1619" s="101">
        <v>42219</v>
      </c>
      <c r="B1619" s="100">
        <v>193.78</v>
      </c>
      <c r="C1619" s="99" t="s">
        <v>175</v>
      </c>
    </row>
    <row r="1620" spans="1:3">
      <c r="A1620" s="101">
        <v>42216</v>
      </c>
      <c r="B1620" s="100">
        <v>194.32</v>
      </c>
      <c r="C1620" s="99" t="s">
        <v>175</v>
      </c>
    </row>
    <row r="1621" spans="1:3">
      <c r="A1621" s="101">
        <v>42215</v>
      </c>
      <c r="B1621" s="100">
        <v>194.76</v>
      </c>
      <c r="C1621" s="99" t="s">
        <v>175</v>
      </c>
    </row>
    <row r="1622" spans="1:3">
      <c r="A1622" s="101">
        <v>42214</v>
      </c>
      <c r="B1622" s="100">
        <v>194.74</v>
      </c>
      <c r="C1622" s="99" t="s">
        <v>175</v>
      </c>
    </row>
    <row r="1623" spans="1:3">
      <c r="A1623" s="101">
        <v>42213</v>
      </c>
      <c r="B1623" s="100">
        <v>193.3</v>
      </c>
      <c r="C1623" s="99" t="s">
        <v>175</v>
      </c>
    </row>
    <row r="1624" spans="1:3">
      <c r="A1624" s="101">
        <v>42212</v>
      </c>
      <c r="B1624" s="100">
        <v>190.94</v>
      </c>
      <c r="C1624" s="99" t="s">
        <v>175</v>
      </c>
    </row>
    <row r="1625" spans="1:3">
      <c r="A1625" s="101">
        <v>42209</v>
      </c>
      <c r="B1625" s="100">
        <v>192.05</v>
      </c>
      <c r="C1625" s="99" t="s">
        <v>175</v>
      </c>
    </row>
    <row r="1626" spans="1:3">
      <c r="A1626" s="101">
        <v>42208</v>
      </c>
      <c r="B1626" s="100">
        <v>194.13</v>
      </c>
      <c r="C1626" s="99" t="s">
        <v>175</v>
      </c>
    </row>
    <row r="1627" spans="1:3">
      <c r="A1627" s="101">
        <v>42207</v>
      </c>
      <c r="B1627" s="100">
        <v>195.22</v>
      </c>
      <c r="C1627" s="99" t="s">
        <v>175</v>
      </c>
    </row>
    <row r="1628" spans="1:3">
      <c r="A1628" s="101">
        <v>42206</v>
      </c>
      <c r="B1628" s="100">
        <v>195.67</v>
      </c>
      <c r="C1628" s="99" t="s">
        <v>175</v>
      </c>
    </row>
    <row r="1629" spans="1:3">
      <c r="A1629" s="101">
        <v>42205</v>
      </c>
      <c r="B1629" s="100">
        <v>196.5</v>
      </c>
      <c r="C1629" s="99" t="s">
        <v>175</v>
      </c>
    </row>
    <row r="1630" spans="1:3">
      <c r="A1630" s="101">
        <v>42202</v>
      </c>
      <c r="B1630" s="100">
        <v>196.35</v>
      </c>
      <c r="C1630" s="99" t="s">
        <v>175</v>
      </c>
    </row>
    <row r="1631" spans="1:3">
      <c r="A1631" s="101">
        <v>42201</v>
      </c>
      <c r="B1631" s="100">
        <v>196.13</v>
      </c>
      <c r="C1631" s="99" t="s">
        <v>175</v>
      </c>
    </row>
    <row r="1632" spans="1:3">
      <c r="A1632" s="101">
        <v>42200</v>
      </c>
      <c r="B1632" s="100">
        <v>194.57</v>
      </c>
      <c r="C1632" s="99" t="s">
        <v>175</v>
      </c>
    </row>
    <row r="1633" spans="1:3">
      <c r="A1633" s="101">
        <v>42199</v>
      </c>
      <c r="B1633" s="100">
        <v>194.71</v>
      </c>
      <c r="C1633" s="99" t="s">
        <v>175</v>
      </c>
    </row>
    <row r="1634" spans="1:3">
      <c r="A1634" s="101">
        <v>42198</v>
      </c>
      <c r="B1634" s="100">
        <v>193.85</v>
      </c>
      <c r="C1634" s="99" t="s">
        <v>175</v>
      </c>
    </row>
    <row r="1635" spans="1:3">
      <c r="A1635" s="101">
        <v>42195</v>
      </c>
      <c r="B1635" s="100">
        <v>191.71</v>
      </c>
      <c r="C1635" s="99" t="s">
        <v>175</v>
      </c>
    </row>
    <row r="1636" spans="1:3">
      <c r="A1636" s="101">
        <v>42194</v>
      </c>
      <c r="B1636" s="100">
        <v>189.38</v>
      </c>
      <c r="C1636" s="99" t="s">
        <v>175</v>
      </c>
    </row>
    <row r="1637" spans="1:3">
      <c r="A1637" s="101">
        <v>42193</v>
      </c>
      <c r="B1637" s="100">
        <v>188.95</v>
      </c>
      <c r="C1637" s="99" t="s">
        <v>175</v>
      </c>
    </row>
    <row r="1638" spans="1:3">
      <c r="A1638" s="101">
        <v>42192</v>
      </c>
      <c r="B1638" s="100">
        <v>192.09</v>
      </c>
      <c r="C1638" s="99" t="s">
        <v>175</v>
      </c>
    </row>
    <row r="1639" spans="1:3">
      <c r="A1639" s="101">
        <v>42191</v>
      </c>
      <c r="B1639" s="100">
        <v>190.93</v>
      </c>
      <c r="C1639" s="99" t="s">
        <v>175</v>
      </c>
    </row>
    <row r="1640" spans="1:3">
      <c r="A1640" s="101">
        <v>42187</v>
      </c>
      <c r="B1640" s="100">
        <v>191.67</v>
      </c>
      <c r="C1640" s="99" t="s">
        <v>175</v>
      </c>
    </row>
    <row r="1641" spans="1:3">
      <c r="A1641" s="101">
        <v>42186</v>
      </c>
      <c r="B1641" s="100">
        <v>191.73</v>
      </c>
      <c r="C1641" s="99" t="s">
        <v>175</v>
      </c>
    </row>
    <row r="1642" spans="1:3">
      <c r="A1642" s="101">
        <v>42185</v>
      </c>
      <c r="B1642" s="100">
        <v>190.36</v>
      </c>
      <c r="C1642" s="99" t="s">
        <v>175</v>
      </c>
    </row>
    <row r="1643" spans="1:3">
      <c r="A1643" s="101">
        <v>42184</v>
      </c>
      <c r="B1643" s="100">
        <v>189.84</v>
      </c>
      <c r="C1643" s="99" t="s">
        <v>175</v>
      </c>
    </row>
    <row r="1644" spans="1:3">
      <c r="A1644" s="101">
        <v>42181</v>
      </c>
      <c r="B1644" s="100">
        <v>193.85</v>
      </c>
      <c r="C1644" s="99" t="s">
        <v>175</v>
      </c>
    </row>
    <row r="1645" spans="1:3">
      <c r="A1645" s="101">
        <v>42180</v>
      </c>
      <c r="B1645" s="100">
        <v>193.89</v>
      </c>
      <c r="C1645" s="99" t="s">
        <v>175</v>
      </c>
    </row>
    <row r="1646" spans="1:3">
      <c r="A1646" s="101">
        <v>42179</v>
      </c>
      <c r="B1646" s="100">
        <v>194.46</v>
      </c>
      <c r="C1646" s="99" t="s">
        <v>175</v>
      </c>
    </row>
    <row r="1647" spans="1:3">
      <c r="A1647" s="101">
        <v>42178</v>
      </c>
      <c r="B1647" s="100">
        <v>195.89</v>
      </c>
      <c r="C1647" s="99" t="s">
        <v>175</v>
      </c>
    </row>
    <row r="1648" spans="1:3">
      <c r="A1648" s="101">
        <v>42177</v>
      </c>
      <c r="B1648" s="100">
        <v>195.75</v>
      </c>
      <c r="C1648" s="99" t="s">
        <v>175</v>
      </c>
    </row>
    <row r="1649" spans="1:3">
      <c r="A1649" s="101">
        <v>42174</v>
      </c>
      <c r="B1649" s="100">
        <v>194.57</v>
      </c>
      <c r="C1649" s="99" t="s">
        <v>175</v>
      </c>
    </row>
    <row r="1650" spans="1:3">
      <c r="A1650" s="101">
        <v>42173</v>
      </c>
      <c r="B1650" s="100">
        <v>196.47</v>
      </c>
      <c r="C1650" s="99" t="s">
        <v>175</v>
      </c>
    </row>
    <row r="1651" spans="1:3">
      <c r="A1651" s="101">
        <v>42172</v>
      </c>
      <c r="B1651" s="100">
        <v>194.52</v>
      </c>
      <c r="C1651" s="99" t="s">
        <v>175</v>
      </c>
    </row>
    <row r="1652" spans="1:3">
      <c r="A1652" s="101">
        <v>42171</v>
      </c>
      <c r="B1652" s="100">
        <v>194.13</v>
      </c>
      <c r="C1652" s="99" t="s">
        <v>175</v>
      </c>
    </row>
    <row r="1653" spans="1:3">
      <c r="A1653" s="101">
        <v>42170</v>
      </c>
      <c r="B1653" s="100">
        <v>193.03</v>
      </c>
      <c r="C1653" s="99" t="s">
        <v>175</v>
      </c>
    </row>
    <row r="1654" spans="1:3">
      <c r="A1654" s="101">
        <v>42167</v>
      </c>
      <c r="B1654" s="100">
        <v>193.93</v>
      </c>
      <c r="C1654" s="99" t="s">
        <v>175</v>
      </c>
    </row>
    <row r="1655" spans="1:3">
      <c r="A1655" s="101">
        <v>42166</v>
      </c>
      <c r="B1655" s="100">
        <v>195.28</v>
      </c>
      <c r="C1655" s="99" t="s">
        <v>175</v>
      </c>
    </row>
    <row r="1656" spans="1:3">
      <c r="A1656" s="101">
        <v>42165</v>
      </c>
      <c r="B1656" s="100">
        <v>194.88</v>
      </c>
      <c r="C1656" s="99" t="s">
        <v>175</v>
      </c>
    </row>
    <row r="1657" spans="1:3">
      <c r="A1657" s="101">
        <v>42164</v>
      </c>
      <c r="B1657" s="100">
        <v>192.55</v>
      </c>
      <c r="C1657" s="99" t="s">
        <v>175</v>
      </c>
    </row>
    <row r="1658" spans="1:3">
      <c r="A1658" s="101">
        <v>42163</v>
      </c>
      <c r="B1658" s="100">
        <v>192.47</v>
      </c>
      <c r="C1658" s="99" t="s">
        <v>175</v>
      </c>
    </row>
    <row r="1659" spans="1:3">
      <c r="A1659" s="101">
        <v>42160</v>
      </c>
      <c r="B1659" s="100">
        <v>193.69</v>
      </c>
      <c r="C1659" s="99" t="s">
        <v>175</v>
      </c>
    </row>
    <row r="1660" spans="1:3">
      <c r="A1660" s="101">
        <v>42159</v>
      </c>
      <c r="B1660" s="100">
        <v>193.97</v>
      </c>
      <c r="C1660" s="99" t="s">
        <v>175</v>
      </c>
    </row>
    <row r="1661" spans="1:3">
      <c r="A1661" s="101">
        <v>42158</v>
      </c>
      <c r="B1661" s="100">
        <v>195.65</v>
      </c>
      <c r="C1661" s="99" t="s">
        <v>175</v>
      </c>
    </row>
    <row r="1662" spans="1:3">
      <c r="A1662" s="101">
        <v>42157</v>
      </c>
      <c r="B1662" s="100">
        <v>195.2</v>
      </c>
      <c r="C1662" s="99" t="s">
        <v>175</v>
      </c>
    </row>
    <row r="1663" spans="1:3">
      <c r="A1663" s="101">
        <v>42156</v>
      </c>
      <c r="B1663" s="100">
        <v>195.39</v>
      </c>
      <c r="C1663" s="99" t="s">
        <v>175</v>
      </c>
    </row>
    <row r="1664" spans="1:3">
      <c r="A1664" s="101">
        <v>42153</v>
      </c>
      <c r="B1664" s="100">
        <v>194.97</v>
      </c>
      <c r="C1664" s="99" t="s">
        <v>175</v>
      </c>
    </row>
    <row r="1665" spans="1:3">
      <c r="A1665" s="101">
        <v>42152</v>
      </c>
      <c r="B1665" s="100">
        <v>196.2</v>
      </c>
      <c r="C1665" s="99" t="s">
        <v>175</v>
      </c>
    </row>
    <row r="1666" spans="1:3">
      <c r="A1666" s="101">
        <v>42151</v>
      </c>
      <c r="B1666" s="100">
        <v>196.42</v>
      </c>
      <c r="C1666" s="99" t="s">
        <v>175</v>
      </c>
    </row>
    <row r="1667" spans="1:3">
      <c r="A1667" s="101">
        <v>42150</v>
      </c>
      <c r="B1667" s="100">
        <v>194.61</v>
      </c>
      <c r="C1667" s="99" t="s">
        <v>175</v>
      </c>
    </row>
    <row r="1668" spans="1:3">
      <c r="A1668" s="101">
        <v>42146</v>
      </c>
      <c r="B1668" s="100">
        <v>196.63</v>
      </c>
      <c r="C1668" s="99" t="s">
        <v>175</v>
      </c>
    </row>
    <row r="1669" spans="1:3">
      <c r="A1669" s="101">
        <v>42145</v>
      </c>
      <c r="B1669" s="100">
        <v>197.07</v>
      </c>
      <c r="C1669" s="99" t="s">
        <v>175</v>
      </c>
    </row>
    <row r="1670" spans="1:3">
      <c r="A1670" s="101">
        <v>42144</v>
      </c>
      <c r="B1670" s="100">
        <v>196.58</v>
      </c>
      <c r="C1670" s="99" t="s">
        <v>175</v>
      </c>
    </row>
    <row r="1671" spans="1:3">
      <c r="A1671" s="101">
        <v>42143</v>
      </c>
      <c r="B1671" s="100">
        <v>196.74</v>
      </c>
      <c r="C1671" s="99" t="s">
        <v>175</v>
      </c>
    </row>
    <row r="1672" spans="1:3">
      <c r="A1672" s="101">
        <v>42142</v>
      </c>
      <c r="B1672" s="100">
        <v>196.83</v>
      </c>
      <c r="C1672" s="99" t="s">
        <v>175</v>
      </c>
    </row>
    <row r="1673" spans="1:3">
      <c r="A1673" s="101">
        <v>42139</v>
      </c>
      <c r="B1673" s="100">
        <v>196.22</v>
      </c>
      <c r="C1673" s="99" t="s">
        <v>175</v>
      </c>
    </row>
    <row r="1674" spans="1:3">
      <c r="A1674" s="101">
        <v>42138</v>
      </c>
      <c r="B1674" s="100">
        <v>196.05</v>
      </c>
      <c r="C1674" s="99" t="s">
        <v>175</v>
      </c>
    </row>
    <row r="1675" spans="1:3">
      <c r="A1675" s="101">
        <v>42137</v>
      </c>
      <c r="B1675" s="100">
        <v>193.94</v>
      </c>
      <c r="C1675" s="99" t="s">
        <v>175</v>
      </c>
    </row>
    <row r="1676" spans="1:3">
      <c r="A1676" s="101">
        <v>42136</v>
      </c>
      <c r="B1676" s="100">
        <v>193.97</v>
      </c>
      <c r="C1676" s="99" t="s">
        <v>175</v>
      </c>
    </row>
    <row r="1677" spans="1:3">
      <c r="A1677" s="101">
        <v>42135</v>
      </c>
      <c r="B1677" s="100">
        <v>194.52</v>
      </c>
      <c r="C1677" s="99" t="s">
        <v>175</v>
      </c>
    </row>
    <row r="1678" spans="1:3">
      <c r="A1678" s="101">
        <v>42132</v>
      </c>
      <c r="B1678" s="100">
        <v>195.48</v>
      </c>
      <c r="C1678" s="99" t="s">
        <v>175</v>
      </c>
    </row>
    <row r="1679" spans="1:3">
      <c r="A1679" s="101">
        <v>42131</v>
      </c>
      <c r="B1679" s="100">
        <v>192.88</v>
      </c>
      <c r="C1679" s="99" t="s">
        <v>175</v>
      </c>
    </row>
    <row r="1680" spans="1:3">
      <c r="A1680" s="101">
        <v>42130</v>
      </c>
      <c r="B1680" s="100">
        <v>192.11</v>
      </c>
      <c r="C1680" s="99" t="s">
        <v>175</v>
      </c>
    </row>
    <row r="1681" spans="1:3">
      <c r="A1681" s="101">
        <v>42129</v>
      </c>
      <c r="B1681" s="100">
        <v>192.9</v>
      </c>
      <c r="C1681" s="99" t="s">
        <v>175</v>
      </c>
    </row>
    <row r="1682" spans="1:3">
      <c r="A1682" s="101">
        <v>42128</v>
      </c>
      <c r="B1682" s="100">
        <v>195.19</v>
      </c>
      <c r="C1682" s="99" t="s">
        <v>175</v>
      </c>
    </row>
    <row r="1683" spans="1:3">
      <c r="A1683" s="101">
        <v>42125</v>
      </c>
      <c r="B1683" s="100">
        <v>194.62</v>
      </c>
      <c r="C1683" s="99" t="s">
        <v>175</v>
      </c>
    </row>
    <row r="1684" spans="1:3">
      <c r="A1684" s="101">
        <v>42124</v>
      </c>
      <c r="B1684" s="100">
        <v>192.52</v>
      </c>
      <c r="C1684" s="99" t="s">
        <v>175</v>
      </c>
    </row>
    <row r="1685" spans="1:3">
      <c r="A1685" s="101">
        <v>42123</v>
      </c>
      <c r="B1685" s="100">
        <v>194.48</v>
      </c>
      <c r="C1685" s="99" t="s">
        <v>175</v>
      </c>
    </row>
    <row r="1686" spans="1:3">
      <c r="A1686" s="101">
        <v>42122</v>
      </c>
      <c r="B1686" s="100">
        <v>195.2</v>
      </c>
      <c r="C1686" s="99" t="s">
        <v>175</v>
      </c>
    </row>
    <row r="1687" spans="1:3">
      <c r="A1687" s="101">
        <v>42121</v>
      </c>
      <c r="B1687" s="100">
        <v>194.64</v>
      </c>
      <c r="C1687" s="99" t="s">
        <v>175</v>
      </c>
    </row>
    <row r="1688" spans="1:3">
      <c r="A1688" s="101">
        <v>42118</v>
      </c>
      <c r="B1688" s="100">
        <v>195.45</v>
      </c>
      <c r="C1688" s="99" t="s">
        <v>175</v>
      </c>
    </row>
    <row r="1689" spans="1:3">
      <c r="A1689" s="101">
        <v>42117</v>
      </c>
      <c r="B1689" s="100">
        <v>195.01</v>
      </c>
      <c r="C1689" s="99" t="s">
        <v>175</v>
      </c>
    </row>
    <row r="1690" spans="1:3">
      <c r="A1690" s="101">
        <v>42116</v>
      </c>
      <c r="B1690" s="100">
        <v>194.53</v>
      </c>
      <c r="C1690" s="99" t="s">
        <v>175</v>
      </c>
    </row>
    <row r="1691" spans="1:3">
      <c r="A1691" s="101">
        <v>42115</v>
      </c>
      <c r="B1691" s="100">
        <v>193.54</v>
      </c>
      <c r="C1691" s="99" t="s">
        <v>175</v>
      </c>
    </row>
    <row r="1692" spans="1:3">
      <c r="A1692" s="101">
        <v>42114</v>
      </c>
      <c r="B1692" s="100">
        <v>193.83</v>
      </c>
      <c r="C1692" s="99" t="s">
        <v>175</v>
      </c>
    </row>
    <row r="1693" spans="1:3">
      <c r="A1693" s="101">
        <v>42111</v>
      </c>
      <c r="B1693" s="100">
        <v>192.05</v>
      </c>
      <c r="C1693" s="99" t="s">
        <v>175</v>
      </c>
    </row>
    <row r="1694" spans="1:3">
      <c r="A1694" s="101">
        <v>42110</v>
      </c>
      <c r="B1694" s="100">
        <v>194.25</v>
      </c>
      <c r="C1694" s="99" t="s">
        <v>175</v>
      </c>
    </row>
    <row r="1695" spans="1:3">
      <c r="A1695" s="101">
        <v>42109</v>
      </c>
      <c r="B1695" s="100">
        <v>194.4</v>
      </c>
      <c r="C1695" s="99" t="s">
        <v>175</v>
      </c>
    </row>
    <row r="1696" spans="1:3">
      <c r="A1696" s="101">
        <v>42108</v>
      </c>
      <c r="B1696" s="100">
        <v>193.4</v>
      </c>
      <c r="C1696" s="99" t="s">
        <v>175</v>
      </c>
    </row>
    <row r="1697" spans="1:3">
      <c r="A1697" s="101">
        <v>42107</v>
      </c>
      <c r="B1697" s="100">
        <v>193.09</v>
      </c>
      <c r="C1697" s="99" t="s">
        <v>175</v>
      </c>
    </row>
    <row r="1698" spans="1:3">
      <c r="A1698" s="101">
        <v>42104</v>
      </c>
      <c r="B1698" s="100">
        <v>193.96</v>
      </c>
      <c r="C1698" s="99" t="s">
        <v>175</v>
      </c>
    </row>
    <row r="1699" spans="1:3">
      <c r="A1699" s="101">
        <v>42103</v>
      </c>
      <c r="B1699" s="100">
        <v>192.96</v>
      </c>
      <c r="C1699" s="99" t="s">
        <v>175</v>
      </c>
    </row>
    <row r="1700" spans="1:3">
      <c r="A1700" s="101">
        <v>42102</v>
      </c>
      <c r="B1700" s="100">
        <v>192.1</v>
      </c>
      <c r="C1700" s="99" t="s">
        <v>175</v>
      </c>
    </row>
    <row r="1701" spans="1:3">
      <c r="A1701" s="101">
        <v>42101</v>
      </c>
      <c r="B1701" s="100">
        <v>191.52</v>
      </c>
      <c r="C1701" s="99" t="s">
        <v>175</v>
      </c>
    </row>
    <row r="1702" spans="1:3">
      <c r="A1702" s="101">
        <v>42100</v>
      </c>
      <c r="B1702" s="100">
        <v>191.91</v>
      </c>
      <c r="C1702" s="99" t="s">
        <v>175</v>
      </c>
    </row>
    <row r="1703" spans="1:3">
      <c r="A1703" s="101">
        <v>42096</v>
      </c>
      <c r="B1703" s="100">
        <v>190.65</v>
      </c>
      <c r="C1703" s="99" t="s">
        <v>175</v>
      </c>
    </row>
    <row r="1704" spans="1:3">
      <c r="A1704" s="101">
        <v>42095</v>
      </c>
      <c r="B1704" s="100">
        <v>189.98</v>
      </c>
      <c r="C1704" s="99" t="s">
        <v>175</v>
      </c>
    </row>
    <row r="1705" spans="1:3">
      <c r="A1705" s="101">
        <v>42094</v>
      </c>
      <c r="B1705" s="100">
        <v>190.71</v>
      </c>
      <c r="C1705" s="99" t="s">
        <v>175</v>
      </c>
    </row>
    <row r="1706" spans="1:3">
      <c r="A1706" s="101">
        <v>42093</v>
      </c>
      <c r="B1706" s="100">
        <v>192.38</v>
      </c>
      <c r="C1706" s="99" t="s">
        <v>175</v>
      </c>
    </row>
    <row r="1707" spans="1:3">
      <c r="A1707" s="101">
        <v>42090</v>
      </c>
      <c r="B1707" s="100">
        <v>190.04</v>
      </c>
      <c r="C1707" s="99" t="s">
        <v>175</v>
      </c>
    </row>
    <row r="1708" spans="1:3">
      <c r="A1708" s="101">
        <v>42089</v>
      </c>
      <c r="B1708" s="100">
        <v>189.56</v>
      </c>
      <c r="C1708" s="99" t="s">
        <v>175</v>
      </c>
    </row>
    <row r="1709" spans="1:3">
      <c r="A1709" s="101">
        <v>42088</v>
      </c>
      <c r="B1709" s="100">
        <v>190.01</v>
      </c>
      <c r="C1709" s="99" t="s">
        <v>175</v>
      </c>
    </row>
    <row r="1710" spans="1:3">
      <c r="A1710" s="101">
        <v>42087</v>
      </c>
      <c r="B1710" s="100">
        <v>192.81</v>
      </c>
      <c r="C1710" s="99" t="s">
        <v>175</v>
      </c>
    </row>
    <row r="1711" spans="1:3">
      <c r="A1711" s="101">
        <v>42086</v>
      </c>
      <c r="B1711" s="100">
        <v>193.98</v>
      </c>
      <c r="C1711" s="99" t="s">
        <v>175</v>
      </c>
    </row>
    <row r="1712" spans="1:3">
      <c r="A1712" s="101">
        <v>42083</v>
      </c>
      <c r="B1712" s="100">
        <v>194.32</v>
      </c>
      <c r="C1712" s="99" t="s">
        <v>175</v>
      </c>
    </row>
    <row r="1713" spans="1:3">
      <c r="A1713" s="101">
        <v>42082</v>
      </c>
      <c r="B1713" s="100">
        <v>193.52</v>
      </c>
      <c r="C1713" s="99" t="s">
        <v>175</v>
      </c>
    </row>
    <row r="1714" spans="1:3">
      <c r="A1714" s="101">
        <v>42081</v>
      </c>
      <c r="B1714" s="100">
        <v>194.46</v>
      </c>
      <c r="C1714" s="99" t="s">
        <v>175</v>
      </c>
    </row>
    <row r="1715" spans="1:3">
      <c r="A1715" s="101">
        <v>42080</v>
      </c>
      <c r="B1715" s="100">
        <v>192.12</v>
      </c>
      <c r="C1715" s="99" t="s">
        <v>175</v>
      </c>
    </row>
    <row r="1716" spans="1:3">
      <c r="A1716" s="101">
        <v>42079</v>
      </c>
      <c r="B1716" s="100">
        <v>192.76</v>
      </c>
      <c r="C1716" s="99" t="s">
        <v>175</v>
      </c>
    </row>
    <row r="1717" spans="1:3">
      <c r="A1717" s="101">
        <v>42076</v>
      </c>
      <c r="B1717" s="100">
        <v>190.19</v>
      </c>
      <c r="C1717" s="99" t="s">
        <v>175</v>
      </c>
    </row>
    <row r="1718" spans="1:3">
      <c r="A1718" s="101">
        <v>42075</v>
      </c>
      <c r="B1718" s="100">
        <v>191.35</v>
      </c>
      <c r="C1718" s="99" t="s">
        <v>175</v>
      </c>
    </row>
    <row r="1719" spans="1:3">
      <c r="A1719" s="101">
        <v>42074</v>
      </c>
      <c r="B1719" s="100">
        <v>188.92</v>
      </c>
      <c r="C1719" s="99" t="s">
        <v>175</v>
      </c>
    </row>
    <row r="1720" spans="1:3">
      <c r="A1720" s="101">
        <v>42073</v>
      </c>
      <c r="B1720" s="100">
        <v>189.25</v>
      </c>
      <c r="C1720" s="99" t="s">
        <v>175</v>
      </c>
    </row>
    <row r="1721" spans="1:3">
      <c r="A1721" s="101">
        <v>42072</v>
      </c>
      <c r="B1721" s="100">
        <v>192.51</v>
      </c>
      <c r="C1721" s="99" t="s">
        <v>175</v>
      </c>
    </row>
    <row r="1722" spans="1:3">
      <c r="A1722" s="101">
        <v>42069</v>
      </c>
      <c r="B1722" s="100">
        <v>191.73</v>
      </c>
      <c r="C1722" s="99" t="s">
        <v>175</v>
      </c>
    </row>
    <row r="1723" spans="1:3">
      <c r="A1723" s="101">
        <v>42068</v>
      </c>
      <c r="B1723" s="100">
        <v>194.47</v>
      </c>
      <c r="C1723" s="99" t="s">
        <v>175</v>
      </c>
    </row>
    <row r="1724" spans="1:3">
      <c r="A1724" s="101">
        <v>42067</v>
      </c>
      <c r="B1724" s="100">
        <v>194.23</v>
      </c>
      <c r="C1724" s="99" t="s">
        <v>175</v>
      </c>
    </row>
    <row r="1725" spans="1:3">
      <c r="A1725" s="101">
        <v>42066</v>
      </c>
      <c r="B1725" s="100">
        <v>195.04</v>
      </c>
      <c r="C1725" s="99" t="s">
        <v>175</v>
      </c>
    </row>
    <row r="1726" spans="1:3">
      <c r="A1726" s="101">
        <v>42065</v>
      </c>
      <c r="B1726" s="100">
        <v>195.93</v>
      </c>
      <c r="C1726" s="99" t="s">
        <v>175</v>
      </c>
    </row>
    <row r="1727" spans="1:3">
      <c r="A1727" s="101">
        <v>42062</v>
      </c>
      <c r="B1727" s="100">
        <v>194.73</v>
      </c>
      <c r="C1727" s="99" t="s">
        <v>175</v>
      </c>
    </row>
    <row r="1728" spans="1:3">
      <c r="A1728" s="101">
        <v>42061</v>
      </c>
      <c r="B1728" s="100">
        <v>195.31</v>
      </c>
      <c r="C1728" s="99" t="s">
        <v>175</v>
      </c>
    </row>
    <row r="1729" spans="1:3">
      <c r="A1729" s="101">
        <v>42060</v>
      </c>
      <c r="B1729" s="100">
        <v>195.56</v>
      </c>
      <c r="C1729" s="99" t="s">
        <v>175</v>
      </c>
    </row>
    <row r="1730" spans="1:3">
      <c r="A1730" s="101">
        <v>42059</v>
      </c>
      <c r="B1730" s="100">
        <v>195.68</v>
      </c>
      <c r="C1730" s="99" t="s">
        <v>175</v>
      </c>
    </row>
    <row r="1731" spans="1:3">
      <c r="A1731" s="101">
        <v>42058</v>
      </c>
      <c r="B1731" s="100">
        <v>195.14</v>
      </c>
      <c r="C1731" s="99" t="s">
        <v>175</v>
      </c>
    </row>
    <row r="1732" spans="1:3">
      <c r="A1732" s="101">
        <v>42055</v>
      </c>
      <c r="B1732" s="100">
        <v>195.2</v>
      </c>
      <c r="C1732" s="99" t="s">
        <v>175</v>
      </c>
    </row>
    <row r="1733" spans="1:3">
      <c r="A1733" s="101">
        <v>42054</v>
      </c>
      <c r="B1733" s="100">
        <v>193.99</v>
      </c>
      <c r="C1733" s="99" t="s">
        <v>175</v>
      </c>
    </row>
    <row r="1734" spans="1:3">
      <c r="A1734" s="101">
        <v>42053</v>
      </c>
      <c r="B1734" s="100">
        <v>194.16</v>
      </c>
      <c r="C1734" s="99" t="s">
        <v>175</v>
      </c>
    </row>
    <row r="1735" spans="1:3">
      <c r="A1735" s="101">
        <v>42052</v>
      </c>
      <c r="B1735" s="100">
        <v>194.21</v>
      </c>
      <c r="C1735" s="99" t="s">
        <v>175</v>
      </c>
    </row>
    <row r="1736" spans="1:3">
      <c r="A1736" s="101">
        <v>42048</v>
      </c>
      <c r="B1736" s="100">
        <v>193.88</v>
      </c>
      <c r="C1736" s="99" t="s">
        <v>175</v>
      </c>
    </row>
    <row r="1737" spans="1:3">
      <c r="A1737" s="101">
        <v>42047</v>
      </c>
      <c r="B1737" s="100">
        <v>193.07</v>
      </c>
      <c r="C1737" s="99" t="s">
        <v>175</v>
      </c>
    </row>
    <row r="1738" spans="1:3">
      <c r="A1738" s="101">
        <v>42046</v>
      </c>
      <c r="B1738" s="100">
        <v>191.18</v>
      </c>
      <c r="C1738" s="99" t="s">
        <v>175</v>
      </c>
    </row>
    <row r="1739" spans="1:3">
      <c r="A1739" s="101">
        <v>42045</v>
      </c>
      <c r="B1739" s="100">
        <v>191.12</v>
      </c>
      <c r="C1739" s="99" t="s">
        <v>175</v>
      </c>
    </row>
    <row r="1740" spans="1:3">
      <c r="A1740" s="101">
        <v>42044</v>
      </c>
      <c r="B1740" s="100">
        <v>189.1</v>
      </c>
      <c r="C1740" s="99" t="s">
        <v>175</v>
      </c>
    </row>
    <row r="1741" spans="1:3">
      <c r="A1741" s="101">
        <v>42041</v>
      </c>
      <c r="B1741" s="100">
        <v>189.9</v>
      </c>
      <c r="C1741" s="99" t="s">
        <v>175</v>
      </c>
    </row>
    <row r="1742" spans="1:3">
      <c r="A1742" s="101">
        <v>42040</v>
      </c>
      <c r="B1742" s="100">
        <v>190.5</v>
      </c>
      <c r="C1742" s="99" t="s">
        <v>175</v>
      </c>
    </row>
    <row r="1743" spans="1:3">
      <c r="A1743" s="101">
        <v>42039</v>
      </c>
      <c r="B1743" s="100">
        <v>188.52</v>
      </c>
      <c r="C1743" s="99" t="s">
        <v>175</v>
      </c>
    </row>
    <row r="1744" spans="1:3">
      <c r="A1744" s="101">
        <v>42038</v>
      </c>
      <c r="B1744" s="100">
        <v>189.25</v>
      </c>
      <c r="C1744" s="99" t="s">
        <v>175</v>
      </c>
    </row>
    <row r="1745" spans="1:3">
      <c r="A1745" s="101">
        <v>42037</v>
      </c>
      <c r="B1745" s="100">
        <v>186.56</v>
      </c>
      <c r="C1745" s="99" t="s">
        <v>175</v>
      </c>
    </row>
    <row r="1746" spans="1:3">
      <c r="A1746" s="101">
        <v>42034</v>
      </c>
      <c r="B1746" s="100">
        <v>184.17</v>
      </c>
      <c r="C1746" s="99" t="s">
        <v>175</v>
      </c>
    </row>
    <row r="1747" spans="1:3">
      <c r="A1747" s="101">
        <v>42033</v>
      </c>
      <c r="B1747" s="100">
        <v>186.59</v>
      </c>
      <c r="C1747" s="99" t="s">
        <v>175</v>
      </c>
    </row>
    <row r="1748" spans="1:3">
      <c r="A1748" s="101">
        <v>42032</v>
      </c>
      <c r="B1748" s="100">
        <v>184.81</v>
      </c>
      <c r="C1748" s="99" t="s">
        <v>175</v>
      </c>
    </row>
    <row r="1749" spans="1:3">
      <c r="A1749" s="101">
        <v>42031</v>
      </c>
      <c r="B1749" s="100">
        <v>187.33</v>
      </c>
      <c r="C1749" s="99" t="s">
        <v>175</v>
      </c>
    </row>
    <row r="1750" spans="1:3">
      <c r="A1750" s="101">
        <v>42030</v>
      </c>
      <c r="B1750" s="100">
        <v>189.87</v>
      </c>
      <c r="C1750" s="99" t="s">
        <v>175</v>
      </c>
    </row>
    <row r="1751" spans="1:3">
      <c r="A1751" s="101">
        <v>42027</v>
      </c>
      <c r="B1751" s="100">
        <v>189.38</v>
      </c>
      <c r="C1751" s="99" t="s">
        <v>175</v>
      </c>
    </row>
    <row r="1752" spans="1:3">
      <c r="A1752" s="101">
        <v>42026</v>
      </c>
      <c r="B1752" s="100">
        <v>190.43</v>
      </c>
      <c r="C1752" s="99" t="s">
        <v>175</v>
      </c>
    </row>
    <row r="1753" spans="1:3">
      <c r="A1753" s="101">
        <v>42025</v>
      </c>
      <c r="B1753" s="100">
        <v>187.56</v>
      </c>
      <c r="C1753" s="99" t="s">
        <v>175</v>
      </c>
    </row>
    <row r="1754" spans="1:3">
      <c r="A1754" s="101">
        <v>42024</v>
      </c>
      <c r="B1754" s="100">
        <v>186.66</v>
      </c>
      <c r="C1754" s="99" t="s">
        <v>175</v>
      </c>
    </row>
    <row r="1755" spans="1:3">
      <c r="A1755" s="101">
        <v>42020</v>
      </c>
      <c r="B1755" s="100">
        <v>186.37</v>
      </c>
      <c r="C1755" s="99" t="s">
        <v>175</v>
      </c>
    </row>
    <row r="1756" spans="1:3">
      <c r="A1756" s="101">
        <v>42019</v>
      </c>
      <c r="B1756" s="100">
        <v>183.9</v>
      </c>
      <c r="C1756" s="99" t="s">
        <v>175</v>
      </c>
    </row>
    <row r="1757" spans="1:3">
      <c r="A1757" s="101">
        <v>42018</v>
      </c>
      <c r="B1757" s="100">
        <v>185.61</v>
      </c>
      <c r="C1757" s="99" t="s">
        <v>175</v>
      </c>
    </row>
    <row r="1758" spans="1:3">
      <c r="A1758" s="101">
        <v>42017</v>
      </c>
      <c r="B1758" s="100">
        <v>186.69</v>
      </c>
      <c r="C1758" s="99" t="s">
        <v>175</v>
      </c>
    </row>
    <row r="1759" spans="1:3">
      <c r="A1759" s="101">
        <v>42016</v>
      </c>
      <c r="B1759" s="100">
        <v>187.15</v>
      </c>
      <c r="C1759" s="99" t="s">
        <v>175</v>
      </c>
    </row>
    <row r="1760" spans="1:3">
      <c r="A1760" s="101">
        <v>42013</v>
      </c>
      <c r="B1760" s="100">
        <v>188.68</v>
      </c>
      <c r="C1760" s="99" t="s">
        <v>175</v>
      </c>
    </row>
    <row r="1761" spans="1:3">
      <c r="A1761" s="101">
        <v>42012</v>
      </c>
      <c r="B1761" s="100">
        <v>190.28</v>
      </c>
      <c r="C1761" s="99" t="s">
        <v>175</v>
      </c>
    </row>
    <row r="1762" spans="1:3">
      <c r="A1762" s="101">
        <v>42011</v>
      </c>
      <c r="B1762" s="100">
        <v>186.94</v>
      </c>
      <c r="C1762" s="99" t="s">
        <v>175</v>
      </c>
    </row>
    <row r="1763" spans="1:3">
      <c r="A1763" s="101">
        <v>42010</v>
      </c>
      <c r="B1763" s="100">
        <v>184.73</v>
      </c>
      <c r="C1763" s="99" t="s">
        <v>175</v>
      </c>
    </row>
    <row r="1764" spans="1:3">
      <c r="A1764" s="101">
        <v>42009</v>
      </c>
      <c r="B1764" s="100">
        <v>186.39</v>
      </c>
      <c r="C1764" s="99" t="s">
        <v>175</v>
      </c>
    </row>
    <row r="1765" spans="1:3">
      <c r="A1765" s="101">
        <v>42006</v>
      </c>
      <c r="B1765" s="100">
        <v>189.85</v>
      </c>
      <c r="C1765" s="99" t="s">
        <v>175</v>
      </c>
    </row>
    <row r="1766" spans="1:3">
      <c r="A1766" s="101">
        <v>42004</v>
      </c>
      <c r="B1766" s="100">
        <v>189.89</v>
      </c>
      <c r="C1766" s="99" t="s">
        <v>175</v>
      </c>
    </row>
    <row r="1767" spans="1:3">
      <c r="A1767" s="101">
        <v>42003</v>
      </c>
      <c r="B1767" s="100">
        <v>191.87</v>
      </c>
      <c r="C1767" s="99" t="s">
        <v>175</v>
      </c>
    </row>
    <row r="1768" spans="1:3">
      <c r="A1768" s="101">
        <v>42002</v>
      </c>
      <c r="B1768" s="100">
        <v>192.79</v>
      </c>
      <c r="C1768" s="99" t="s">
        <v>175</v>
      </c>
    </row>
    <row r="1769" spans="1:3">
      <c r="A1769" s="101">
        <v>41999</v>
      </c>
      <c r="B1769" s="100">
        <v>192.59</v>
      </c>
      <c r="C1769" s="99" t="s">
        <v>175</v>
      </c>
    </row>
    <row r="1770" spans="1:3">
      <c r="A1770" s="101">
        <v>41997</v>
      </c>
      <c r="B1770" s="100">
        <v>191.96</v>
      </c>
      <c r="C1770" s="99" t="s">
        <v>175</v>
      </c>
    </row>
    <row r="1771" spans="1:3">
      <c r="A1771" s="101">
        <v>41996</v>
      </c>
      <c r="B1771" s="100">
        <v>191.98</v>
      </c>
      <c r="C1771" s="99" t="s">
        <v>175</v>
      </c>
    </row>
    <row r="1772" spans="1:3">
      <c r="A1772" s="101">
        <v>41995</v>
      </c>
      <c r="B1772" s="100">
        <v>191.63</v>
      </c>
      <c r="C1772" s="99" t="s">
        <v>175</v>
      </c>
    </row>
    <row r="1773" spans="1:3">
      <c r="A1773" s="101">
        <v>41992</v>
      </c>
      <c r="B1773" s="100">
        <v>190.89</v>
      </c>
      <c r="C1773" s="99" t="s">
        <v>175</v>
      </c>
    </row>
    <row r="1774" spans="1:3">
      <c r="A1774" s="101">
        <v>41991</v>
      </c>
      <c r="B1774" s="100">
        <v>190.02</v>
      </c>
      <c r="C1774" s="99" t="s">
        <v>175</v>
      </c>
    </row>
    <row r="1775" spans="1:3">
      <c r="A1775" s="101">
        <v>41990</v>
      </c>
      <c r="B1775" s="100">
        <v>185.53</v>
      </c>
      <c r="C1775" s="99" t="s">
        <v>175</v>
      </c>
    </row>
    <row r="1776" spans="1:3">
      <c r="A1776" s="101">
        <v>41989</v>
      </c>
      <c r="B1776" s="100">
        <v>182.79</v>
      </c>
      <c r="C1776" s="99" t="s">
        <v>175</v>
      </c>
    </row>
    <row r="1777" spans="1:3">
      <c r="A1777" s="101">
        <v>41988</v>
      </c>
      <c r="B1777" s="100">
        <v>184.35</v>
      </c>
      <c r="C1777" s="99" t="s">
        <v>175</v>
      </c>
    </row>
    <row r="1778" spans="1:3">
      <c r="A1778" s="101">
        <v>41985</v>
      </c>
      <c r="B1778" s="100">
        <v>185.52</v>
      </c>
      <c r="C1778" s="99" t="s">
        <v>175</v>
      </c>
    </row>
    <row r="1779" spans="1:3">
      <c r="A1779" s="101">
        <v>41984</v>
      </c>
      <c r="B1779" s="100">
        <v>188.57</v>
      </c>
      <c r="C1779" s="99" t="s">
        <v>175</v>
      </c>
    </row>
    <row r="1780" spans="1:3">
      <c r="A1780" s="101">
        <v>41983</v>
      </c>
      <c r="B1780" s="100">
        <v>187.67</v>
      </c>
      <c r="C1780" s="99" t="s">
        <v>175</v>
      </c>
    </row>
    <row r="1781" spans="1:3">
      <c r="A1781" s="101">
        <v>41982</v>
      </c>
      <c r="B1781" s="100">
        <v>190.78</v>
      </c>
      <c r="C1781" s="99" t="s">
        <v>175</v>
      </c>
    </row>
    <row r="1782" spans="1:3">
      <c r="A1782" s="101">
        <v>41981</v>
      </c>
      <c r="B1782" s="100">
        <v>190.83</v>
      </c>
      <c r="C1782" s="99" t="s">
        <v>175</v>
      </c>
    </row>
    <row r="1783" spans="1:3">
      <c r="A1783" s="101">
        <v>41978</v>
      </c>
      <c r="B1783" s="100">
        <v>192.2</v>
      </c>
      <c r="C1783" s="99" t="s">
        <v>175</v>
      </c>
    </row>
    <row r="1784" spans="1:3">
      <c r="A1784" s="101">
        <v>41977</v>
      </c>
      <c r="B1784" s="100">
        <v>191.88</v>
      </c>
      <c r="C1784" s="99" t="s">
        <v>175</v>
      </c>
    </row>
    <row r="1785" spans="1:3">
      <c r="A1785" s="101">
        <v>41976</v>
      </c>
      <c r="B1785" s="100">
        <v>192.1</v>
      </c>
      <c r="C1785" s="99" t="s">
        <v>175</v>
      </c>
    </row>
    <row r="1786" spans="1:3">
      <c r="A1786" s="101">
        <v>41975</v>
      </c>
      <c r="B1786" s="100">
        <v>191.33</v>
      </c>
      <c r="C1786" s="99" t="s">
        <v>175</v>
      </c>
    </row>
    <row r="1787" spans="1:3">
      <c r="A1787" s="101">
        <v>41974</v>
      </c>
      <c r="B1787" s="100">
        <v>190.1</v>
      </c>
      <c r="C1787" s="99" t="s">
        <v>175</v>
      </c>
    </row>
    <row r="1788" spans="1:3">
      <c r="A1788" s="101">
        <v>41971</v>
      </c>
      <c r="B1788" s="100">
        <v>191.4</v>
      </c>
      <c r="C1788" s="99" t="s">
        <v>175</v>
      </c>
    </row>
    <row r="1789" spans="1:3">
      <c r="A1789" s="101">
        <v>41969</v>
      </c>
      <c r="B1789" s="100">
        <v>191.88</v>
      </c>
      <c r="C1789" s="99" t="s">
        <v>175</v>
      </c>
    </row>
    <row r="1790" spans="1:3">
      <c r="A1790" s="101">
        <v>41968</v>
      </c>
      <c r="B1790" s="100">
        <v>191.3</v>
      </c>
      <c r="C1790" s="99" t="s">
        <v>175</v>
      </c>
    </row>
    <row r="1791" spans="1:3">
      <c r="A1791" s="101">
        <v>41967</v>
      </c>
      <c r="B1791" s="100">
        <v>191.5</v>
      </c>
      <c r="C1791" s="99" t="s">
        <v>175</v>
      </c>
    </row>
    <row r="1792" spans="1:3">
      <c r="A1792" s="101">
        <v>41964</v>
      </c>
      <c r="B1792" s="100">
        <v>190.95</v>
      </c>
      <c r="C1792" s="99" t="s">
        <v>175</v>
      </c>
    </row>
    <row r="1793" spans="1:3">
      <c r="A1793" s="101">
        <v>41963</v>
      </c>
      <c r="B1793" s="100">
        <v>189.93</v>
      </c>
      <c r="C1793" s="99" t="s">
        <v>175</v>
      </c>
    </row>
    <row r="1794" spans="1:3">
      <c r="A1794" s="101">
        <v>41962</v>
      </c>
      <c r="B1794" s="100">
        <v>189.55</v>
      </c>
      <c r="C1794" s="99" t="s">
        <v>175</v>
      </c>
    </row>
    <row r="1795" spans="1:3">
      <c r="A1795" s="101">
        <v>41961</v>
      </c>
      <c r="B1795" s="100">
        <v>189.82</v>
      </c>
      <c r="C1795" s="99" t="s">
        <v>175</v>
      </c>
    </row>
    <row r="1796" spans="1:3">
      <c r="A1796" s="101">
        <v>41960</v>
      </c>
      <c r="B1796" s="100">
        <v>188.82</v>
      </c>
      <c r="C1796" s="99" t="s">
        <v>175</v>
      </c>
    </row>
    <row r="1797" spans="1:3">
      <c r="A1797" s="101">
        <v>41957</v>
      </c>
      <c r="B1797" s="100">
        <v>188.67</v>
      </c>
      <c r="C1797" s="99" t="s">
        <v>175</v>
      </c>
    </row>
    <row r="1798" spans="1:3">
      <c r="A1798" s="101">
        <v>41956</v>
      </c>
      <c r="B1798" s="100">
        <v>188.6</v>
      </c>
      <c r="C1798" s="99" t="s">
        <v>175</v>
      </c>
    </row>
    <row r="1799" spans="1:3">
      <c r="A1799" s="101">
        <v>41955</v>
      </c>
      <c r="B1799" s="100">
        <v>188.49</v>
      </c>
      <c r="C1799" s="99" t="s">
        <v>175</v>
      </c>
    </row>
    <row r="1800" spans="1:3">
      <c r="A1800" s="101">
        <v>41954</v>
      </c>
      <c r="B1800" s="100">
        <v>188.57</v>
      </c>
      <c r="C1800" s="99" t="s">
        <v>175</v>
      </c>
    </row>
    <row r="1801" spans="1:3">
      <c r="A1801" s="101">
        <v>41953</v>
      </c>
      <c r="B1801" s="100">
        <v>188.44</v>
      </c>
      <c r="C1801" s="99" t="s">
        <v>175</v>
      </c>
    </row>
    <row r="1802" spans="1:3">
      <c r="A1802" s="101">
        <v>41950</v>
      </c>
      <c r="B1802" s="100">
        <v>187.84</v>
      </c>
      <c r="C1802" s="99" t="s">
        <v>175</v>
      </c>
    </row>
    <row r="1803" spans="1:3">
      <c r="A1803" s="101">
        <v>41949</v>
      </c>
      <c r="B1803" s="100">
        <v>187.74</v>
      </c>
      <c r="C1803" s="99" t="s">
        <v>175</v>
      </c>
    </row>
    <row r="1804" spans="1:3">
      <c r="A1804" s="101">
        <v>41948</v>
      </c>
      <c r="B1804" s="100">
        <v>186.98</v>
      </c>
      <c r="C1804" s="99" t="s">
        <v>175</v>
      </c>
    </row>
    <row r="1805" spans="1:3">
      <c r="A1805" s="101">
        <v>41947</v>
      </c>
      <c r="B1805" s="100">
        <v>185.85</v>
      </c>
      <c r="C1805" s="99" t="s">
        <v>175</v>
      </c>
    </row>
    <row r="1806" spans="1:3">
      <c r="A1806" s="101">
        <v>41946</v>
      </c>
      <c r="B1806" s="100">
        <v>186.38</v>
      </c>
      <c r="C1806" s="99" t="s">
        <v>175</v>
      </c>
    </row>
    <row r="1807" spans="1:3">
      <c r="A1807" s="101">
        <v>41943</v>
      </c>
      <c r="B1807" s="100">
        <v>186.4</v>
      </c>
      <c r="C1807" s="99" t="s">
        <v>175</v>
      </c>
    </row>
    <row r="1808" spans="1:3">
      <c r="A1808" s="101">
        <v>41942</v>
      </c>
      <c r="B1808" s="100">
        <v>184.24</v>
      </c>
      <c r="C1808" s="99" t="s">
        <v>175</v>
      </c>
    </row>
    <row r="1809" spans="1:3">
      <c r="A1809" s="101">
        <v>41941</v>
      </c>
      <c r="B1809" s="100">
        <v>183.09</v>
      </c>
      <c r="C1809" s="99" t="s">
        <v>175</v>
      </c>
    </row>
    <row r="1810" spans="1:3">
      <c r="A1810" s="101">
        <v>41940</v>
      </c>
      <c r="B1810" s="100">
        <v>183.33</v>
      </c>
      <c r="C1810" s="99" t="s">
        <v>175</v>
      </c>
    </row>
    <row r="1811" spans="1:3">
      <c r="A1811" s="101">
        <v>41939</v>
      </c>
      <c r="B1811" s="100">
        <v>181.17</v>
      </c>
      <c r="C1811" s="99" t="s">
        <v>175</v>
      </c>
    </row>
    <row r="1812" spans="1:3">
      <c r="A1812" s="101">
        <v>41936</v>
      </c>
      <c r="B1812" s="100">
        <v>181.44</v>
      </c>
      <c r="C1812" s="99" t="s">
        <v>175</v>
      </c>
    </row>
    <row r="1813" spans="1:3">
      <c r="A1813" s="101">
        <v>41935</v>
      </c>
      <c r="B1813" s="100">
        <v>180.17</v>
      </c>
      <c r="C1813" s="99" t="s">
        <v>175</v>
      </c>
    </row>
    <row r="1814" spans="1:3">
      <c r="A1814" s="101">
        <v>41934</v>
      </c>
      <c r="B1814" s="100">
        <v>177.98</v>
      </c>
      <c r="C1814" s="99" t="s">
        <v>175</v>
      </c>
    </row>
    <row r="1815" spans="1:3">
      <c r="A1815" s="101">
        <v>41933</v>
      </c>
      <c r="B1815" s="100">
        <v>179.27</v>
      </c>
      <c r="C1815" s="99" t="s">
        <v>175</v>
      </c>
    </row>
    <row r="1816" spans="1:3">
      <c r="A1816" s="101">
        <v>41932</v>
      </c>
      <c r="B1816" s="100">
        <v>175.83</v>
      </c>
      <c r="C1816" s="99" t="s">
        <v>175</v>
      </c>
    </row>
    <row r="1817" spans="1:3">
      <c r="A1817" s="101">
        <v>41929</v>
      </c>
      <c r="B1817" s="100">
        <v>174.23</v>
      </c>
      <c r="C1817" s="99" t="s">
        <v>175</v>
      </c>
    </row>
    <row r="1818" spans="1:3">
      <c r="A1818" s="101">
        <v>41928</v>
      </c>
      <c r="B1818" s="100">
        <v>172.01</v>
      </c>
      <c r="C1818" s="99" t="s">
        <v>175</v>
      </c>
    </row>
    <row r="1819" spans="1:3">
      <c r="A1819" s="101">
        <v>41927</v>
      </c>
      <c r="B1819" s="100">
        <v>171.98</v>
      </c>
      <c r="C1819" s="99" t="s">
        <v>175</v>
      </c>
    </row>
    <row r="1820" spans="1:3">
      <c r="A1820" s="101">
        <v>41926</v>
      </c>
      <c r="B1820" s="100">
        <v>173.38</v>
      </c>
      <c r="C1820" s="99" t="s">
        <v>175</v>
      </c>
    </row>
    <row r="1821" spans="1:3">
      <c r="A1821" s="101">
        <v>41925</v>
      </c>
      <c r="B1821" s="100">
        <v>173.1</v>
      </c>
      <c r="C1821" s="99" t="s">
        <v>175</v>
      </c>
    </row>
    <row r="1822" spans="1:3">
      <c r="A1822" s="101">
        <v>41922</v>
      </c>
      <c r="B1822" s="100">
        <v>176</v>
      </c>
      <c r="C1822" s="99" t="s">
        <v>175</v>
      </c>
    </row>
    <row r="1823" spans="1:3">
      <c r="A1823" s="101">
        <v>41921</v>
      </c>
      <c r="B1823" s="100">
        <v>178.02</v>
      </c>
      <c r="C1823" s="99" t="s">
        <v>175</v>
      </c>
    </row>
    <row r="1824" spans="1:3">
      <c r="A1824" s="101">
        <v>41920</v>
      </c>
      <c r="B1824" s="100">
        <v>181.77</v>
      </c>
      <c r="C1824" s="99" t="s">
        <v>175</v>
      </c>
    </row>
    <row r="1825" spans="1:3">
      <c r="A1825" s="101">
        <v>41919</v>
      </c>
      <c r="B1825" s="100">
        <v>178.59</v>
      </c>
      <c r="C1825" s="99" t="s">
        <v>175</v>
      </c>
    </row>
    <row r="1826" spans="1:3">
      <c r="A1826" s="101">
        <v>41918</v>
      </c>
      <c r="B1826" s="100">
        <v>181.33</v>
      </c>
      <c r="C1826" s="99" t="s">
        <v>175</v>
      </c>
    </row>
    <row r="1827" spans="1:3">
      <c r="A1827" s="101">
        <v>41915</v>
      </c>
      <c r="B1827" s="100">
        <v>181.61</v>
      </c>
      <c r="C1827" s="99" t="s">
        <v>175</v>
      </c>
    </row>
    <row r="1828" spans="1:3">
      <c r="A1828" s="101">
        <v>41914</v>
      </c>
      <c r="B1828" s="100">
        <v>179.61</v>
      </c>
      <c r="C1828" s="99" t="s">
        <v>175</v>
      </c>
    </row>
    <row r="1829" spans="1:3">
      <c r="A1829" s="101">
        <v>41913</v>
      </c>
      <c r="B1829" s="100">
        <v>179.59</v>
      </c>
      <c r="C1829" s="99" t="s">
        <v>175</v>
      </c>
    </row>
    <row r="1830" spans="1:3">
      <c r="A1830" s="101">
        <v>41912</v>
      </c>
      <c r="B1830" s="100">
        <v>181.99</v>
      </c>
      <c r="C1830" s="99" t="s">
        <v>175</v>
      </c>
    </row>
    <row r="1831" spans="1:3">
      <c r="A1831" s="101">
        <v>41911</v>
      </c>
      <c r="B1831" s="100">
        <v>182.49</v>
      </c>
      <c r="C1831" s="99" t="s">
        <v>175</v>
      </c>
    </row>
    <row r="1832" spans="1:3">
      <c r="A1832" s="101">
        <v>41908</v>
      </c>
      <c r="B1832" s="100">
        <v>182.94</v>
      </c>
      <c r="C1832" s="99" t="s">
        <v>175</v>
      </c>
    </row>
    <row r="1833" spans="1:3">
      <c r="A1833" s="101">
        <v>41907</v>
      </c>
      <c r="B1833" s="100">
        <v>181.35</v>
      </c>
      <c r="C1833" s="99" t="s">
        <v>175</v>
      </c>
    </row>
    <row r="1834" spans="1:3">
      <c r="A1834" s="101">
        <v>41906</v>
      </c>
      <c r="B1834" s="100">
        <v>184.33</v>
      </c>
      <c r="C1834" s="99" t="s">
        <v>175</v>
      </c>
    </row>
    <row r="1835" spans="1:3">
      <c r="A1835" s="101">
        <v>41905</v>
      </c>
      <c r="B1835" s="100">
        <v>182.9</v>
      </c>
      <c r="C1835" s="99" t="s">
        <v>175</v>
      </c>
    </row>
    <row r="1836" spans="1:3">
      <c r="A1836" s="101">
        <v>41904</v>
      </c>
      <c r="B1836" s="100">
        <v>183.94</v>
      </c>
      <c r="C1836" s="99" t="s">
        <v>175</v>
      </c>
    </row>
    <row r="1837" spans="1:3">
      <c r="A1837" s="101">
        <v>41901</v>
      </c>
      <c r="B1837" s="100">
        <v>185.43</v>
      </c>
      <c r="C1837" s="99" t="s">
        <v>175</v>
      </c>
    </row>
    <row r="1838" spans="1:3">
      <c r="A1838" s="101">
        <v>41900</v>
      </c>
      <c r="B1838" s="100">
        <v>186.35</v>
      </c>
      <c r="C1838" s="99" t="s">
        <v>175</v>
      </c>
    </row>
    <row r="1839" spans="1:3">
      <c r="A1839" s="101">
        <v>41899</v>
      </c>
      <c r="B1839" s="100">
        <v>185.41</v>
      </c>
      <c r="C1839" s="99" t="s">
        <v>175</v>
      </c>
    </row>
    <row r="1840" spans="1:3">
      <c r="A1840" s="101">
        <v>41898</v>
      </c>
      <c r="B1840" s="100">
        <v>185.17</v>
      </c>
      <c r="C1840" s="99" t="s">
        <v>175</v>
      </c>
    </row>
    <row r="1841" spans="1:3">
      <c r="A1841" s="101">
        <v>41897</v>
      </c>
      <c r="B1841" s="100">
        <v>183.79</v>
      </c>
      <c r="C1841" s="99" t="s">
        <v>175</v>
      </c>
    </row>
    <row r="1842" spans="1:3">
      <c r="A1842" s="101">
        <v>41894</v>
      </c>
      <c r="B1842" s="100">
        <v>183.92</v>
      </c>
      <c r="C1842" s="99" t="s">
        <v>175</v>
      </c>
    </row>
    <row r="1843" spans="1:3">
      <c r="A1843" s="101">
        <v>41893</v>
      </c>
      <c r="B1843" s="100">
        <v>185.02</v>
      </c>
      <c r="C1843" s="99" t="s">
        <v>175</v>
      </c>
    </row>
    <row r="1844" spans="1:3">
      <c r="A1844" s="101">
        <v>41892</v>
      </c>
      <c r="B1844" s="100">
        <v>184.81</v>
      </c>
      <c r="C1844" s="99" t="s">
        <v>175</v>
      </c>
    </row>
    <row r="1845" spans="1:3">
      <c r="A1845" s="101">
        <v>41891</v>
      </c>
      <c r="B1845" s="100">
        <v>184.12</v>
      </c>
      <c r="C1845" s="99" t="s">
        <v>175</v>
      </c>
    </row>
    <row r="1846" spans="1:3">
      <c r="A1846" s="101">
        <v>41890</v>
      </c>
      <c r="B1846" s="100">
        <v>185.33</v>
      </c>
      <c r="C1846" s="99" t="s">
        <v>175</v>
      </c>
    </row>
    <row r="1847" spans="1:3">
      <c r="A1847" s="101">
        <v>41887</v>
      </c>
      <c r="B1847" s="100">
        <v>185.87</v>
      </c>
      <c r="C1847" s="99" t="s">
        <v>175</v>
      </c>
    </row>
    <row r="1848" spans="1:3">
      <c r="A1848" s="101">
        <v>41886</v>
      </c>
      <c r="B1848" s="100">
        <v>184.94</v>
      </c>
      <c r="C1848" s="99" t="s">
        <v>175</v>
      </c>
    </row>
    <row r="1849" spans="1:3">
      <c r="A1849" s="101">
        <v>41885</v>
      </c>
      <c r="B1849" s="100">
        <v>185.22</v>
      </c>
      <c r="C1849" s="99" t="s">
        <v>175</v>
      </c>
    </row>
    <row r="1850" spans="1:3">
      <c r="A1850" s="101">
        <v>41884</v>
      </c>
      <c r="B1850" s="100">
        <v>185.33</v>
      </c>
      <c r="C1850" s="99" t="s">
        <v>175</v>
      </c>
    </row>
    <row r="1851" spans="1:3">
      <c r="A1851" s="101">
        <v>41880</v>
      </c>
      <c r="B1851" s="100">
        <v>185.43</v>
      </c>
      <c r="C1851" s="99" t="s">
        <v>175</v>
      </c>
    </row>
    <row r="1852" spans="1:3">
      <c r="A1852" s="101">
        <v>41879</v>
      </c>
      <c r="B1852" s="100">
        <v>184.8</v>
      </c>
      <c r="C1852" s="99" t="s">
        <v>175</v>
      </c>
    </row>
    <row r="1853" spans="1:3">
      <c r="A1853" s="101">
        <v>41878</v>
      </c>
      <c r="B1853" s="100">
        <v>185.09</v>
      </c>
      <c r="C1853" s="99" t="s">
        <v>175</v>
      </c>
    </row>
    <row r="1854" spans="1:3">
      <c r="A1854" s="101">
        <v>41877</v>
      </c>
      <c r="B1854" s="100">
        <v>185.04</v>
      </c>
      <c r="C1854" s="99" t="s">
        <v>175</v>
      </c>
    </row>
    <row r="1855" spans="1:3">
      <c r="A1855" s="101">
        <v>41876</v>
      </c>
      <c r="B1855" s="100">
        <v>184.85</v>
      </c>
      <c r="C1855" s="99" t="s">
        <v>175</v>
      </c>
    </row>
    <row r="1856" spans="1:3">
      <c r="A1856" s="101">
        <v>41873</v>
      </c>
      <c r="B1856" s="100">
        <v>183.97</v>
      </c>
      <c r="C1856" s="99" t="s">
        <v>175</v>
      </c>
    </row>
    <row r="1857" spans="1:3">
      <c r="A1857" s="101">
        <v>41872</v>
      </c>
      <c r="B1857" s="100">
        <v>184.31</v>
      </c>
      <c r="C1857" s="99" t="s">
        <v>175</v>
      </c>
    </row>
    <row r="1858" spans="1:3">
      <c r="A1858" s="101">
        <v>41871</v>
      </c>
      <c r="B1858" s="100">
        <v>183.76</v>
      </c>
      <c r="C1858" s="99" t="s">
        <v>175</v>
      </c>
    </row>
    <row r="1859" spans="1:3">
      <c r="A1859" s="101">
        <v>41870</v>
      </c>
      <c r="B1859" s="100">
        <v>183.3</v>
      </c>
      <c r="C1859" s="99" t="s">
        <v>175</v>
      </c>
    </row>
    <row r="1860" spans="1:3">
      <c r="A1860" s="101">
        <v>41869</v>
      </c>
      <c r="B1860" s="100">
        <v>182.35</v>
      </c>
      <c r="C1860" s="99" t="s">
        <v>175</v>
      </c>
    </row>
    <row r="1861" spans="1:3">
      <c r="A1861" s="101">
        <v>41866</v>
      </c>
      <c r="B1861" s="100">
        <v>180.8</v>
      </c>
      <c r="C1861" s="99" t="s">
        <v>175</v>
      </c>
    </row>
    <row r="1862" spans="1:3">
      <c r="A1862" s="101">
        <v>41865</v>
      </c>
      <c r="B1862" s="100">
        <v>180.79</v>
      </c>
      <c r="C1862" s="99" t="s">
        <v>175</v>
      </c>
    </row>
    <row r="1863" spans="1:3">
      <c r="A1863" s="101">
        <v>41864</v>
      </c>
      <c r="B1863" s="100">
        <v>180</v>
      </c>
      <c r="C1863" s="99" t="s">
        <v>175</v>
      </c>
    </row>
    <row r="1864" spans="1:3">
      <c r="A1864" s="101">
        <v>41863</v>
      </c>
      <c r="B1864" s="100">
        <v>178.75</v>
      </c>
      <c r="C1864" s="99" t="s">
        <v>175</v>
      </c>
    </row>
    <row r="1865" spans="1:3">
      <c r="A1865" s="101">
        <v>41862</v>
      </c>
      <c r="B1865" s="100">
        <v>179.04</v>
      </c>
      <c r="C1865" s="99" t="s">
        <v>175</v>
      </c>
    </row>
    <row r="1866" spans="1:3">
      <c r="A1866" s="101">
        <v>41859</v>
      </c>
      <c r="B1866" s="100">
        <v>178.51</v>
      </c>
      <c r="C1866" s="99" t="s">
        <v>175</v>
      </c>
    </row>
    <row r="1867" spans="1:3">
      <c r="A1867" s="101">
        <v>41858</v>
      </c>
      <c r="B1867" s="100">
        <v>176.48</v>
      </c>
      <c r="C1867" s="99" t="s">
        <v>175</v>
      </c>
    </row>
    <row r="1868" spans="1:3">
      <c r="A1868" s="101">
        <v>41857</v>
      </c>
      <c r="B1868" s="100">
        <v>177.42</v>
      </c>
      <c r="C1868" s="99" t="s">
        <v>175</v>
      </c>
    </row>
    <row r="1869" spans="1:3">
      <c r="A1869" s="101">
        <v>41856</v>
      </c>
      <c r="B1869" s="100">
        <v>177.36</v>
      </c>
      <c r="C1869" s="99" t="s">
        <v>175</v>
      </c>
    </row>
    <row r="1870" spans="1:3">
      <c r="A1870" s="101">
        <v>41855</v>
      </c>
      <c r="B1870" s="100">
        <v>179.08</v>
      </c>
      <c r="C1870" s="99" t="s">
        <v>175</v>
      </c>
    </row>
    <row r="1871" spans="1:3">
      <c r="A1871" s="101">
        <v>41852</v>
      </c>
      <c r="B1871" s="100">
        <v>177.81</v>
      </c>
      <c r="C1871" s="99" t="s">
        <v>175</v>
      </c>
    </row>
    <row r="1872" spans="1:3">
      <c r="A1872" s="101">
        <v>41851</v>
      </c>
      <c r="B1872" s="100">
        <v>178.32</v>
      </c>
      <c r="C1872" s="99" t="s">
        <v>175</v>
      </c>
    </row>
    <row r="1873" spans="1:3">
      <c r="A1873" s="101">
        <v>41850</v>
      </c>
      <c r="B1873" s="100">
        <v>181.94</v>
      </c>
      <c r="C1873" s="99" t="s">
        <v>175</v>
      </c>
    </row>
    <row r="1874" spans="1:3">
      <c r="A1874" s="101">
        <v>41849</v>
      </c>
      <c r="B1874" s="100">
        <v>181.9</v>
      </c>
      <c r="C1874" s="99" t="s">
        <v>175</v>
      </c>
    </row>
    <row r="1875" spans="1:3">
      <c r="A1875" s="101">
        <v>41848</v>
      </c>
      <c r="B1875" s="100">
        <v>182.72</v>
      </c>
      <c r="C1875" s="99" t="s">
        <v>175</v>
      </c>
    </row>
    <row r="1876" spans="1:3">
      <c r="A1876" s="101">
        <v>41845</v>
      </c>
      <c r="B1876" s="100">
        <v>182.67</v>
      </c>
      <c r="C1876" s="99" t="s">
        <v>175</v>
      </c>
    </row>
    <row r="1877" spans="1:3">
      <c r="A1877" s="101">
        <v>41844</v>
      </c>
      <c r="B1877" s="100">
        <v>183.56</v>
      </c>
      <c r="C1877" s="99" t="s">
        <v>175</v>
      </c>
    </row>
    <row r="1878" spans="1:3">
      <c r="A1878" s="101">
        <v>41843</v>
      </c>
      <c r="B1878" s="100">
        <v>183.47</v>
      </c>
      <c r="C1878" s="99" t="s">
        <v>175</v>
      </c>
    </row>
    <row r="1879" spans="1:3">
      <c r="A1879" s="101">
        <v>41842</v>
      </c>
      <c r="B1879" s="100">
        <v>183.15</v>
      </c>
      <c r="C1879" s="99" t="s">
        <v>175</v>
      </c>
    </row>
    <row r="1880" spans="1:3">
      <c r="A1880" s="101">
        <v>41841</v>
      </c>
      <c r="B1880" s="100">
        <v>182.23</v>
      </c>
      <c r="C1880" s="99" t="s">
        <v>175</v>
      </c>
    </row>
    <row r="1881" spans="1:3">
      <c r="A1881" s="101">
        <v>41838</v>
      </c>
      <c r="B1881" s="100">
        <v>182.65</v>
      </c>
      <c r="C1881" s="99" t="s">
        <v>175</v>
      </c>
    </row>
    <row r="1882" spans="1:3">
      <c r="A1882" s="101">
        <v>41837</v>
      </c>
      <c r="B1882" s="100">
        <v>180.8</v>
      </c>
      <c r="C1882" s="99" t="s">
        <v>175</v>
      </c>
    </row>
    <row r="1883" spans="1:3">
      <c r="A1883" s="101">
        <v>41836</v>
      </c>
      <c r="B1883" s="100">
        <v>182.95</v>
      </c>
      <c r="C1883" s="99" t="s">
        <v>175</v>
      </c>
    </row>
    <row r="1884" spans="1:3">
      <c r="A1884" s="101">
        <v>41835</v>
      </c>
      <c r="B1884" s="100">
        <v>182.16</v>
      </c>
      <c r="C1884" s="99" t="s">
        <v>175</v>
      </c>
    </row>
    <row r="1885" spans="1:3">
      <c r="A1885" s="101">
        <v>41834</v>
      </c>
      <c r="B1885" s="100">
        <v>182.51</v>
      </c>
      <c r="C1885" s="99" t="s">
        <v>175</v>
      </c>
    </row>
    <row r="1886" spans="1:3">
      <c r="A1886" s="101">
        <v>41831</v>
      </c>
      <c r="B1886" s="100">
        <v>181.63</v>
      </c>
      <c r="C1886" s="99" t="s">
        <v>175</v>
      </c>
    </row>
    <row r="1887" spans="1:3">
      <c r="A1887" s="101">
        <v>41830</v>
      </c>
      <c r="B1887" s="100">
        <v>181.35</v>
      </c>
      <c r="C1887" s="99" t="s">
        <v>175</v>
      </c>
    </row>
    <row r="1888" spans="1:3">
      <c r="A1888" s="101">
        <v>41829</v>
      </c>
      <c r="B1888" s="100">
        <v>182.1</v>
      </c>
      <c r="C1888" s="99" t="s">
        <v>175</v>
      </c>
    </row>
    <row r="1889" spans="1:3">
      <c r="A1889" s="101">
        <v>41828</v>
      </c>
      <c r="B1889" s="100">
        <v>181.25</v>
      </c>
      <c r="C1889" s="99" t="s">
        <v>175</v>
      </c>
    </row>
    <row r="1890" spans="1:3">
      <c r="A1890" s="101">
        <v>41827</v>
      </c>
      <c r="B1890" s="100">
        <v>182.48</v>
      </c>
      <c r="C1890" s="99" t="s">
        <v>175</v>
      </c>
    </row>
    <row r="1891" spans="1:3">
      <c r="A1891" s="101">
        <v>41823</v>
      </c>
      <c r="B1891" s="100">
        <v>183.2</v>
      </c>
      <c r="C1891" s="99" t="s">
        <v>175</v>
      </c>
    </row>
    <row r="1892" spans="1:3">
      <c r="A1892" s="101">
        <v>41822</v>
      </c>
      <c r="B1892" s="100">
        <v>182.2</v>
      </c>
      <c r="C1892" s="99" t="s">
        <v>175</v>
      </c>
    </row>
    <row r="1893" spans="1:3">
      <c r="A1893" s="101">
        <v>41821</v>
      </c>
      <c r="B1893" s="100">
        <v>182.07</v>
      </c>
      <c r="C1893" s="99" t="s">
        <v>175</v>
      </c>
    </row>
    <row r="1894" spans="1:3">
      <c r="A1894" s="101">
        <v>41820</v>
      </c>
      <c r="B1894" s="100">
        <v>180.83</v>
      </c>
      <c r="C1894" s="99" t="s">
        <v>175</v>
      </c>
    </row>
    <row r="1895" spans="1:3">
      <c r="A1895" s="101">
        <v>41817</v>
      </c>
      <c r="B1895" s="100">
        <v>180.89</v>
      </c>
      <c r="C1895" s="99" t="s">
        <v>175</v>
      </c>
    </row>
    <row r="1896" spans="1:3">
      <c r="A1896" s="101">
        <v>41816</v>
      </c>
      <c r="B1896" s="100">
        <v>180.54</v>
      </c>
      <c r="C1896" s="99" t="s">
        <v>175</v>
      </c>
    </row>
    <row r="1897" spans="1:3">
      <c r="A1897" s="101">
        <v>41815</v>
      </c>
      <c r="B1897" s="100">
        <v>180.72</v>
      </c>
      <c r="C1897" s="99" t="s">
        <v>175</v>
      </c>
    </row>
    <row r="1898" spans="1:3">
      <c r="A1898" s="101">
        <v>41814</v>
      </c>
      <c r="B1898" s="100">
        <v>179.84</v>
      </c>
      <c r="C1898" s="99" t="s">
        <v>175</v>
      </c>
    </row>
    <row r="1899" spans="1:3">
      <c r="A1899" s="101">
        <v>41813</v>
      </c>
      <c r="B1899" s="100">
        <v>180.99</v>
      </c>
      <c r="C1899" s="99" t="s">
        <v>175</v>
      </c>
    </row>
    <row r="1900" spans="1:3">
      <c r="A1900" s="101">
        <v>41810</v>
      </c>
      <c r="B1900" s="100">
        <v>181.01</v>
      </c>
      <c r="C1900" s="99" t="s">
        <v>175</v>
      </c>
    </row>
    <row r="1901" spans="1:3">
      <c r="A1901" s="101">
        <v>41809</v>
      </c>
      <c r="B1901" s="100">
        <v>181.46</v>
      </c>
      <c r="C1901" s="99" t="s">
        <v>175</v>
      </c>
    </row>
    <row r="1902" spans="1:3">
      <c r="A1902" s="101">
        <v>41808</v>
      </c>
      <c r="B1902" s="100">
        <v>181.2</v>
      </c>
      <c r="C1902" s="99" t="s">
        <v>175</v>
      </c>
    </row>
    <row r="1903" spans="1:3">
      <c r="A1903" s="101">
        <v>41807</v>
      </c>
      <c r="B1903" s="100">
        <v>179.81</v>
      </c>
      <c r="C1903" s="99" t="s">
        <v>175</v>
      </c>
    </row>
    <row r="1904" spans="1:3">
      <c r="A1904" s="101">
        <v>41806</v>
      </c>
      <c r="B1904" s="100">
        <v>179.42</v>
      </c>
      <c r="C1904" s="99" t="s">
        <v>175</v>
      </c>
    </row>
    <row r="1905" spans="1:3">
      <c r="A1905" s="101">
        <v>41803</v>
      </c>
      <c r="B1905" s="100">
        <v>179.27</v>
      </c>
      <c r="C1905" s="99" t="s">
        <v>175</v>
      </c>
    </row>
    <row r="1906" spans="1:3">
      <c r="A1906" s="101">
        <v>41802</v>
      </c>
      <c r="B1906" s="100">
        <v>178.71</v>
      </c>
      <c r="C1906" s="99" t="s">
        <v>175</v>
      </c>
    </row>
    <row r="1907" spans="1:3">
      <c r="A1907" s="101">
        <v>41801</v>
      </c>
      <c r="B1907" s="100">
        <v>179.94</v>
      </c>
      <c r="C1907" s="99" t="s">
        <v>175</v>
      </c>
    </row>
    <row r="1908" spans="1:3">
      <c r="A1908" s="101">
        <v>41800</v>
      </c>
      <c r="B1908" s="100">
        <v>180.56</v>
      </c>
      <c r="C1908" s="99" t="s">
        <v>175</v>
      </c>
    </row>
    <row r="1909" spans="1:3">
      <c r="A1909" s="101">
        <v>41799</v>
      </c>
      <c r="B1909" s="100">
        <v>180.6</v>
      </c>
      <c r="C1909" s="99" t="s">
        <v>175</v>
      </c>
    </row>
    <row r="1910" spans="1:3">
      <c r="A1910" s="101">
        <v>41796</v>
      </c>
      <c r="B1910" s="100">
        <v>180.43</v>
      </c>
      <c r="C1910" s="99" t="s">
        <v>175</v>
      </c>
    </row>
    <row r="1911" spans="1:3">
      <c r="A1911" s="101">
        <v>41795</v>
      </c>
      <c r="B1911" s="100">
        <v>179.57</v>
      </c>
      <c r="C1911" s="99" t="s">
        <v>175</v>
      </c>
    </row>
    <row r="1912" spans="1:3">
      <c r="A1912" s="101">
        <v>41794</v>
      </c>
      <c r="B1912" s="100">
        <v>178.39</v>
      </c>
      <c r="C1912" s="99" t="s">
        <v>175</v>
      </c>
    </row>
    <row r="1913" spans="1:3">
      <c r="A1913" s="101">
        <v>41793</v>
      </c>
      <c r="B1913" s="100">
        <v>178.03</v>
      </c>
      <c r="C1913" s="99" t="s">
        <v>175</v>
      </c>
    </row>
    <row r="1914" spans="1:3">
      <c r="A1914" s="101">
        <v>41792</v>
      </c>
      <c r="B1914" s="100">
        <v>178.09</v>
      </c>
      <c r="C1914" s="99" t="s">
        <v>175</v>
      </c>
    </row>
    <row r="1915" spans="1:3">
      <c r="A1915" s="101">
        <v>41789</v>
      </c>
      <c r="B1915" s="100">
        <v>177.94</v>
      </c>
      <c r="C1915" s="99" t="s">
        <v>175</v>
      </c>
    </row>
    <row r="1916" spans="1:3">
      <c r="A1916" s="101">
        <v>41788</v>
      </c>
      <c r="B1916" s="100">
        <v>177.61</v>
      </c>
      <c r="C1916" s="99" t="s">
        <v>175</v>
      </c>
    </row>
    <row r="1917" spans="1:3">
      <c r="A1917" s="101">
        <v>41787</v>
      </c>
      <c r="B1917" s="100">
        <v>176.64</v>
      </c>
      <c r="C1917" s="99" t="s">
        <v>175</v>
      </c>
    </row>
    <row r="1918" spans="1:3">
      <c r="A1918" s="101">
        <v>41786</v>
      </c>
      <c r="B1918" s="100">
        <v>176.81</v>
      </c>
      <c r="C1918" s="99" t="s">
        <v>175</v>
      </c>
    </row>
    <row r="1919" spans="1:3">
      <c r="A1919" s="101">
        <v>41782</v>
      </c>
      <c r="B1919" s="100">
        <v>175.76</v>
      </c>
      <c r="C1919" s="99" t="s">
        <v>175</v>
      </c>
    </row>
    <row r="1920" spans="1:3">
      <c r="A1920" s="101">
        <v>41781</v>
      </c>
      <c r="B1920" s="100">
        <v>175.02</v>
      </c>
      <c r="C1920" s="99" t="s">
        <v>175</v>
      </c>
    </row>
    <row r="1921" spans="1:3">
      <c r="A1921" s="101">
        <v>41780</v>
      </c>
      <c r="B1921" s="100">
        <v>174.58</v>
      </c>
      <c r="C1921" s="99" t="s">
        <v>175</v>
      </c>
    </row>
    <row r="1922" spans="1:3">
      <c r="A1922" s="101">
        <v>41779</v>
      </c>
      <c r="B1922" s="100">
        <v>173.15</v>
      </c>
      <c r="C1922" s="99" t="s">
        <v>175</v>
      </c>
    </row>
    <row r="1923" spans="1:3">
      <c r="A1923" s="101">
        <v>41778</v>
      </c>
      <c r="B1923" s="100">
        <v>174.28</v>
      </c>
      <c r="C1923" s="99" t="s">
        <v>175</v>
      </c>
    </row>
    <row r="1924" spans="1:3">
      <c r="A1924" s="101">
        <v>41775</v>
      </c>
      <c r="B1924" s="100">
        <v>173.6</v>
      </c>
      <c r="C1924" s="99" t="s">
        <v>175</v>
      </c>
    </row>
    <row r="1925" spans="1:3">
      <c r="A1925" s="101">
        <v>41774</v>
      </c>
      <c r="B1925" s="100">
        <v>172.95</v>
      </c>
      <c r="C1925" s="99" t="s">
        <v>175</v>
      </c>
    </row>
    <row r="1926" spans="1:3">
      <c r="A1926" s="101">
        <v>41773</v>
      </c>
      <c r="B1926" s="100">
        <v>174.56</v>
      </c>
      <c r="C1926" s="99" t="s">
        <v>175</v>
      </c>
    </row>
    <row r="1927" spans="1:3">
      <c r="A1927" s="101">
        <v>41772</v>
      </c>
      <c r="B1927" s="100">
        <v>175.35</v>
      </c>
      <c r="C1927" s="99" t="s">
        <v>175</v>
      </c>
    </row>
    <row r="1928" spans="1:3">
      <c r="A1928" s="101">
        <v>41771</v>
      </c>
      <c r="B1928" s="100">
        <v>175.23</v>
      </c>
      <c r="C1928" s="99" t="s">
        <v>175</v>
      </c>
    </row>
    <row r="1929" spans="1:3">
      <c r="A1929" s="101">
        <v>41768</v>
      </c>
      <c r="B1929" s="100">
        <v>173.55</v>
      </c>
      <c r="C1929" s="99" t="s">
        <v>175</v>
      </c>
    </row>
    <row r="1930" spans="1:3">
      <c r="A1930" s="101">
        <v>41767</v>
      </c>
      <c r="B1930" s="100">
        <v>173.26</v>
      </c>
      <c r="C1930" s="99" t="s">
        <v>175</v>
      </c>
    </row>
    <row r="1931" spans="1:3">
      <c r="A1931" s="101">
        <v>41766</v>
      </c>
      <c r="B1931" s="100">
        <v>173.45</v>
      </c>
      <c r="C1931" s="99" t="s">
        <v>175</v>
      </c>
    </row>
    <row r="1932" spans="1:3">
      <c r="A1932" s="101">
        <v>41765</v>
      </c>
      <c r="B1932" s="100">
        <v>172.41</v>
      </c>
      <c r="C1932" s="99" t="s">
        <v>175</v>
      </c>
    </row>
    <row r="1933" spans="1:3">
      <c r="A1933" s="101">
        <v>41764</v>
      </c>
      <c r="B1933" s="100">
        <v>173.97</v>
      </c>
      <c r="C1933" s="99" t="s">
        <v>175</v>
      </c>
    </row>
    <row r="1934" spans="1:3">
      <c r="A1934" s="101">
        <v>41761</v>
      </c>
      <c r="B1934" s="100">
        <v>173.63</v>
      </c>
      <c r="C1934" s="99" t="s">
        <v>175</v>
      </c>
    </row>
    <row r="1935" spans="1:3">
      <c r="A1935" s="101">
        <v>41760</v>
      </c>
      <c r="B1935" s="100">
        <v>173.87</v>
      </c>
      <c r="C1935" s="99" t="s">
        <v>175</v>
      </c>
    </row>
    <row r="1936" spans="1:3">
      <c r="A1936" s="101">
        <v>41759</v>
      </c>
      <c r="B1936" s="100">
        <v>173.88</v>
      </c>
      <c r="C1936" s="99" t="s">
        <v>175</v>
      </c>
    </row>
    <row r="1937" spans="1:3">
      <c r="A1937" s="101">
        <v>41758</v>
      </c>
      <c r="B1937" s="100">
        <v>173.36</v>
      </c>
      <c r="C1937" s="99" t="s">
        <v>175</v>
      </c>
    </row>
    <row r="1938" spans="1:3">
      <c r="A1938" s="101">
        <v>41757</v>
      </c>
      <c r="B1938" s="100">
        <v>172.54</v>
      </c>
      <c r="C1938" s="99" t="s">
        <v>175</v>
      </c>
    </row>
    <row r="1939" spans="1:3">
      <c r="A1939" s="101">
        <v>41754</v>
      </c>
      <c r="B1939" s="100">
        <v>171.97</v>
      </c>
      <c r="C1939" s="99" t="s">
        <v>175</v>
      </c>
    </row>
    <row r="1940" spans="1:3">
      <c r="A1940" s="101">
        <v>41753</v>
      </c>
      <c r="B1940" s="100">
        <v>173.37</v>
      </c>
      <c r="C1940" s="99" t="s">
        <v>175</v>
      </c>
    </row>
    <row r="1941" spans="1:3">
      <c r="A1941" s="101">
        <v>41752</v>
      </c>
      <c r="B1941" s="100">
        <v>173.08</v>
      </c>
      <c r="C1941" s="99" t="s">
        <v>175</v>
      </c>
    </row>
    <row r="1942" spans="1:3">
      <c r="A1942" s="101">
        <v>41751</v>
      </c>
      <c r="B1942" s="100">
        <v>173.44</v>
      </c>
      <c r="C1942" s="99" t="s">
        <v>175</v>
      </c>
    </row>
    <row r="1943" spans="1:3">
      <c r="A1943" s="101">
        <v>41750</v>
      </c>
      <c r="B1943" s="100">
        <v>172.73</v>
      </c>
      <c r="C1943" s="99" t="s">
        <v>175</v>
      </c>
    </row>
    <row r="1944" spans="1:3">
      <c r="A1944" s="101">
        <v>41746</v>
      </c>
      <c r="B1944" s="100">
        <v>172.08</v>
      </c>
      <c r="C1944" s="99" t="s">
        <v>175</v>
      </c>
    </row>
    <row r="1945" spans="1:3">
      <c r="A1945" s="101">
        <v>41745</v>
      </c>
      <c r="B1945" s="100">
        <v>171.84</v>
      </c>
      <c r="C1945" s="99" t="s">
        <v>175</v>
      </c>
    </row>
    <row r="1946" spans="1:3">
      <c r="A1946" s="101">
        <v>41744</v>
      </c>
      <c r="B1946" s="100">
        <v>170.05</v>
      </c>
      <c r="C1946" s="99" t="s">
        <v>175</v>
      </c>
    </row>
    <row r="1947" spans="1:3">
      <c r="A1947" s="101">
        <v>41743</v>
      </c>
      <c r="B1947" s="100">
        <v>168.91</v>
      </c>
      <c r="C1947" s="99" t="s">
        <v>175</v>
      </c>
    </row>
    <row r="1948" spans="1:3">
      <c r="A1948" s="101">
        <v>41740</v>
      </c>
      <c r="B1948" s="100">
        <v>167.54</v>
      </c>
      <c r="C1948" s="99" t="s">
        <v>175</v>
      </c>
    </row>
    <row r="1949" spans="1:3">
      <c r="A1949" s="101">
        <v>41739</v>
      </c>
      <c r="B1949" s="100">
        <v>169.13</v>
      </c>
      <c r="C1949" s="99" t="s">
        <v>175</v>
      </c>
    </row>
    <row r="1950" spans="1:3">
      <c r="A1950" s="101">
        <v>41738</v>
      </c>
      <c r="B1950" s="100">
        <v>172.73</v>
      </c>
      <c r="C1950" s="99" t="s">
        <v>175</v>
      </c>
    </row>
    <row r="1951" spans="1:3">
      <c r="A1951" s="101">
        <v>41737</v>
      </c>
      <c r="B1951" s="100">
        <v>170.85</v>
      </c>
      <c r="C1951" s="99" t="s">
        <v>175</v>
      </c>
    </row>
    <row r="1952" spans="1:3">
      <c r="A1952" s="101">
        <v>41736</v>
      </c>
      <c r="B1952" s="100">
        <v>170.16</v>
      </c>
      <c r="C1952" s="99" t="s">
        <v>175</v>
      </c>
    </row>
    <row r="1953" spans="1:3">
      <c r="A1953" s="101">
        <v>41733</v>
      </c>
      <c r="B1953" s="100">
        <v>172.01</v>
      </c>
      <c r="C1953" s="99" t="s">
        <v>175</v>
      </c>
    </row>
    <row r="1954" spans="1:3">
      <c r="A1954" s="101">
        <v>41732</v>
      </c>
      <c r="B1954" s="100">
        <v>174.19</v>
      </c>
      <c r="C1954" s="99" t="s">
        <v>175</v>
      </c>
    </row>
    <row r="1955" spans="1:3">
      <c r="A1955" s="101">
        <v>41731</v>
      </c>
      <c r="B1955" s="100">
        <v>174.38</v>
      </c>
      <c r="C1955" s="99" t="s">
        <v>175</v>
      </c>
    </row>
    <row r="1956" spans="1:3">
      <c r="A1956" s="101">
        <v>41730</v>
      </c>
      <c r="B1956" s="100">
        <v>173.86</v>
      </c>
      <c r="C1956" s="99" t="s">
        <v>175</v>
      </c>
    </row>
    <row r="1957" spans="1:3">
      <c r="A1957" s="101">
        <v>41729</v>
      </c>
      <c r="B1957" s="100">
        <v>172.63</v>
      </c>
      <c r="C1957" s="99" t="s">
        <v>175</v>
      </c>
    </row>
    <row r="1958" spans="1:3">
      <c r="A1958" s="101">
        <v>41726</v>
      </c>
      <c r="B1958" s="100">
        <v>171.27</v>
      </c>
      <c r="C1958" s="99" t="s">
        <v>175</v>
      </c>
    </row>
    <row r="1959" spans="1:3">
      <c r="A1959" s="101">
        <v>41725</v>
      </c>
      <c r="B1959" s="100">
        <v>170.47</v>
      </c>
      <c r="C1959" s="99" t="s">
        <v>175</v>
      </c>
    </row>
    <row r="1960" spans="1:3">
      <c r="A1960" s="101">
        <v>41724</v>
      </c>
      <c r="B1960" s="100">
        <v>170.77</v>
      </c>
      <c r="C1960" s="99" t="s">
        <v>175</v>
      </c>
    </row>
    <row r="1961" spans="1:3">
      <c r="A1961" s="101">
        <v>41723</v>
      </c>
      <c r="B1961" s="100">
        <v>171.97</v>
      </c>
      <c r="C1961" s="99" t="s">
        <v>175</v>
      </c>
    </row>
    <row r="1962" spans="1:3">
      <c r="A1962" s="101">
        <v>41722</v>
      </c>
      <c r="B1962" s="100">
        <v>171.2</v>
      </c>
      <c r="C1962" s="99" t="s">
        <v>175</v>
      </c>
    </row>
    <row r="1963" spans="1:3">
      <c r="A1963" s="101">
        <v>41719</v>
      </c>
      <c r="B1963" s="100">
        <v>172.04</v>
      </c>
      <c r="C1963" s="99" t="s">
        <v>175</v>
      </c>
    </row>
    <row r="1964" spans="1:3">
      <c r="A1964" s="101">
        <v>41718</v>
      </c>
      <c r="B1964" s="100">
        <v>173.28</v>
      </c>
      <c r="C1964" s="99" t="s">
        <v>175</v>
      </c>
    </row>
    <row r="1965" spans="1:3">
      <c r="A1965" s="101">
        <v>41717</v>
      </c>
      <c r="B1965" s="100">
        <v>172.24</v>
      </c>
      <c r="C1965" s="99" t="s">
        <v>175</v>
      </c>
    </row>
    <row r="1966" spans="1:3">
      <c r="A1966" s="101">
        <v>41716</v>
      </c>
      <c r="B1966" s="100">
        <v>173.3</v>
      </c>
      <c r="C1966" s="99" t="s">
        <v>175</v>
      </c>
    </row>
    <row r="1967" spans="1:3">
      <c r="A1967" s="101">
        <v>41715</v>
      </c>
      <c r="B1967" s="100">
        <v>172.05</v>
      </c>
      <c r="C1967" s="99" t="s">
        <v>175</v>
      </c>
    </row>
    <row r="1968" spans="1:3">
      <c r="A1968" s="101">
        <v>41712</v>
      </c>
      <c r="B1968" s="100">
        <v>170.42</v>
      </c>
      <c r="C1968" s="99" t="s">
        <v>175</v>
      </c>
    </row>
    <row r="1969" spans="1:3">
      <c r="A1969" s="101">
        <v>41711</v>
      </c>
      <c r="B1969" s="100">
        <v>170.9</v>
      </c>
      <c r="C1969" s="99" t="s">
        <v>175</v>
      </c>
    </row>
    <row r="1970" spans="1:3">
      <c r="A1970" s="101">
        <v>41710</v>
      </c>
      <c r="B1970" s="100">
        <v>172.9</v>
      </c>
      <c r="C1970" s="99" t="s">
        <v>175</v>
      </c>
    </row>
    <row r="1971" spans="1:3">
      <c r="A1971" s="101">
        <v>41709</v>
      </c>
      <c r="B1971" s="100">
        <v>172.8</v>
      </c>
      <c r="C1971" s="99" t="s">
        <v>175</v>
      </c>
    </row>
    <row r="1972" spans="1:3">
      <c r="A1972" s="101">
        <v>41708</v>
      </c>
      <c r="B1972" s="100">
        <v>173.68</v>
      </c>
      <c r="C1972" s="99" t="s">
        <v>175</v>
      </c>
    </row>
    <row r="1973" spans="1:3">
      <c r="A1973" s="101">
        <v>41705</v>
      </c>
      <c r="B1973" s="100">
        <v>173.75</v>
      </c>
      <c r="C1973" s="99" t="s">
        <v>175</v>
      </c>
    </row>
    <row r="1974" spans="1:3">
      <c r="A1974" s="101">
        <v>41704</v>
      </c>
      <c r="B1974" s="100">
        <v>173.65</v>
      </c>
      <c r="C1974" s="99" t="s">
        <v>175</v>
      </c>
    </row>
    <row r="1975" spans="1:3">
      <c r="A1975" s="101">
        <v>41703</v>
      </c>
      <c r="B1975" s="100">
        <v>173.32</v>
      </c>
      <c r="C1975" s="99" t="s">
        <v>175</v>
      </c>
    </row>
    <row r="1976" spans="1:3">
      <c r="A1976" s="101">
        <v>41702</v>
      </c>
      <c r="B1976" s="100">
        <v>173.29</v>
      </c>
      <c r="C1976" s="99" t="s">
        <v>175</v>
      </c>
    </row>
    <row r="1977" spans="1:3">
      <c r="A1977" s="101">
        <v>41701</v>
      </c>
      <c r="B1977" s="100">
        <v>170.69</v>
      </c>
      <c r="C1977" s="99" t="s">
        <v>175</v>
      </c>
    </row>
    <row r="1978" spans="1:3">
      <c r="A1978" s="101">
        <v>41698</v>
      </c>
      <c r="B1978" s="100">
        <v>171.95</v>
      </c>
      <c r="C1978" s="99" t="s">
        <v>175</v>
      </c>
    </row>
    <row r="1979" spans="1:3">
      <c r="A1979" s="101">
        <v>41697</v>
      </c>
      <c r="B1979" s="100">
        <v>171.47</v>
      </c>
      <c r="C1979" s="99" t="s">
        <v>175</v>
      </c>
    </row>
    <row r="1980" spans="1:3">
      <c r="A1980" s="101">
        <v>41696</v>
      </c>
      <c r="B1980" s="100">
        <v>170.6</v>
      </c>
      <c r="C1980" s="99" t="s">
        <v>175</v>
      </c>
    </row>
    <row r="1981" spans="1:3">
      <c r="A1981" s="101">
        <v>41695</v>
      </c>
      <c r="B1981" s="100">
        <v>170.57</v>
      </c>
      <c r="C1981" s="99" t="s">
        <v>175</v>
      </c>
    </row>
    <row r="1982" spans="1:3">
      <c r="A1982" s="101">
        <v>41694</v>
      </c>
      <c r="B1982" s="100">
        <v>170.8</v>
      </c>
      <c r="C1982" s="99" t="s">
        <v>175</v>
      </c>
    </row>
    <row r="1983" spans="1:3">
      <c r="A1983" s="101">
        <v>41691</v>
      </c>
      <c r="B1983" s="100">
        <v>169.75</v>
      </c>
      <c r="C1983" s="99" t="s">
        <v>175</v>
      </c>
    </row>
    <row r="1984" spans="1:3">
      <c r="A1984" s="101">
        <v>41690</v>
      </c>
      <c r="B1984" s="100">
        <v>170.05</v>
      </c>
      <c r="C1984" s="99" t="s">
        <v>175</v>
      </c>
    </row>
    <row r="1985" spans="1:3">
      <c r="A1985" s="101">
        <v>41689</v>
      </c>
      <c r="B1985" s="100">
        <v>169</v>
      </c>
      <c r="C1985" s="99" t="s">
        <v>175</v>
      </c>
    </row>
    <row r="1986" spans="1:3">
      <c r="A1986" s="101">
        <v>41688</v>
      </c>
      <c r="B1986" s="100">
        <v>170.1</v>
      </c>
      <c r="C1986" s="99" t="s">
        <v>175</v>
      </c>
    </row>
    <row r="1987" spans="1:3">
      <c r="A1987" s="101">
        <v>41684</v>
      </c>
      <c r="B1987" s="100">
        <v>169.88</v>
      </c>
      <c r="C1987" s="99" t="s">
        <v>175</v>
      </c>
    </row>
    <row r="1988" spans="1:3">
      <c r="A1988" s="101">
        <v>41683</v>
      </c>
      <c r="B1988" s="100">
        <v>169.05</v>
      </c>
      <c r="C1988" s="99" t="s">
        <v>175</v>
      </c>
    </row>
    <row r="1989" spans="1:3">
      <c r="A1989" s="101">
        <v>41682</v>
      </c>
      <c r="B1989" s="100">
        <v>168.06</v>
      </c>
      <c r="C1989" s="99" t="s">
        <v>175</v>
      </c>
    </row>
    <row r="1990" spans="1:3">
      <c r="A1990" s="101">
        <v>41681</v>
      </c>
      <c r="B1990" s="100">
        <v>168.02</v>
      </c>
      <c r="C1990" s="99" t="s">
        <v>175</v>
      </c>
    </row>
    <row r="1991" spans="1:3">
      <c r="A1991" s="101">
        <v>41680</v>
      </c>
      <c r="B1991" s="100">
        <v>166.18</v>
      </c>
      <c r="C1991" s="99" t="s">
        <v>175</v>
      </c>
    </row>
    <row r="1992" spans="1:3">
      <c r="A1992" s="101">
        <v>41677</v>
      </c>
      <c r="B1992" s="100">
        <v>165.92</v>
      </c>
      <c r="C1992" s="99" t="s">
        <v>175</v>
      </c>
    </row>
    <row r="1993" spans="1:3">
      <c r="A1993" s="101">
        <v>41676</v>
      </c>
      <c r="B1993" s="100">
        <v>163.74</v>
      </c>
      <c r="C1993" s="99" t="s">
        <v>175</v>
      </c>
    </row>
    <row r="1994" spans="1:3">
      <c r="A1994" s="101">
        <v>41675</v>
      </c>
      <c r="B1994" s="100">
        <v>161.65</v>
      </c>
      <c r="C1994" s="99" t="s">
        <v>175</v>
      </c>
    </row>
    <row r="1995" spans="1:3">
      <c r="A1995" s="101">
        <v>41674</v>
      </c>
      <c r="B1995" s="100">
        <v>161.93</v>
      </c>
      <c r="C1995" s="99" t="s">
        <v>175</v>
      </c>
    </row>
    <row r="1996" spans="1:3">
      <c r="A1996" s="101">
        <v>41673</v>
      </c>
      <c r="B1996" s="100">
        <v>160.69</v>
      </c>
      <c r="C1996" s="99" t="s">
        <v>175</v>
      </c>
    </row>
    <row r="1997" spans="1:3">
      <c r="A1997" s="101">
        <v>41670</v>
      </c>
      <c r="B1997" s="100">
        <v>164.45</v>
      </c>
      <c r="C1997" s="99" t="s">
        <v>175</v>
      </c>
    </row>
    <row r="1998" spans="1:3">
      <c r="A1998" s="101">
        <v>41669</v>
      </c>
      <c r="B1998" s="100">
        <v>165.52</v>
      </c>
      <c r="C1998" s="99" t="s">
        <v>175</v>
      </c>
    </row>
    <row r="1999" spans="1:3">
      <c r="A1999" s="101">
        <v>41668</v>
      </c>
      <c r="B1999" s="100">
        <v>163.66999999999999</v>
      </c>
      <c r="C1999" s="99" t="s">
        <v>175</v>
      </c>
    </row>
    <row r="2000" spans="1:3">
      <c r="A2000" s="101">
        <v>41667</v>
      </c>
      <c r="B2000" s="100">
        <v>165.34</v>
      </c>
      <c r="C2000" s="99" t="s">
        <v>175</v>
      </c>
    </row>
    <row r="2001" spans="1:3">
      <c r="A2001" s="101">
        <v>41666</v>
      </c>
      <c r="B2001" s="100">
        <v>164.33</v>
      </c>
      <c r="C2001" s="99" t="s">
        <v>175</v>
      </c>
    </row>
    <row r="2002" spans="1:3">
      <c r="A2002" s="101">
        <v>41663</v>
      </c>
      <c r="B2002" s="100">
        <v>165.13</v>
      </c>
      <c r="C2002" s="99" t="s">
        <v>175</v>
      </c>
    </row>
    <row r="2003" spans="1:3">
      <c r="A2003" s="101">
        <v>41662</v>
      </c>
      <c r="B2003" s="100">
        <v>168.65</v>
      </c>
      <c r="C2003" s="99" t="s">
        <v>175</v>
      </c>
    </row>
    <row r="2004" spans="1:3">
      <c r="A2004" s="101">
        <v>41661</v>
      </c>
      <c r="B2004" s="100">
        <v>170.16</v>
      </c>
      <c r="C2004" s="99" t="s">
        <v>175</v>
      </c>
    </row>
    <row r="2005" spans="1:3">
      <c r="A2005" s="101">
        <v>41660</v>
      </c>
      <c r="B2005" s="100">
        <v>170.05</v>
      </c>
      <c r="C2005" s="99" t="s">
        <v>175</v>
      </c>
    </row>
    <row r="2006" spans="1:3">
      <c r="A2006" s="101">
        <v>41656</v>
      </c>
      <c r="B2006" s="100">
        <v>169.58</v>
      </c>
      <c r="C2006" s="99" t="s">
        <v>175</v>
      </c>
    </row>
    <row r="2007" spans="1:3">
      <c r="A2007" s="101">
        <v>41655</v>
      </c>
      <c r="B2007" s="100">
        <v>170.23</v>
      </c>
      <c r="C2007" s="99" t="s">
        <v>175</v>
      </c>
    </row>
    <row r="2008" spans="1:3">
      <c r="A2008" s="101">
        <v>41654</v>
      </c>
      <c r="B2008" s="100">
        <v>170.46</v>
      </c>
      <c r="C2008" s="99" t="s">
        <v>175</v>
      </c>
    </row>
    <row r="2009" spans="1:3">
      <c r="A2009" s="101">
        <v>41653</v>
      </c>
      <c r="B2009" s="100">
        <v>169.58</v>
      </c>
      <c r="C2009" s="99" t="s">
        <v>175</v>
      </c>
    </row>
    <row r="2010" spans="1:3">
      <c r="A2010" s="101">
        <v>41652</v>
      </c>
      <c r="B2010" s="100">
        <v>167.77</v>
      </c>
      <c r="C2010" s="99" t="s">
        <v>175</v>
      </c>
    </row>
    <row r="2011" spans="1:3">
      <c r="A2011" s="101">
        <v>41649</v>
      </c>
      <c r="B2011" s="100">
        <v>169.89</v>
      </c>
      <c r="C2011" s="99" t="s">
        <v>175</v>
      </c>
    </row>
    <row r="2012" spans="1:3">
      <c r="A2012" s="101">
        <v>41648</v>
      </c>
      <c r="B2012" s="100">
        <v>169.5</v>
      </c>
      <c r="C2012" s="99" t="s">
        <v>175</v>
      </c>
    </row>
    <row r="2013" spans="1:3">
      <c r="A2013" s="101">
        <v>41647</v>
      </c>
      <c r="B2013" s="100">
        <v>169.44</v>
      </c>
      <c r="C2013" s="99" t="s">
        <v>175</v>
      </c>
    </row>
    <row r="2014" spans="1:3">
      <c r="A2014" s="101">
        <v>41646</v>
      </c>
      <c r="B2014" s="100">
        <v>169.42</v>
      </c>
      <c r="C2014" s="99" t="s">
        <v>175</v>
      </c>
    </row>
    <row r="2015" spans="1:3">
      <c r="A2015" s="101">
        <v>41645</v>
      </c>
      <c r="B2015" s="100">
        <v>168.4</v>
      </c>
      <c r="C2015" s="99" t="s">
        <v>175</v>
      </c>
    </row>
    <row r="2016" spans="1:3">
      <c r="A2016" s="101">
        <v>41642</v>
      </c>
      <c r="B2016" s="100">
        <v>168.82</v>
      </c>
      <c r="C2016" s="99" t="s">
        <v>175</v>
      </c>
    </row>
    <row r="2017" spans="1:3">
      <c r="A2017" s="101">
        <v>41641</v>
      </c>
      <c r="B2017" s="100">
        <v>168.88</v>
      </c>
      <c r="C2017" s="99" t="s">
        <v>175</v>
      </c>
    </row>
    <row r="2018" spans="1:3">
      <c r="A2018" s="101">
        <v>41639</v>
      </c>
      <c r="B2018" s="100">
        <v>170.36</v>
      </c>
      <c r="C2018" s="99" t="s">
        <v>175</v>
      </c>
    </row>
    <row r="2019" spans="1:3">
      <c r="A2019" s="101">
        <v>41638</v>
      </c>
      <c r="B2019" s="100">
        <v>169.68</v>
      </c>
      <c r="C2019" s="99" t="s">
        <v>175</v>
      </c>
    </row>
    <row r="2020" spans="1:3">
      <c r="A2020" s="101">
        <v>41635</v>
      </c>
      <c r="B2020" s="100">
        <v>169.7</v>
      </c>
      <c r="C2020" s="99" t="s">
        <v>175</v>
      </c>
    </row>
    <row r="2021" spans="1:3">
      <c r="A2021" s="101">
        <v>41634</v>
      </c>
      <c r="B2021" s="100">
        <v>169.73</v>
      </c>
      <c r="C2021" s="99" t="s">
        <v>175</v>
      </c>
    </row>
    <row r="2022" spans="1:3">
      <c r="A2022" s="101">
        <v>41632</v>
      </c>
      <c r="B2022" s="100">
        <v>168.93</v>
      </c>
      <c r="C2022" s="99" t="s">
        <v>175</v>
      </c>
    </row>
    <row r="2023" spans="1:3">
      <c r="A2023" s="101">
        <v>41631</v>
      </c>
      <c r="B2023" s="100">
        <v>168.42</v>
      </c>
      <c r="C2023" s="99" t="s">
        <v>175</v>
      </c>
    </row>
    <row r="2024" spans="1:3">
      <c r="A2024" s="101">
        <v>41628</v>
      </c>
      <c r="B2024" s="100">
        <v>168.38</v>
      </c>
      <c r="C2024" s="99" t="s">
        <v>175</v>
      </c>
    </row>
    <row r="2025" spans="1:3">
      <c r="A2025" s="101">
        <v>41627</v>
      </c>
      <c r="B2025" s="100">
        <v>167.56</v>
      </c>
      <c r="C2025" s="99" t="s">
        <v>175</v>
      </c>
    </row>
    <row r="2026" spans="1:3">
      <c r="A2026" s="101">
        <v>41626</v>
      </c>
      <c r="B2026" s="100">
        <v>167.64</v>
      </c>
      <c r="C2026" s="99" t="s">
        <v>175</v>
      </c>
    </row>
    <row r="2027" spans="1:3">
      <c r="A2027" s="101">
        <v>41625</v>
      </c>
      <c r="B2027" s="100">
        <v>164.89</v>
      </c>
      <c r="C2027" s="99" t="s">
        <v>175</v>
      </c>
    </row>
    <row r="2028" spans="1:3">
      <c r="A2028" s="101">
        <v>41624</v>
      </c>
      <c r="B2028" s="100">
        <v>165.4</v>
      </c>
      <c r="C2028" s="99" t="s">
        <v>175</v>
      </c>
    </row>
    <row r="2029" spans="1:3">
      <c r="A2029" s="101">
        <v>41621</v>
      </c>
      <c r="B2029" s="100">
        <v>164.36</v>
      </c>
      <c r="C2029" s="99" t="s">
        <v>175</v>
      </c>
    </row>
    <row r="2030" spans="1:3">
      <c r="A2030" s="101">
        <v>41620</v>
      </c>
      <c r="B2030" s="100">
        <v>164.38</v>
      </c>
      <c r="C2030" s="99" t="s">
        <v>175</v>
      </c>
    </row>
    <row r="2031" spans="1:3">
      <c r="A2031" s="101">
        <v>41619</v>
      </c>
      <c r="B2031" s="100">
        <v>164.96</v>
      </c>
      <c r="C2031" s="99" t="s">
        <v>175</v>
      </c>
    </row>
    <row r="2032" spans="1:3">
      <c r="A2032" s="101">
        <v>41618</v>
      </c>
      <c r="B2032" s="100">
        <v>166.83</v>
      </c>
      <c r="C2032" s="99" t="s">
        <v>175</v>
      </c>
    </row>
    <row r="2033" spans="1:3">
      <c r="A2033" s="101">
        <v>41617</v>
      </c>
      <c r="B2033" s="100">
        <v>167.36</v>
      </c>
      <c r="C2033" s="99" t="s">
        <v>175</v>
      </c>
    </row>
    <row r="2034" spans="1:3">
      <c r="A2034" s="101">
        <v>41614</v>
      </c>
      <c r="B2034" s="100">
        <v>167.05</v>
      </c>
      <c r="C2034" s="99" t="s">
        <v>175</v>
      </c>
    </row>
    <row r="2035" spans="1:3">
      <c r="A2035" s="101">
        <v>41613</v>
      </c>
      <c r="B2035" s="100">
        <v>165.18</v>
      </c>
      <c r="C2035" s="99" t="s">
        <v>175</v>
      </c>
    </row>
    <row r="2036" spans="1:3">
      <c r="A2036" s="101">
        <v>41612</v>
      </c>
      <c r="B2036" s="100">
        <v>165.9</v>
      </c>
      <c r="C2036" s="99" t="s">
        <v>175</v>
      </c>
    </row>
    <row r="2037" spans="1:3">
      <c r="A2037" s="101">
        <v>41611</v>
      </c>
      <c r="B2037" s="100">
        <v>166.07</v>
      </c>
      <c r="C2037" s="99" t="s">
        <v>175</v>
      </c>
    </row>
    <row r="2038" spans="1:3">
      <c r="A2038" s="101">
        <v>41610</v>
      </c>
      <c r="B2038" s="100">
        <v>166.59</v>
      </c>
      <c r="C2038" s="99" t="s">
        <v>175</v>
      </c>
    </row>
    <row r="2039" spans="1:3">
      <c r="A2039" s="101">
        <v>41607</v>
      </c>
      <c r="B2039" s="100">
        <v>167.04</v>
      </c>
      <c r="C2039" s="99" t="s">
        <v>175</v>
      </c>
    </row>
    <row r="2040" spans="1:3">
      <c r="A2040" s="101">
        <v>41605</v>
      </c>
      <c r="B2040" s="100">
        <v>167.17</v>
      </c>
      <c r="C2040" s="99" t="s">
        <v>175</v>
      </c>
    </row>
    <row r="2041" spans="1:3">
      <c r="A2041" s="101">
        <v>41604</v>
      </c>
      <c r="B2041" s="100">
        <v>166.72</v>
      </c>
      <c r="C2041" s="99" t="s">
        <v>175</v>
      </c>
    </row>
    <row r="2042" spans="1:3">
      <c r="A2042" s="101">
        <v>41603</v>
      </c>
      <c r="B2042" s="100">
        <v>166.67</v>
      </c>
      <c r="C2042" s="99" t="s">
        <v>175</v>
      </c>
    </row>
    <row r="2043" spans="1:3">
      <c r="A2043" s="101">
        <v>41600</v>
      </c>
      <c r="B2043" s="100">
        <v>166.88</v>
      </c>
      <c r="C2043" s="99" t="s">
        <v>175</v>
      </c>
    </row>
    <row r="2044" spans="1:3">
      <c r="A2044" s="101">
        <v>41599</v>
      </c>
      <c r="B2044" s="100">
        <v>166.04</v>
      </c>
      <c r="C2044" s="99" t="s">
        <v>175</v>
      </c>
    </row>
    <row r="2045" spans="1:3">
      <c r="A2045" s="101">
        <v>41598</v>
      </c>
      <c r="B2045" s="100">
        <v>164.69</v>
      </c>
      <c r="C2045" s="99" t="s">
        <v>175</v>
      </c>
    </row>
    <row r="2046" spans="1:3">
      <c r="A2046" s="101">
        <v>41597</v>
      </c>
      <c r="B2046" s="100">
        <v>165.28</v>
      </c>
      <c r="C2046" s="99" t="s">
        <v>175</v>
      </c>
    </row>
    <row r="2047" spans="1:3">
      <c r="A2047" s="101">
        <v>41596</v>
      </c>
      <c r="B2047" s="100">
        <v>165.59</v>
      </c>
      <c r="C2047" s="99" t="s">
        <v>175</v>
      </c>
    </row>
    <row r="2048" spans="1:3">
      <c r="A2048" s="101">
        <v>41593</v>
      </c>
      <c r="B2048" s="100">
        <v>166.2</v>
      </c>
      <c r="C2048" s="99" t="s">
        <v>175</v>
      </c>
    </row>
    <row r="2049" spans="1:3">
      <c r="A2049" s="101">
        <v>41592</v>
      </c>
      <c r="B2049" s="100">
        <v>165.5</v>
      </c>
      <c r="C2049" s="99" t="s">
        <v>175</v>
      </c>
    </row>
    <row r="2050" spans="1:3">
      <c r="A2050" s="101">
        <v>41591</v>
      </c>
      <c r="B2050" s="100">
        <v>164.67</v>
      </c>
      <c r="C2050" s="99" t="s">
        <v>175</v>
      </c>
    </row>
    <row r="2051" spans="1:3">
      <c r="A2051" s="101">
        <v>41590</v>
      </c>
      <c r="B2051" s="100">
        <v>163.31</v>
      </c>
      <c r="C2051" s="99" t="s">
        <v>175</v>
      </c>
    </row>
    <row r="2052" spans="1:3">
      <c r="A2052" s="101">
        <v>41589</v>
      </c>
      <c r="B2052" s="100">
        <v>163.68</v>
      </c>
      <c r="C2052" s="99" t="s">
        <v>175</v>
      </c>
    </row>
    <row r="2053" spans="1:3">
      <c r="A2053" s="101">
        <v>41586</v>
      </c>
      <c r="B2053" s="100">
        <v>163.57</v>
      </c>
      <c r="C2053" s="99" t="s">
        <v>175</v>
      </c>
    </row>
    <row r="2054" spans="1:3">
      <c r="A2054" s="101">
        <v>41585</v>
      </c>
      <c r="B2054" s="100">
        <v>161.4</v>
      </c>
      <c r="C2054" s="99" t="s">
        <v>175</v>
      </c>
    </row>
    <row r="2055" spans="1:3">
      <c r="A2055" s="101">
        <v>41584</v>
      </c>
      <c r="B2055" s="100">
        <v>163.52000000000001</v>
      </c>
      <c r="C2055" s="99" t="s">
        <v>175</v>
      </c>
    </row>
    <row r="2056" spans="1:3">
      <c r="A2056" s="101">
        <v>41583</v>
      </c>
      <c r="B2056" s="100">
        <v>162.72999999999999</v>
      </c>
      <c r="C2056" s="99" t="s">
        <v>175</v>
      </c>
    </row>
    <row r="2057" spans="1:3">
      <c r="A2057" s="101">
        <v>41582</v>
      </c>
      <c r="B2057" s="100">
        <v>163.18</v>
      </c>
      <c r="C2057" s="99" t="s">
        <v>175</v>
      </c>
    </row>
    <row r="2058" spans="1:3">
      <c r="A2058" s="101">
        <v>41579</v>
      </c>
      <c r="B2058" s="100">
        <v>162.59</v>
      </c>
      <c r="C2058" s="99" t="s">
        <v>175</v>
      </c>
    </row>
    <row r="2059" spans="1:3">
      <c r="A2059" s="101">
        <v>41578</v>
      </c>
      <c r="B2059" s="100">
        <v>162.13</v>
      </c>
      <c r="C2059" s="99" t="s">
        <v>175</v>
      </c>
    </row>
    <row r="2060" spans="1:3">
      <c r="A2060" s="101">
        <v>41577</v>
      </c>
      <c r="B2060" s="100">
        <v>162.74</v>
      </c>
      <c r="C2060" s="99" t="s">
        <v>175</v>
      </c>
    </row>
    <row r="2061" spans="1:3">
      <c r="A2061" s="101">
        <v>41576</v>
      </c>
      <c r="B2061" s="100">
        <v>163.52000000000001</v>
      </c>
      <c r="C2061" s="99" t="s">
        <v>175</v>
      </c>
    </row>
    <row r="2062" spans="1:3">
      <c r="A2062" s="101">
        <v>41575</v>
      </c>
      <c r="B2062" s="100">
        <v>162.61000000000001</v>
      </c>
      <c r="C2062" s="99" t="s">
        <v>175</v>
      </c>
    </row>
    <row r="2063" spans="1:3">
      <c r="A2063" s="101">
        <v>41572</v>
      </c>
      <c r="B2063" s="100">
        <v>162.38999999999999</v>
      </c>
      <c r="C2063" s="99" t="s">
        <v>175</v>
      </c>
    </row>
    <row r="2064" spans="1:3">
      <c r="A2064" s="101">
        <v>41571</v>
      </c>
      <c r="B2064" s="100">
        <v>161.68</v>
      </c>
      <c r="C2064" s="99" t="s">
        <v>175</v>
      </c>
    </row>
    <row r="2065" spans="1:3">
      <c r="A2065" s="101">
        <v>41570</v>
      </c>
      <c r="B2065" s="100">
        <v>161.15</v>
      </c>
      <c r="C2065" s="99" t="s">
        <v>175</v>
      </c>
    </row>
    <row r="2066" spans="1:3">
      <c r="A2066" s="101">
        <v>41569</v>
      </c>
      <c r="B2066" s="100">
        <v>161.91999999999999</v>
      </c>
      <c r="C2066" s="99" t="s">
        <v>175</v>
      </c>
    </row>
    <row r="2067" spans="1:3">
      <c r="A2067" s="101">
        <v>41568</v>
      </c>
      <c r="B2067" s="100">
        <v>160.99</v>
      </c>
      <c r="C2067" s="99" t="s">
        <v>175</v>
      </c>
    </row>
    <row r="2068" spans="1:3">
      <c r="A2068" s="101">
        <v>41565</v>
      </c>
      <c r="B2068" s="100">
        <v>160.97999999999999</v>
      </c>
      <c r="C2068" s="99" t="s">
        <v>175</v>
      </c>
    </row>
    <row r="2069" spans="1:3">
      <c r="A2069" s="101">
        <v>41564</v>
      </c>
      <c r="B2069" s="100">
        <v>159.93</v>
      </c>
      <c r="C2069" s="99" t="s">
        <v>175</v>
      </c>
    </row>
    <row r="2070" spans="1:3">
      <c r="A2070" s="101">
        <v>41563</v>
      </c>
      <c r="B2070" s="100">
        <v>158.85</v>
      </c>
      <c r="C2070" s="99" t="s">
        <v>175</v>
      </c>
    </row>
    <row r="2071" spans="1:3">
      <c r="A2071" s="101">
        <v>41562</v>
      </c>
      <c r="B2071" s="100">
        <v>156.66999999999999</v>
      </c>
      <c r="C2071" s="99" t="s">
        <v>175</v>
      </c>
    </row>
    <row r="2072" spans="1:3">
      <c r="A2072" s="101">
        <v>41561</v>
      </c>
      <c r="B2072" s="100">
        <v>157.78</v>
      </c>
      <c r="C2072" s="99" t="s">
        <v>175</v>
      </c>
    </row>
    <row r="2073" spans="1:3">
      <c r="A2073" s="101">
        <v>41558</v>
      </c>
      <c r="B2073" s="100">
        <v>157.13999999999999</v>
      </c>
      <c r="C2073" s="99" t="s">
        <v>175</v>
      </c>
    </row>
    <row r="2074" spans="1:3">
      <c r="A2074" s="101">
        <v>41557</v>
      </c>
      <c r="B2074" s="100">
        <v>156.16</v>
      </c>
      <c r="C2074" s="99" t="s">
        <v>175</v>
      </c>
    </row>
    <row r="2075" spans="1:3">
      <c r="A2075" s="101">
        <v>41556</v>
      </c>
      <c r="B2075" s="100">
        <v>152.80000000000001</v>
      </c>
      <c r="C2075" s="99" t="s">
        <v>175</v>
      </c>
    </row>
    <row r="2076" spans="1:3">
      <c r="A2076" s="101">
        <v>41555</v>
      </c>
      <c r="B2076" s="100">
        <v>152.69999999999999</v>
      </c>
      <c r="C2076" s="99" t="s">
        <v>175</v>
      </c>
    </row>
    <row r="2077" spans="1:3">
      <c r="A2077" s="101">
        <v>41554</v>
      </c>
      <c r="B2077" s="100">
        <v>154.56</v>
      </c>
      <c r="C2077" s="99" t="s">
        <v>175</v>
      </c>
    </row>
    <row r="2078" spans="1:3">
      <c r="A2078" s="101">
        <v>41551</v>
      </c>
      <c r="B2078" s="100">
        <v>155.88999999999999</v>
      </c>
      <c r="C2078" s="99" t="s">
        <v>175</v>
      </c>
    </row>
    <row r="2079" spans="1:3">
      <c r="A2079" s="101">
        <v>41550</v>
      </c>
      <c r="B2079" s="100">
        <v>154.79</v>
      </c>
      <c r="C2079" s="99" t="s">
        <v>175</v>
      </c>
    </row>
    <row r="2080" spans="1:3">
      <c r="A2080" s="101">
        <v>41549</v>
      </c>
      <c r="B2080" s="100">
        <v>156.19</v>
      </c>
      <c r="C2080" s="99" t="s">
        <v>175</v>
      </c>
    </row>
    <row r="2081" spans="1:3">
      <c r="A2081" s="101">
        <v>41548</v>
      </c>
      <c r="B2081" s="100">
        <v>156.27000000000001</v>
      </c>
      <c r="C2081" s="99" t="s">
        <v>175</v>
      </c>
    </row>
    <row r="2082" spans="1:3">
      <c r="A2082" s="101">
        <v>41547</v>
      </c>
      <c r="B2082" s="100">
        <v>155.02000000000001</v>
      </c>
      <c r="C2082" s="99" t="s">
        <v>175</v>
      </c>
    </row>
    <row r="2083" spans="1:3">
      <c r="A2083" s="101">
        <v>41544</v>
      </c>
      <c r="B2083" s="100">
        <v>155.96</v>
      </c>
      <c r="C2083" s="99" t="s">
        <v>175</v>
      </c>
    </row>
    <row r="2084" spans="1:3">
      <c r="A2084" s="101">
        <v>41543</v>
      </c>
      <c r="B2084" s="100">
        <v>156.59</v>
      </c>
      <c r="C2084" s="99" t="s">
        <v>175</v>
      </c>
    </row>
    <row r="2085" spans="1:3">
      <c r="A2085" s="101">
        <v>41542</v>
      </c>
      <c r="B2085" s="100">
        <v>156.01</v>
      </c>
      <c r="C2085" s="99" t="s">
        <v>175</v>
      </c>
    </row>
    <row r="2086" spans="1:3">
      <c r="A2086" s="101">
        <v>41541</v>
      </c>
      <c r="B2086" s="100">
        <v>156.44</v>
      </c>
      <c r="C2086" s="99" t="s">
        <v>175</v>
      </c>
    </row>
    <row r="2087" spans="1:3">
      <c r="A2087" s="101">
        <v>41540</v>
      </c>
      <c r="B2087" s="100">
        <v>156.83000000000001</v>
      </c>
      <c r="C2087" s="99" t="s">
        <v>175</v>
      </c>
    </row>
    <row r="2088" spans="1:3">
      <c r="A2088" s="101">
        <v>41537</v>
      </c>
      <c r="B2088" s="100">
        <v>157.57</v>
      </c>
      <c r="C2088" s="99" t="s">
        <v>175</v>
      </c>
    </row>
    <row r="2089" spans="1:3">
      <c r="A2089" s="101">
        <v>41536</v>
      </c>
      <c r="B2089" s="100">
        <v>159.47</v>
      </c>
      <c r="C2089" s="99" t="s">
        <v>175</v>
      </c>
    </row>
    <row r="2090" spans="1:3">
      <c r="A2090" s="101">
        <v>41535</v>
      </c>
      <c r="B2090" s="100">
        <v>159.74</v>
      </c>
      <c r="C2090" s="99" t="s">
        <v>175</v>
      </c>
    </row>
    <row r="2091" spans="1:3">
      <c r="A2091" s="101">
        <v>41534</v>
      </c>
      <c r="B2091" s="100">
        <v>157.82</v>
      </c>
      <c r="C2091" s="99" t="s">
        <v>175</v>
      </c>
    </row>
    <row r="2092" spans="1:3">
      <c r="A2092" s="101">
        <v>41533</v>
      </c>
      <c r="B2092" s="100">
        <v>157.15</v>
      </c>
      <c r="C2092" s="99" t="s">
        <v>175</v>
      </c>
    </row>
    <row r="2093" spans="1:3">
      <c r="A2093" s="101">
        <v>41530</v>
      </c>
      <c r="B2093" s="100">
        <v>156.27000000000001</v>
      </c>
      <c r="C2093" s="99" t="s">
        <v>175</v>
      </c>
    </row>
    <row r="2094" spans="1:3">
      <c r="A2094" s="101">
        <v>41529</v>
      </c>
      <c r="B2094" s="100">
        <v>155.84</v>
      </c>
      <c r="C2094" s="99" t="s">
        <v>175</v>
      </c>
    </row>
    <row r="2095" spans="1:3">
      <c r="A2095" s="101">
        <v>41528</v>
      </c>
      <c r="B2095" s="100">
        <v>156.33000000000001</v>
      </c>
      <c r="C2095" s="99" t="s">
        <v>175</v>
      </c>
    </row>
    <row r="2096" spans="1:3">
      <c r="A2096" s="101">
        <v>41527</v>
      </c>
      <c r="B2096" s="100">
        <v>155.83000000000001</v>
      </c>
      <c r="C2096" s="99" t="s">
        <v>175</v>
      </c>
    </row>
    <row r="2097" spans="1:3">
      <c r="A2097" s="101">
        <v>41526</v>
      </c>
      <c r="B2097" s="100">
        <v>154.69</v>
      </c>
      <c r="C2097" s="99" t="s">
        <v>175</v>
      </c>
    </row>
    <row r="2098" spans="1:3">
      <c r="A2098" s="101">
        <v>41523</v>
      </c>
      <c r="B2098" s="100">
        <v>153.16</v>
      </c>
      <c r="C2098" s="99" t="s">
        <v>175</v>
      </c>
    </row>
    <row r="2099" spans="1:3">
      <c r="A2099" s="101">
        <v>41522</v>
      </c>
      <c r="B2099" s="100">
        <v>153.13</v>
      </c>
      <c r="C2099" s="99" t="s">
        <v>175</v>
      </c>
    </row>
    <row r="2100" spans="1:3">
      <c r="A2100" s="101">
        <v>41521</v>
      </c>
      <c r="B2100" s="100">
        <v>152.94</v>
      </c>
      <c r="C2100" s="99" t="s">
        <v>175</v>
      </c>
    </row>
    <row r="2101" spans="1:3">
      <c r="A2101" s="101">
        <v>41520</v>
      </c>
      <c r="B2101" s="100">
        <v>151.68</v>
      </c>
      <c r="C2101" s="99" t="s">
        <v>175</v>
      </c>
    </row>
    <row r="2102" spans="1:3">
      <c r="A2102" s="101">
        <v>41516</v>
      </c>
      <c r="B2102" s="100">
        <v>151.04</v>
      </c>
      <c r="C2102" s="99" t="s">
        <v>175</v>
      </c>
    </row>
    <row r="2103" spans="1:3">
      <c r="A2103" s="101">
        <v>41515</v>
      </c>
      <c r="B2103" s="100">
        <v>151.51</v>
      </c>
      <c r="C2103" s="99" t="s">
        <v>175</v>
      </c>
    </row>
    <row r="2104" spans="1:3">
      <c r="A2104" s="101">
        <v>41514</v>
      </c>
      <c r="B2104" s="100">
        <v>151.19</v>
      </c>
      <c r="C2104" s="99" t="s">
        <v>175</v>
      </c>
    </row>
    <row r="2105" spans="1:3">
      <c r="A2105" s="101">
        <v>41513</v>
      </c>
      <c r="B2105" s="100">
        <v>150.75</v>
      </c>
      <c r="C2105" s="99" t="s">
        <v>175</v>
      </c>
    </row>
    <row r="2106" spans="1:3">
      <c r="A2106" s="101">
        <v>41512</v>
      </c>
      <c r="B2106" s="100">
        <v>153.18</v>
      </c>
      <c r="C2106" s="99" t="s">
        <v>175</v>
      </c>
    </row>
    <row r="2107" spans="1:3">
      <c r="A2107" s="101">
        <v>41509</v>
      </c>
      <c r="B2107" s="100">
        <v>153.80000000000001</v>
      </c>
      <c r="C2107" s="99" t="s">
        <v>175</v>
      </c>
    </row>
    <row r="2108" spans="1:3">
      <c r="A2108" s="101">
        <v>41508</v>
      </c>
      <c r="B2108" s="100">
        <v>153.16999999999999</v>
      </c>
      <c r="C2108" s="99" t="s">
        <v>175</v>
      </c>
    </row>
    <row r="2109" spans="1:3">
      <c r="A2109" s="101">
        <v>41507</v>
      </c>
      <c r="B2109" s="100">
        <v>151.86000000000001</v>
      </c>
      <c r="C2109" s="99" t="s">
        <v>175</v>
      </c>
    </row>
    <row r="2110" spans="1:3">
      <c r="A2110" s="101">
        <v>41506</v>
      </c>
      <c r="B2110" s="100">
        <v>152.74</v>
      </c>
      <c r="C2110" s="99" t="s">
        <v>175</v>
      </c>
    </row>
    <row r="2111" spans="1:3">
      <c r="A2111" s="101">
        <v>41505</v>
      </c>
      <c r="B2111" s="100">
        <v>152.16</v>
      </c>
      <c r="C2111" s="99" t="s">
        <v>175</v>
      </c>
    </row>
    <row r="2112" spans="1:3">
      <c r="A2112" s="101">
        <v>41502</v>
      </c>
      <c r="B2112" s="100">
        <v>153.05000000000001</v>
      </c>
      <c r="C2112" s="99" t="s">
        <v>175</v>
      </c>
    </row>
    <row r="2113" spans="1:3">
      <c r="A2113" s="101">
        <v>41501</v>
      </c>
      <c r="B2113" s="100">
        <v>153.55000000000001</v>
      </c>
      <c r="C2113" s="99" t="s">
        <v>175</v>
      </c>
    </row>
    <row r="2114" spans="1:3">
      <c r="A2114" s="101">
        <v>41500</v>
      </c>
      <c r="B2114" s="100">
        <v>155.75</v>
      </c>
      <c r="C2114" s="99" t="s">
        <v>175</v>
      </c>
    </row>
    <row r="2115" spans="1:3">
      <c r="A2115" s="101">
        <v>41499</v>
      </c>
      <c r="B2115" s="100">
        <v>156.53</v>
      </c>
      <c r="C2115" s="99" t="s">
        <v>175</v>
      </c>
    </row>
    <row r="2116" spans="1:3">
      <c r="A2116" s="101">
        <v>41498</v>
      </c>
      <c r="B2116" s="100">
        <v>156.06</v>
      </c>
      <c r="C2116" s="99" t="s">
        <v>175</v>
      </c>
    </row>
    <row r="2117" spans="1:3">
      <c r="A2117" s="101">
        <v>41495</v>
      </c>
      <c r="B2117" s="100">
        <v>156.24</v>
      </c>
      <c r="C2117" s="99" t="s">
        <v>175</v>
      </c>
    </row>
    <row r="2118" spans="1:3">
      <c r="A2118" s="101">
        <v>41494</v>
      </c>
      <c r="B2118" s="100">
        <v>156.77000000000001</v>
      </c>
      <c r="C2118" s="99" t="s">
        <v>175</v>
      </c>
    </row>
    <row r="2119" spans="1:3">
      <c r="A2119" s="101">
        <v>41493</v>
      </c>
      <c r="B2119" s="100">
        <v>156.13</v>
      </c>
      <c r="C2119" s="99" t="s">
        <v>175</v>
      </c>
    </row>
    <row r="2120" spans="1:3">
      <c r="A2120" s="101">
        <v>41492</v>
      </c>
      <c r="B2120" s="100">
        <v>156.68</v>
      </c>
      <c r="C2120" s="99" t="s">
        <v>175</v>
      </c>
    </row>
    <row r="2121" spans="1:3">
      <c r="A2121" s="101">
        <v>41491</v>
      </c>
      <c r="B2121" s="100">
        <v>157.57</v>
      </c>
      <c r="C2121" s="99" t="s">
        <v>175</v>
      </c>
    </row>
    <row r="2122" spans="1:3">
      <c r="A2122" s="101">
        <v>41488</v>
      </c>
      <c r="B2122" s="100">
        <v>157.79</v>
      </c>
      <c r="C2122" s="99" t="s">
        <v>175</v>
      </c>
    </row>
    <row r="2123" spans="1:3">
      <c r="A2123" s="101">
        <v>41487</v>
      </c>
      <c r="B2123" s="100">
        <v>157.53</v>
      </c>
      <c r="C2123" s="99" t="s">
        <v>175</v>
      </c>
    </row>
    <row r="2124" spans="1:3">
      <c r="A2124" s="101">
        <v>41486</v>
      </c>
      <c r="B2124" s="100">
        <v>155.57</v>
      </c>
      <c r="C2124" s="99" t="s">
        <v>175</v>
      </c>
    </row>
    <row r="2125" spans="1:3">
      <c r="A2125" s="101">
        <v>41485</v>
      </c>
      <c r="B2125" s="100">
        <v>155.57</v>
      </c>
      <c r="C2125" s="99" t="s">
        <v>175</v>
      </c>
    </row>
    <row r="2126" spans="1:3">
      <c r="A2126" s="101">
        <v>41484</v>
      </c>
      <c r="B2126" s="100">
        <v>155.5</v>
      </c>
      <c r="C2126" s="99" t="s">
        <v>175</v>
      </c>
    </row>
    <row r="2127" spans="1:3">
      <c r="A2127" s="101">
        <v>41481</v>
      </c>
      <c r="B2127" s="100">
        <v>156.08000000000001</v>
      </c>
      <c r="C2127" s="99" t="s">
        <v>175</v>
      </c>
    </row>
    <row r="2128" spans="1:3">
      <c r="A2128" s="101">
        <v>41480</v>
      </c>
      <c r="B2128" s="100">
        <v>155.94999999999999</v>
      </c>
      <c r="C2128" s="99" t="s">
        <v>175</v>
      </c>
    </row>
    <row r="2129" spans="1:3">
      <c r="A2129" s="101">
        <v>41479</v>
      </c>
      <c r="B2129" s="100">
        <v>155.55000000000001</v>
      </c>
      <c r="C2129" s="99" t="s">
        <v>175</v>
      </c>
    </row>
    <row r="2130" spans="1:3">
      <c r="A2130" s="101">
        <v>41478</v>
      </c>
      <c r="B2130" s="100">
        <v>156.13999999999999</v>
      </c>
      <c r="C2130" s="99" t="s">
        <v>175</v>
      </c>
    </row>
    <row r="2131" spans="1:3">
      <c r="A2131" s="101">
        <v>41477</v>
      </c>
      <c r="B2131" s="100">
        <v>156.43</v>
      </c>
      <c r="C2131" s="99" t="s">
        <v>175</v>
      </c>
    </row>
    <row r="2132" spans="1:3">
      <c r="A2132" s="101">
        <v>41474</v>
      </c>
      <c r="B2132" s="100">
        <v>156.12</v>
      </c>
      <c r="C2132" s="99" t="s">
        <v>175</v>
      </c>
    </row>
    <row r="2133" spans="1:3">
      <c r="A2133" s="101">
        <v>41473</v>
      </c>
      <c r="B2133" s="100">
        <v>155.86000000000001</v>
      </c>
      <c r="C2133" s="99" t="s">
        <v>175</v>
      </c>
    </row>
    <row r="2134" spans="1:3">
      <c r="A2134" s="101">
        <v>41472</v>
      </c>
      <c r="B2134" s="100">
        <v>155.06</v>
      </c>
      <c r="C2134" s="99" t="s">
        <v>175</v>
      </c>
    </row>
    <row r="2135" spans="1:3">
      <c r="A2135" s="101">
        <v>41471</v>
      </c>
      <c r="B2135" s="100">
        <v>154.62</v>
      </c>
      <c r="C2135" s="99" t="s">
        <v>175</v>
      </c>
    </row>
    <row r="2136" spans="1:3">
      <c r="A2136" s="101">
        <v>41470</v>
      </c>
      <c r="B2136" s="100">
        <v>155.19999999999999</v>
      </c>
      <c r="C2136" s="99" t="s">
        <v>175</v>
      </c>
    </row>
    <row r="2137" spans="1:3">
      <c r="A2137" s="101">
        <v>41467</v>
      </c>
      <c r="B2137" s="100">
        <v>154.97999999999999</v>
      </c>
      <c r="C2137" s="99" t="s">
        <v>175</v>
      </c>
    </row>
    <row r="2138" spans="1:3">
      <c r="A2138" s="101">
        <v>41466</v>
      </c>
      <c r="B2138" s="100">
        <v>154.51</v>
      </c>
      <c r="C2138" s="99" t="s">
        <v>175</v>
      </c>
    </row>
    <row r="2139" spans="1:3">
      <c r="A2139" s="101">
        <v>41465</v>
      </c>
      <c r="B2139" s="100">
        <v>152.43</v>
      </c>
      <c r="C2139" s="99" t="s">
        <v>175</v>
      </c>
    </row>
    <row r="2140" spans="1:3">
      <c r="A2140" s="101">
        <v>41464</v>
      </c>
      <c r="B2140" s="100">
        <v>152.38999999999999</v>
      </c>
      <c r="C2140" s="99" t="s">
        <v>175</v>
      </c>
    </row>
    <row r="2141" spans="1:3">
      <c r="A2141" s="101">
        <v>41463</v>
      </c>
      <c r="B2141" s="100">
        <v>151.30000000000001</v>
      </c>
      <c r="C2141" s="99" t="s">
        <v>175</v>
      </c>
    </row>
    <row r="2142" spans="1:3">
      <c r="A2142" s="101">
        <v>41460</v>
      </c>
      <c r="B2142" s="100">
        <v>150.46</v>
      </c>
      <c r="C2142" s="99" t="s">
        <v>175</v>
      </c>
    </row>
    <row r="2143" spans="1:3">
      <c r="A2143" s="101">
        <v>41458</v>
      </c>
      <c r="B2143" s="100">
        <v>148.94</v>
      </c>
      <c r="C2143" s="99" t="s">
        <v>175</v>
      </c>
    </row>
    <row r="2144" spans="1:3">
      <c r="A2144" s="101">
        <v>41457</v>
      </c>
      <c r="B2144" s="100">
        <v>148.82</v>
      </c>
      <c r="C2144" s="99" t="s">
        <v>175</v>
      </c>
    </row>
    <row r="2145" spans="1:3">
      <c r="A2145" s="101">
        <v>41456</v>
      </c>
      <c r="B2145" s="100">
        <v>148.87</v>
      </c>
      <c r="C2145" s="99" t="s">
        <v>175</v>
      </c>
    </row>
    <row r="2146" spans="1:3">
      <c r="A2146" s="101">
        <v>41453</v>
      </c>
      <c r="B2146" s="100">
        <v>148.06</v>
      </c>
      <c r="C2146" s="99" t="s">
        <v>175</v>
      </c>
    </row>
    <row r="2147" spans="1:3">
      <c r="A2147" s="101">
        <v>41452</v>
      </c>
      <c r="B2147" s="100">
        <v>148.69</v>
      </c>
      <c r="C2147" s="99" t="s">
        <v>175</v>
      </c>
    </row>
    <row r="2148" spans="1:3">
      <c r="A2148" s="101">
        <v>41451</v>
      </c>
      <c r="B2148" s="100">
        <v>147.76</v>
      </c>
      <c r="C2148" s="99" t="s">
        <v>175</v>
      </c>
    </row>
    <row r="2149" spans="1:3">
      <c r="A2149" s="101">
        <v>41450</v>
      </c>
      <c r="B2149" s="100">
        <v>146.33000000000001</v>
      </c>
      <c r="C2149" s="99" t="s">
        <v>175</v>
      </c>
    </row>
    <row r="2150" spans="1:3">
      <c r="A2150" s="101">
        <v>41449</v>
      </c>
      <c r="B2150" s="100">
        <v>144.94</v>
      </c>
      <c r="C2150" s="99" t="s">
        <v>175</v>
      </c>
    </row>
    <row r="2151" spans="1:3">
      <c r="A2151" s="101">
        <v>41446</v>
      </c>
      <c r="B2151" s="100">
        <v>146.72</v>
      </c>
      <c r="C2151" s="99" t="s">
        <v>175</v>
      </c>
    </row>
    <row r="2152" spans="1:3">
      <c r="A2152" s="101">
        <v>41445</v>
      </c>
      <c r="B2152" s="100">
        <v>147.03</v>
      </c>
      <c r="C2152" s="99" t="s">
        <v>175</v>
      </c>
    </row>
    <row r="2153" spans="1:3">
      <c r="A2153" s="101">
        <v>41444</v>
      </c>
      <c r="B2153" s="100">
        <v>150.78</v>
      </c>
      <c r="C2153" s="99" t="s">
        <v>175</v>
      </c>
    </row>
    <row r="2154" spans="1:3">
      <c r="A2154" s="101">
        <v>41443</v>
      </c>
      <c r="B2154" s="100">
        <v>152.88999999999999</v>
      </c>
      <c r="C2154" s="99" t="s">
        <v>175</v>
      </c>
    </row>
    <row r="2155" spans="1:3">
      <c r="A2155" s="101">
        <v>41442</v>
      </c>
      <c r="B2155" s="100">
        <v>151.71</v>
      </c>
      <c r="C2155" s="99" t="s">
        <v>175</v>
      </c>
    </row>
    <row r="2156" spans="1:3">
      <c r="A2156" s="101">
        <v>41439</v>
      </c>
      <c r="B2156" s="100">
        <v>150.57</v>
      </c>
      <c r="C2156" s="99" t="s">
        <v>175</v>
      </c>
    </row>
    <row r="2157" spans="1:3">
      <c r="A2157" s="101">
        <v>41438</v>
      </c>
      <c r="B2157" s="100">
        <v>151.46</v>
      </c>
      <c r="C2157" s="99" t="s">
        <v>175</v>
      </c>
    </row>
    <row r="2158" spans="1:3">
      <c r="A2158" s="101">
        <v>41437</v>
      </c>
      <c r="B2158" s="100">
        <v>149.22999999999999</v>
      </c>
      <c r="C2158" s="99" t="s">
        <v>175</v>
      </c>
    </row>
    <row r="2159" spans="1:3">
      <c r="A2159" s="101">
        <v>41436</v>
      </c>
      <c r="B2159" s="100">
        <v>150.46</v>
      </c>
      <c r="C2159" s="99" t="s">
        <v>175</v>
      </c>
    </row>
    <row r="2160" spans="1:3">
      <c r="A2160" s="101">
        <v>41435</v>
      </c>
      <c r="B2160" s="100">
        <v>152</v>
      </c>
      <c r="C2160" s="99" t="s">
        <v>175</v>
      </c>
    </row>
    <row r="2161" spans="1:3">
      <c r="A2161" s="101">
        <v>41432</v>
      </c>
      <c r="B2161" s="100">
        <v>152.05000000000001</v>
      </c>
      <c r="C2161" s="99" t="s">
        <v>175</v>
      </c>
    </row>
    <row r="2162" spans="1:3">
      <c r="A2162" s="101">
        <v>41431</v>
      </c>
      <c r="B2162" s="100">
        <v>150.12</v>
      </c>
      <c r="C2162" s="99" t="s">
        <v>175</v>
      </c>
    </row>
    <row r="2163" spans="1:3">
      <c r="A2163" s="101">
        <v>41430</v>
      </c>
      <c r="B2163" s="100">
        <v>148.84</v>
      </c>
      <c r="C2163" s="99" t="s">
        <v>175</v>
      </c>
    </row>
    <row r="2164" spans="1:3">
      <c r="A2164" s="101">
        <v>41429</v>
      </c>
      <c r="B2164" s="100">
        <v>150.88</v>
      </c>
      <c r="C2164" s="99" t="s">
        <v>175</v>
      </c>
    </row>
    <row r="2165" spans="1:3">
      <c r="A2165" s="101">
        <v>41428</v>
      </c>
      <c r="B2165" s="100">
        <v>151.71</v>
      </c>
      <c r="C2165" s="99" t="s">
        <v>175</v>
      </c>
    </row>
    <row r="2166" spans="1:3">
      <c r="A2166" s="101">
        <v>41425</v>
      </c>
      <c r="B2166" s="100">
        <v>150.80000000000001</v>
      </c>
      <c r="C2166" s="99" t="s">
        <v>175</v>
      </c>
    </row>
    <row r="2167" spans="1:3">
      <c r="A2167" s="101">
        <v>41424</v>
      </c>
      <c r="B2167" s="100">
        <v>152.99</v>
      </c>
      <c r="C2167" s="99" t="s">
        <v>175</v>
      </c>
    </row>
    <row r="2168" spans="1:3">
      <c r="A2168" s="101">
        <v>41423</v>
      </c>
      <c r="B2168" s="100">
        <v>152.41</v>
      </c>
      <c r="C2168" s="99" t="s">
        <v>175</v>
      </c>
    </row>
    <row r="2169" spans="1:3">
      <c r="A2169" s="101">
        <v>41422</v>
      </c>
      <c r="B2169" s="100">
        <v>153.46</v>
      </c>
      <c r="C2169" s="99" t="s">
        <v>175</v>
      </c>
    </row>
    <row r="2170" spans="1:3">
      <c r="A2170" s="101">
        <v>41418</v>
      </c>
      <c r="B2170" s="100">
        <v>152.51</v>
      </c>
      <c r="C2170" s="99" t="s">
        <v>175</v>
      </c>
    </row>
    <row r="2171" spans="1:3">
      <c r="A2171" s="101">
        <v>41417</v>
      </c>
      <c r="B2171" s="100">
        <v>152.58000000000001</v>
      </c>
      <c r="C2171" s="99" t="s">
        <v>175</v>
      </c>
    </row>
    <row r="2172" spans="1:3">
      <c r="A2172" s="101">
        <v>41416</v>
      </c>
      <c r="B2172" s="100">
        <v>153.01</v>
      </c>
      <c r="C2172" s="99" t="s">
        <v>175</v>
      </c>
    </row>
    <row r="2173" spans="1:3">
      <c r="A2173" s="101">
        <v>41415</v>
      </c>
      <c r="B2173" s="100">
        <v>154.26</v>
      </c>
      <c r="C2173" s="99" t="s">
        <v>175</v>
      </c>
    </row>
    <row r="2174" spans="1:3">
      <c r="A2174" s="101">
        <v>41414</v>
      </c>
      <c r="B2174" s="100">
        <v>153.99</v>
      </c>
      <c r="C2174" s="99" t="s">
        <v>175</v>
      </c>
    </row>
    <row r="2175" spans="1:3">
      <c r="A2175" s="101">
        <v>41411</v>
      </c>
      <c r="B2175" s="100">
        <v>154.1</v>
      </c>
      <c r="C2175" s="99" t="s">
        <v>175</v>
      </c>
    </row>
    <row r="2176" spans="1:3">
      <c r="A2176" s="101">
        <v>41410</v>
      </c>
      <c r="B2176" s="100">
        <v>152.53</v>
      </c>
      <c r="C2176" s="99" t="s">
        <v>175</v>
      </c>
    </row>
    <row r="2177" spans="1:3">
      <c r="A2177" s="101">
        <v>41409</v>
      </c>
      <c r="B2177" s="100">
        <v>153.29</v>
      </c>
      <c r="C2177" s="99" t="s">
        <v>175</v>
      </c>
    </row>
    <row r="2178" spans="1:3">
      <c r="A2178" s="101">
        <v>41408</v>
      </c>
      <c r="B2178" s="100">
        <v>152.46</v>
      </c>
      <c r="C2178" s="99" t="s">
        <v>175</v>
      </c>
    </row>
    <row r="2179" spans="1:3">
      <c r="A2179" s="101">
        <v>41407</v>
      </c>
      <c r="B2179" s="100">
        <v>150.9</v>
      </c>
      <c r="C2179" s="99" t="s">
        <v>175</v>
      </c>
    </row>
    <row r="2180" spans="1:3">
      <c r="A2180" s="101">
        <v>41404</v>
      </c>
      <c r="B2180" s="100">
        <v>150.88</v>
      </c>
      <c r="C2180" s="99" t="s">
        <v>175</v>
      </c>
    </row>
    <row r="2181" spans="1:3">
      <c r="A2181" s="101">
        <v>41403</v>
      </c>
      <c r="B2181" s="100">
        <v>150.22999999999999</v>
      </c>
      <c r="C2181" s="99" t="s">
        <v>175</v>
      </c>
    </row>
    <row r="2182" spans="1:3">
      <c r="A2182" s="101">
        <v>41402</v>
      </c>
      <c r="B2182" s="100">
        <v>150.72</v>
      </c>
      <c r="C2182" s="99" t="s">
        <v>175</v>
      </c>
    </row>
    <row r="2183" spans="1:3">
      <c r="A2183" s="101">
        <v>41401</v>
      </c>
      <c r="B2183" s="100">
        <v>150.03</v>
      </c>
      <c r="C2183" s="99" t="s">
        <v>175</v>
      </c>
    </row>
    <row r="2184" spans="1:3">
      <c r="A2184" s="101">
        <v>41400</v>
      </c>
      <c r="B2184" s="100">
        <v>149.24</v>
      </c>
      <c r="C2184" s="99" t="s">
        <v>175</v>
      </c>
    </row>
    <row r="2185" spans="1:3">
      <c r="A2185" s="101">
        <v>41397</v>
      </c>
      <c r="B2185" s="100">
        <v>148.96</v>
      </c>
      <c r="C2185" s="99" t="s">
        <v>175</v>
      </c>
    </row>
    <row r="2186" spans="1:3">
      <c r="A2186" s="101">
        <v>41396</v>
      </c>
      <c r="B2186" s="100">
        <v>147.38999999999999</v>
      </c>
      <c r="C2186" s="99" t="s">
        <v>175</v>
      </c>
    </row>
    <row r="2187" spans="1:3">
      <c r="A2187" s="101">
        <v>41395</v>
      </c>
      <c r="B2187" s="100">
        <v>146.01</v>
      </c>
      <c r="C2187" s="99" t="s">
        <v>175</v>
      </c>
    </row>
    <row r="2188" spans="1:3">
      <c r="A2188" s="101">
        <v>41394</v>
      </c>
      <c r="B2188" s="100">
        <v>147.37</v>
      </c>
      <c r="C2188" s="99" t="s">
        <v>175</v>
      </c>
    </row>
    <row r="2189" spans="1:3">
      <c r="A2189" s="101">
        <v>41393</v>
      </c>
      <c r="B2189" s="100">
        <v>147.01</v>
      </c>
      <c r="C2189" s="99" t="s">
        <v>175</v>
      </c>
    </row>
    <row r="2190" spans="1:3">
      <c r="A2190" s="101">
        <v>41390</v>
      </c>
      <c r="B2190" s="100">
        <v>145.96</v>
      </c>
      <c r="C2190" s="99" t="s">
        <v>175</v>
      </c>
    </row>
    <row r="2191" spans="1:3">
      <c r="A2191" s="101">
        <v>41389</v>
      </c>
      <c r="B2191" s="100">
        <v>146.22</v>
      </c>
      <c r="C2191" s="99" t="s">
        <v>175</v>
      </c>
    </row>
    <row r="2192" spans="1:3">
      <c r="A2192" s="101">
        <v>41388</v>
      </c>
      <c r="B2192" s="100">
        <v>145.63</v>
      </c>
      <c r="C2192" s="99" t="s">
        <v>175</v>
      </c>
    </row>
    <row r="2193" spans="1:3">
      <c r="A2193" s="101">
        <v>41387</v>
      </c>
      <c r="B2193" s="100">
        <v>145.61000000000001</v>
      </c>
      <c r="C2193" s="99" t="s">
        <v>175</v>
      </c>
    </row>
    <row r="2194" spans="1:3">
      <c r="A2194" s="101">
        <v>41386</v>
      </c>
      <c r="B2194" s="100">
        <v>144.11000000000001</v>
      </c>
      <c r="C2194" s="99" t="s">
        <v>175</v>
      </c>
    </row>
    <row r="2195" spans="1:3">
      <c r="A2195" s="101">
        <v>41383</v>
      </c>
      <c r="B2195" s="100">
        <v>143.44</v>
      </c>
      <c r="C2195" s="99" t="s">
        <v>175</v>
      </c>
    </row>
    <row r="2196" spans="1:3">
      <c r="A2196" s="101">
        <v>41382</v>
      </c>
      <c r="B2196" s="100">
        <v>142.18</v>
      </c>
      <c r="C2196" s="99" t="s">
        <v>175</v>
      </c>
    </row>
    <row r="2197" spans="1:3">
      <c r="A2197" s="101">
        <v>41381</v>
      </c>
      <c r="B2197" s="100">
        <v>143.13</v>
      </c>
      <c r="C2197" s="99" t="s">
        <v>175</v>
      </c>
    </row>
    <row r="2198" spans="1:3">
      <c r="A2198" s="101">
        <v>41380</v>
      </c>
      <c r="B2198" s="100">
        <v>145.21</v>
      </c>
      <c r="C2198" s="99" t="s">
        <v>175</v>
      </c>
    </row>
    <row r="2199" spans="1:3">
      <c r="A2199" s="101">
        <v>41379</v>
      </c>
      <c r="B2199" s="100">
        <v>143.16999999999999</v>
      </c>
      <c r="C2199" s="99" t="s">
        <v>175</v>
      </c>
    </row>
    <row r="2200" spans="1:3">
      <c r="A2200" s="101">
        <v>41376</v>
      </c>
      <c r="B2200" s="100">
        <v>146.53</v>
      </c>
      <c r="C2200" s="99" t="s">
        <v>175</v>
      </c>
    </row>
    <row r="2201" spans="1:3">
      <c r="A2201" s="101">
        <v>41375</v>
      </c>
      <c r="B2201" s="100">
        <v>146.94999999999999</v>
      </c>
      <c r="C2201" s="99" t="s">
        <v>175</v>
      </c>
    </row>
    <row r="2202" spans="1:3">
      <c r="A2202" s="101">
        <v>41374</v>
      </c>
      <c r="B2202" s="100">
        <v>146.41999999999999</v>
      </c>
      <c r="C2202" s="99" t="s">
        <v>175</v>
      </c>
    </row>
    <row r="2203" spans="1:3">
      <c r="A2203" s="101">
        <v>41373</v>
      </c>
      <c r="B2203" s="100">
        <v>144.63999999999999</v>
      </c>
      <c r="C2203" s="99" t="s">
        <v>175</v>
      </c>
    </row>
    <row r="2204" spans="1:3">
      <c r="A2204" s="101">
        <v>41372</v>
      </c>
      <c r="B2204" s="100">
        <v>144.13</v>
      </c>
      <c r="C2204" s="99" t="s">
        <v>175</v>
      </c>
    </row>
    <row r="2205" spans="1:3">
      <c r="A2205" s="101">
        <v>41369</v>
      </c>
      <c r="B2205" s="100">
        <v>143.18</v>
      </c>
      <c r="C2205" s="99" t="s">
        <v>175</v>
      </c>
    </row>
    <row r="2206" spans="1:3">
      <c r="A2206" s="101">
        <v>41368</v>
      </c>
      <c r="B2206" s="100">
        <v>143.80000000000001</v>
      </c>
      <c r="C2206" s="99" t="s">
        <v>175</v>
      </c>
    </row>
    <row r="2207" spans="1:3">
      <c r="A2207" s="101">
        <v>41367</v>
      </c>
      <c r="B2207" s="100">
        <v>143.21</v>
      </c>
      <c r="C2207" s="99" t="s">
        <v>175</v>
      </c>
    </row>
    <row r="2208" spans="1:3">
      <c r="A2208" s="101">
        <v>41366</v>
      </c>
      <c r="B2208" s="100">
        <v>144.71</v>
      </c>
      <c r="C2208" s="99" t="s">
        <v>175</v>
      </c>
    </row>
    <row r="2209" spans="1:3">
      <c r="A2209" s="101">
        <v>41365</v>
      </c>
      <c r="B2209" s="100">
        <v>143.97</v>
      </c>
      <c r="C2209" s="99" t="s">
        <v>175</v>
      </c>
    </row>
    <row r="2210" spans="1:3">
      <c r="A2210" s="101">
        <v>41361</v>
      </c>
      <c r="B2210" s="100">
        <v>144.61000000000001</v>
      </c>
      <c r="C2210" s="99" t="s">
        <v>175</v>
      </c>
    </row>
    <row r="2211" spans="1:3">
      <c r="A2211" s="101">
        <v>41360</v>
      </c>
      <c r="B2211" s="100">
        <v>144.03</v>
      </c>
      <c r="C2211" s="99" t="s">
        <v>175</v>
      </c>
    </row>
    <row r="2212" spans="1:3">
      <c r="A2212" s="101">
        <v>41359</v>
      </c>
      <c r="B2212" s="100">
        <v>144.1</v>
      </c>
      <c r="C2212" s="99" t="s">
        <v>175</v>
      </c>
    </row>
    <row r="2213" spans="1:3">
      <c r="A2213" s="101">
        <v>41358</v>
      </c>
      <c r="B2213" s="100">
        <v>142.94</v>
      </c>
      <c r="C2213" s="99" t="s">
        <v>175</v>
      </c>
    </row>
    <row r="2214" spans="1:3">
      <c r="A2214" s="101">
        <v>41355</v>
      </c>
      <c r="B2214" s="100">
        <v>143.41999999999999</v>
      </c>
      <c r="C2214" s="99" t="s">
        <v>175</v>
      </c>
    </row>
    <row r="2215" spans="1:3">
      <c r="A2215" s="101">
        <v>41354</v>
      </c>
      <c r="B2215" s="100">
        <v>142.4</v>
      </c>
      <c r="C2215" s="99" t="s">
        <v>175</v>
      </c>
    </row>
    <row r="2216" spans="1:3">
      <c r="A2216" s="101">
        <v>41353</v>
      </c>
      <c r="B2216" s="100">
        <v>144.22999999999999</v>
      </c>
      <c r="C2216" s="99" t="s">
        <v>175</v>
      </c>
    </row>
    <row r="2217" spans="1:3">
      <c r="A2217" s="101">
        <v>41352</v>
      </c>
      <c r="B2217" s="100">
        <v>143.27000000000001</v>
      </c>
      <c r="C2217" s="99" t="s">
        <v>175</v>
      </c>
    </row>
    <row r="2218" spans="1:3">
      <c r="A2218" s="101">
        <v>41351</v>
      </c>
      <c r="B2218" s="100">
        <v>143.62</v>
      </c>
      <c r="C2218" s="99" t="s">
        <v>175</v>
      </c>
    </row>
    <row r="2219" spans="1:3">
      <c r="A2219" s="101">
        <v>41348</v>
      </c>
      <c r="B2219" s="100">
        <v>144.41</v>
      </c>
      <c r="C2219" s="99" t="s">
        <v>175</v>
      </c>
    </row>
    <row r="2220" spans="1:3">
      <c r="A2220" s="101">
        <v>41347</v>
      </c>
      <c r="B2220" s="100">
        <v>144.65</v>
      </c>
      <c r="C2220" s="99" t="s">
        <v>175</v>
      </c>
    </row>
    <row r="2221" spans="1:3">
      <c r="A2221" s="101">
        <v>41346</v>
      </c>
      <c r="B2221" s="100">
        <v>143.84</v>
      </c>
      <c r="C2221" s="99" t="s">
        <v>175</v>
      </c>
    </row>
    <row r="2222" spans="1:3">
      <c r="A2222" s="101">
        <v>41345</v>
      </c>
      <c r="B2222" s="100">
        <v>143.6</v>
      </c>
      <c r="C2222" s="99" t="s">
        <v>175</v>
      </c>
    </row>
    <row r="2223" spans="1:3">
      <c r="A2223" s="101">
        <v>41344</v>
      </c>
      <c r="B2223" s="100">
        <v>143.94</v>
      </c>
      <c r="C2223" s="99" t="s">
        <v>175</v>
      </c>
    </row>
    <row r="2224" spans="1:3">
      <c r="A2224" s="101">
        <v>41341</v>
      </c>
      <c r="B2224" s="100">
        <v>143.47</v>
      </c>
      <c r="C2224" s="99" t="s">
        <v>175</v>
      </c>
    </row>
    <row r="2225" spans="1:3">
      <c r="A2225" s="101">
        <v>41340</v>
      </c>
      <c r="B2225" s="100">
        <v>142.82</v>
      </c>
      <c r="C2225" s="99" t="s">
        <v>175</v>
      </c>
    </row>
    <row r="2226" spans="1:3">
      <c r="A2226" s="101">
        <v>41339</v>
      </c>
      <c r="B2226" s="100">
        <v>142.54</v>
      </c>
      <c r="C2226" s="99" t="s">
        <v>175</v>
      </c>
    </row>
    <row r="2227" spans="1:3">
      <c r="A2227" s="101">
        <v>41338</v>
      </c>
      <c r="B2227" s="100">
        <v>142.35</v>
      </c>
      <c r="C2227" s="99" t="s">
        <v>175</v>
      </c>
    </row>
    <row r="2228" spans="1:3">
      <c r="A2228" s="101">
        <v>41337</v>
      </c>
      <c r="B2228" s="100">
        <v>141</v>
      </c>
      <c r="C2228" s="99" t="s">
        <v>175</v>
      </c>
    </row>
    <row r="2229" spans="1:3">
      <c r="A2229" s="101">
        <v>41334</v>
      </c>
      <c r="B2229" s="100">
        <v>140.35</v>
      </c>
      <c r="C2229" s="99" t="s">
        <v>175</v>
      </c>
    </row>
    <row r="2230" spans="1:3">
      <c r="A2230" s="101">
        <v>41333</v>
      </c>
      <c r="B2230" s="100">
        <v>140.02000000000001</v>
      </c>
      <c r="C2230" s="99" t="s">
        <v>175</v>
      </c>
    </row>
    <row r="2231" spans="1:3">
      <c r="A2231" s="101">
        <v>41332</v>
      </c>
      <c r="B2231" s="100">
        <v>140.13999999999999</v>
      </c>
      <c r="C2231" s="99" t="s">
        <v>175</v>
      </c>
    </row>
    <row r="2232" spans="1:3">
      <c r="A2232" s="101">
        <v>41331</v>
      </c>
      <c r="B2232" s="100">
        <v>138.34</v>
      </c>
      <c r="C2232" s="99" t="s">
        <v>175</v>
      </c>
    </row>
    <row r="2233" spans="1:3">
      <c r="A2233" s="101">
        <v>41330</v>
      </c>
      <c r="B2233" s="100">
        <v>137.49</v>
      </c>
      <c r="C2233" s="99" t="s">
        <v>175</v>
      </c>
    </row>
    <row r="2234" spans="1:3">
      <c r="A2234" s="101">
        <v>41327</v>
      </c>
      <c r="B2234" s="100">
        <v>140.05000000000001</v>
      </c>
      <c r="C2234" s="99" t="s">
        <v>175</v>
      </c>
    </row>
    <row r="2235" spans="1:3">
      <c r="A2235" s="101">
        <v>41326</v>
      </c>
      <c r="B2235" s="100">
        <v>138.81</v>
      </c>
      <c r="C2235" s="99" t="s">
        <v>175</v>
      </c>
    </row>
    <row r="2236" spans="1:3">
      <c r="A2236" s="101">
        <v>41325</v>
      </c>
      <c r="B2236" s="100">
        <v>139.66</v>
      </c>
      <c r="C2236" s="99" t="s">
        <v>175</v>
      </c>
    </row>
    <row r="2237" spans="1:3">
      <c r="A2237" s="101">
        <v>41324</v>
      </c>
      <c r="B2237" s="100">
        <v>141.41</v>
      </c>
      <c r="C2237" s="99" t="s">
        <v>175</v>
      </c>
    </row>
    <row r="2238" spans="1:3">
      <c r="A2238" s="101">
        <v>41320</v>
      </c>
      <c r="B2238" s="100">
        <v>140.36000000000001</v>
      </c>
      <c r="C2238" s="99" t="s">
        <v>175</v>
      </c>
    </row>
    <row r="2239" spans="1:3">
      <c r="A2239" s="101">
        <v>41319</v>
      </c>
      <c r="B2239" s="100">
        <v>140.5</v>
      </c>
      <c r="C2239" s="99" t="s">
        <v>175</v>
      </c>
    </row>
    <row r="2240" spans="1:3">
      <c r="A2240" s="101">
        <v>41318</v>
      </c>
      <c r="B2240" s="100">
        <v>140.38</v>
      </c>
      <c r="C2240" s="99" t="s">
        <v>175</v>
      </c>
    </row>
    <row r="2241" spans="1:3">
      <c r="A2241" s="101">
        <v>41317</v>
      </c>
      <c r="B2241" s="100">
        <v>140.24</v>
      </c>
      <c r="C2241" s="99" t="s">
        <v>175</v>
      </c>
    </row>
    <row r="2242" spans="1:3">
      <c r="A2242" s="101">
        <v>41316</v>
      </c>
      <c r="B2242" s="100">
        <v>140.01</v>
      </c>
      <c r="C2242" s="99" t="s">
        <v>175</v>
      </c>
    </row>
    <row r="2243" spans="1:3">
      <c r="A2243" s="101">
        <v>41313</v>
      </c>
      <c r="B2243" s="100">
        <v>140.09</v>
      </c>
      <c r="C2243" s="99" t="s">
        <v>175</v>
      </c>
    </row>
    <row r="2244" spans="1:3">
      <c r="A2244" s="101">
        <v>41312</v>
      </c>
      <c r="B2244" s="100">
        <v>139.30000000000001</v>
      </c>
      <c r="C2244" s="99" t="s">
        <v>175</v>
      </c>
    </row>
    <row r="2245" spans="1:3">
      <c r="A2245" s="101">
        <v>41311</v>
      </c>
      <c r="B2245" s="100">
        <v>139.49</v>
      </c>
      <c r="C2245" s="99" t="s">
        <v>175</v>
      </c>
    </row>
    <row r="2246" spans="1:3">
      <c r="A2246" s="101">
        <v>41310</v>
      </c>
      <c r="B2246" s="100">
        <v>139.4</v>
      </c>
      <c r="C2246" s="99" t="s">
        <v>175</v>
      </c>
    </row>
    <row r="2247" spans="1:3">
      <c r="A2247" s="101">
        <v>41309</v>
      </c>
      <c r="B2247" s="100">
        <v>137.94999999999999</v>
      </c>
      <c r="C2247" s="99" t="s">
        <v>175</v>
      </c>
    </row>
    <row r="2248" spans="1:3">
      <c r="A2248" s="101">
        <v>41306</v>
      </c>
      <c r="B2248" s="100">
        <v>139.56</v>
      </c>
      <c r="C2248" s="99" t="s">
        <v>175</v>
      </c>
    </row>
    <row r="2249" spans="1:3">
      <c r="A2249" s="101">
        <v>41305</v>
      </c>
      <c r="B2249" s="100">
        <v>138.16999999999999</v>
      </c>
      <c r="C2249" s="99" t="s">
        <v>175</v>
      </c>
    </row>
    <row r="2250" spans="1:3">
      <c r="A2250" s="101">
        <v>41304</v>
      </c>
      <c r="B2250" s="100">
        <v>138.51</v>
      </c>
      <c r="C2250" s="99" t="s">
        <v>175</v>
      </c>
    </row>
    <row r="2251" spans="1:3">
      <c r="A2251" s="101">
        <v>41303</v>
      </c>
      <c r="B2251" s="100">
        <v>139.02000000000001</v>
      </c>
      <c r="C2251" s="99" t="s">
        <v>175</v>
      </c>
    </row>
    <row r="2252" spans="1:3">
      <c r="A2252" s="101">
        <v>41302</v>
      </c>
      <c r="B2252" s="100">
        <v>138.31</v>
      </c>
      <c r="C2252" s="99" t="s">
        <v>175</v>
      </c>
    </row>
    <row r="2253" spans="1:3">
      <c r="A2253" s="101">
        <v>41299</v>
      </c>
      <c r="B2253" s="100">
        <v>138.56</v>
      </c>
      <c r="C2253" s="99" t="s">
        <v>175</v>
      </c>
    </row>
    <row r="2254" spans="1:3">
      <c r="A2254" s="101">
        <v>41298</v>
      </c>
      <c r="B2254" s="100">
        <v>137.81</v>
      </c>
      <c r="C2254" s="99" t="s">
        <v>175</v>
      </c>
    </row>
    <row r="2255" spans="1:3">
      <c r="A2255" s="101">
        <v>41297</v>
      </c>
      <c r="B2255" s="100">
        <v>137.80000000000001</v>
      </c>
      <c r="C2255" s="99" t="s">
        <v>175</v>
      </c>
    </row>
    <row r="2256" spans="1:3">
      <c r="A2256" s="101">
        <v>41296</v>
      </c>
      <c r="B2256" s="100">
        <v>137.6</v>
      </c>
      <c r="C2256" s="99" t="s">
        <v>175</v>
      </c>
    </row>
    <row r="2257" spans="1:3">
      <c r="A2257" s="101">
        <v>41292</v>
      </c>
      <c r="B2257" s="100">
        <v>136.97999999999999</v>
      </c>
      <c r="C2257" s="99" t="s">
        <v>175</v>
      </c>
    </row>
    <row r="2258" spans="1:3">
      <c r="A2258" s="101">
        <v>41291</v>
      </c>
      <c r="B2258" s="100">
        <v>136.52000000000001</v>
      </c>
      <c r="C2258" s="99" t="s">
        <v>175</v>
      </c>
    </row>
    <row r="2259" spans="1:3">
      <c r="A2259" s="101">
        <v>41290</v>
      </c>
      <c r="B2259" s="100">
        <v>135.75</v>
      </c>
      <c r="C2259" s="99" t="s">
        <v>175</v>
      </c>
    </row>
    <row r="2260" spans="1:3">
      <c r="A2260" s="101">
        <v>41289</v>
      </c>
      <c r="B2260" s="100">
        <v>135.71</v>
      </c>
      <c r="C2260" s="99" t="s">
        <v>175</v>
      </c>
    </row>
    <row r="2261" spans="1:3">
      <c r="A2261" s="101">
        <v>41288</v>
      </c>
      <c r="B2261" s="100">
        <v>135.56</v>
      </c>
      <c r="C2261" s="99" t="s">
        <v>175</v>
      </c>
    </row>
    <row r="2262" spans="1:3">
      <c r="A2262" s="101">
        <v>41285</v>
      </c>
      <c r="B2262" s="100">
        <v>135.68</v>
      </c>
      <c r="C2262" s="99" t="s">
        <v>175</v>
      </c>
    </row>
    <row r="2263" spans="1:3">
      <c r="A2263" s="101">
        <v>41284</v>
      </c>
      <c r="B2263" s="100">
        <v>135.68</v>
      </c>
      <c r="C2263" s="99" t="s">
        <v>175</v>
      </c>
    </row>
    <row r="2264" spans="1:3">
      <c r="A2264" s="101">
        <v>41283</v>
      </c>
      <c r="B2264" s="100">
        <v>134.65</v>
      </c>
      <c r="C2264" s="99" t="s">
        <v>175</v>
      </c>
    </row>
    <row r="2265" spans="1:3">
      <c r="A2265" s="101">
        <v>41282</v>
      </c>
      <c r="B2265" s="100">
        <v>134.30000000000001</v>
      </c>
      <c r="C2265" s="99" t="s">
        <v>175</v>
      </c>
    </row>
    <row r="2266" spans="1:3">
      <c r="A2266" s="101">
        <v>41281</v>
      </c>
      <c r="B2266" s="100">
        <v>134.69</v>
      </c>
      <c r="C2266" s="99" t="s">
        <v>175</v>
      </c>
    </row>
    <row r="2267" spans="1:3">
      <c r="A2267" s="101">
        <v>41278</v>
      </c>
      <c r="B2267" s="100">
        <v>135.11000000000001</v>
      </c>
      <c r="C2267" s="99" t="s">
        <v>175</v>
      </c>
    </row>
    <row r="2268" spans="1:3">
      <c r="A2268" s="101">
        <v>41277</v>
      </c>
      <c r="B2268" s="100">
        <v>134.46</v>
      </c>
      <c r="C2268" s="99" t="s">
        <v>175</v>
      </c>
    </row>
    <row r="2269" spans="1:3">
      <c r="A2269" s="101">
        <v>41276</v>
      </c>
      <c r="B2269" s="100">
        <v>134.74</v>
      </c>
      <c r="C2269" s="99" t="s">
        <v>175</v>
      </c>
    </row>
    <row r="2270" spans="1:3">
      <c r="A2270" s="101">
        <v>41274</v>
      </c>
      <c r="B2270" s="100">
        <v>131.37</v>
      </c>
      <c r="C2270" s="99" t="s">
        <v>175</v>
      </c>
    </row>
    <row r="2271" spans="1:3">
      <c r="A2271" s="101">
        <v>41271</v>
      </c>
      <c r="B2271" s="100">
        <v>129.19</v>
      </c>
      <c r="C2271" s="99" t="s">
        <v>175</v>
      </c>
    </row>
    <row r="2272" spans="1:3">
      <c r="A2272" s="101">
        <v>41270</v>
      </c>
      <c r="B2272" s="100">
        <v>130.62</v>
      </c>
      <c r="C2272" s="99" t="s">
        <v>175</v>
      </c>
    </row>
    <row r="2273" spans="1:3">
      <c r="A2273" s="101">
        <v>41269</v>
      </c>
      <c r="B2273" s="100">
        <v>130.75</v>
      </c>
      <c r="C2273" s="99" t="s">
        <v>175</v>
      </c>
    </row>
    <row r="2274" spans="1:3">
      <c r="A2274" s="101">
        <v>41267</v>
      </c>
      <c r="B2274" s="100">
        <v>131.38</v>
      </c>
      <c r="C2274" s="99" t="s">
        <v>175</v>
      </c>
    </row>
    <row r="2275" spans="1:3">
      <c r="A2275" s="101">
        <v>41264</v>
      </c>
      <c r="B2275" s="100">
        <v>131.69</v>
      </c>
      <c r="C2275" s="99" t="s">
        <v>175</v>
      </c>
    </row>
    <row r="2276" spans="1:3">
      <c r="A2276" s="101">
        <v>41263</v>
      </c>
      <c r="B2276" s="100">
        <v>133.84</v>
      </c>
      <c r="C2276" s="99" t="s">
        <v>175</v>
      </c>
    </row>
    <row r="2277" spans="1:3">
      <c r="A2277" s="101">
        <v>41262</v>
      </c>
      <c r="B2277" s="100">
        <v>133.09</v>
      </c>
      <c r="C2277" s="99" t="s">
        <v>175</v>
      </c>
    </row>
    <row r="2278" spans="1:3">
      <c r="A2278" s="101">
        <v>41261</v>
      </c>
      <c r="B2278" s="100">
        <v>134.1</v>
      </c>
      <c r="C2278" s="99" t="s">
        <v>175</v>
      </c>
    </row>
    <row r="2279" spans="1:3">
      <c r="A2279" s="101">
        <v>41260</v>
      </c>
      <c r="B2279" s="100">
        <v>132.57</v>
      </c>
      <c r="C2279" s="99" t="s">
        <v>175</v>
      </c>
    </row>
    <row r="2280" spans="1:3">
      <c r="A2280" s="101">
        <v>41257</v>
      </c>
      <c r="B2280" s="100">
        <v>131.02000000000001</v>
      </c>
      <c r="C2280" s="99" t="s">
        <v>175</v>
      </c>
    </row>
    <row r="2281" spans="1:3">
      <c r="A2281" s="101">
        <v>41256</v>
      </c>
      <c r="B2281" s="100">
        <v>131.56</v>
      </c>
      <c r="C2281" s="99" t="s">
        <v>175</v>
      </c>
    </row>
    <row r="2282" spans="1:3">
      <c r="A2282" s="101">
        <v>41255</v>
      </c>
      <c r="B2282" s="100">
        <v>132.36000000000001</v>
      </c>
      <c r="C2282" s="99" t="s">
        <v>175</v>
      </c>
    </row>
    <row r="2283" spans="1:3">
      <c r="A2283" s="101">
        <v>41254</v>
      </c>
      <c r="B2283" s="100">
        <v>132.27000000000001</v>
      </c>
      <c r="C2283" s="99" t="s">
        <v>175</v>
      </c>
    </row>
    <row r="2284" spans="1:3">
      <c r="A2284" s="101">
        <v>41253</v>
      </c>
      <c r="B2284" s="100">
        <v>131.41</v>
      </c>
      <c r="C2284" s="99" t="s">
        <v>175</v>
      </c>
    </row>
    <row r="2285" spans="1:3">
      <c r="A2285" s="101">
        <v>41250</v>
      </c>
      <c r="B2285" s="100">
        <v>131.36000000000001</v>
      </c>
      <c r="C2285" s="99" t="s">
        <v>175</v>
      </c>
    </row>
    <row r="2286" spans="1:3">
      <c r="A2286" s="101">
        <v>41249</v>
      </c>
      <c r="B2286" s="100">
        <v>130.97</v>
      </c>
      <c r="C2286" s="99" t="s">
        <v>175</v>
      </c>
    </row>
    <row r="2287" spans="1:3">
      <c r="A2287" s="101">
        <v>41248</v>
      </c>
      <c r="B2287" s="100">
        <v>130.51</v>
      </c>
      <c r="C2287" s="99" t="s">
        <v>175</v>
      </c>
    </row>
    <row r="2288" spans="1:3">
      <c r="A2288" s="101">
        <v>41247</v>
      </c>
      <c r="B2288" s="100">
        <v>130.26</v>
      </c>
      <c r="C2288" s="99" t="s">
        <v>175</v>
      </c>
    </row>
    <row r="2289" spans="1:3">
      <c r="A2289" s="101">
        <v>41246</v>
      </c>
      <c r="B2289" s="100">
        <v>130.47999999999999</v>
      </c>
      <c r="C2289" s="99" t="s">
        <v>175</v>
      </c>
    </row>
    <row r="2290" spans="1:3">
      <c r="A2290" s="101">
        <v>41243</v>
      </c>
      <c r="B2290" s="100">
        <v>131.09</v>
      </c>
      <c r="C2290" s="99" t="s">
        <v>175</v>
      </c>
    </row>
    <row r="2291" spans="1:3">
      <c r="A2291" s="101">
        <v>41242</v>
      </c>
      <c r="B2291" s="100">
        <v>131.07</v>
      </c>
      <c r="C2291" s="99" t="s">
        <v>175</v>
      </c>
    </row>
    <row r="2292" spans="1:3">
      <c r="A2292" s="101">
        <v>41241</v>
      </c>
      <c r="B2292" s="100">
        <v>130.49</v>
      </c>
      <c r="C2292" s="99" t="s">
        <v>175</v>
      </c>
    </row>
    <row r="2293" spans="1:3">
      <c r="A2293" s="101">
        <v>41240</v>
      </c>
      <c r="B2293" s="100">
        <v>129.44</v>
      </c>
      <c r="C2293" s="99" t="s">
        <v>175</v>
      </c>
    </row>
    <row r="2294" spans="1:3">
      <c r="A2294" s="101">
        <v>41239</v>
      </c>
      <c r="B2294" s="100">
        <v>130.11000000000001</v>
      </c>
      <c r="C2294" s="99" t="s">
        <v>175</v>
      </c>
    </row>
    <row r="2295" spans="1:3">
      <c r="A2295" s="101">
        <v>41236</v>
      </c>
      <c r="B2295" s="100">
        <v>130.37</v>
      </c>
      <c r="C2295" s="99" t="s">
        <v>175</v>
      </c>
    </row>
    <row r="2296" spans="1:3">
      <c r="A2296" s="101">
        <v>41234</v>
      </c>
      <c r="B2296" s="100">
        <v>128.68</v>
      </c>
      <c r="C2296" s="99" t="s">
        <v>175</v>
      </c>
    </row>
    <row r="2297" spans="1:3">
      <c r="A2297" s="101">
        <v>41233</v>
      </c>
      <c r="B2297" s="100">
        <v>128.38</v>
      </c>
      <c r="C2297" s="99" t="s">
        <v>175</v>
      </c>
    </row>
    <row r="2298" spans="1:3">
      <c r="A2298" s="101">
        <v>41232</v>
      </c>
      <c r="B2298" s="100">
        <v>128.28</v>
      </c>
      <c r="C2298" s="99" t="s">
        <v>175</v>
      </c>
    </row>
    <row r="2299" spans="1:3">
      <c r="A2299" s="101">
        <v>41229</v>
      </c>
      <c r="B2299" s="100">
        <v>125.78</v>
      </c>
      <c r="C2299" s="99" t="s">
        <v>175</v>
      </c>
    </row>
    <row r="2300" spans="1:3">
      <c r="A2300" s="101">
        <v>41228</v>
      </c>
      <c r="B2300" s="100">
        <v>125.16</v>
      </c>
      <c r="C2300" s="99" t="s">
        <v>175</v>
      </c>
    </row>
    <row r="2301" spans="1:3">
      <c r="A2301" s="101">
        <v>41227</v>
      </c>
      <c r="B2301" s="100">
        <v>125.35</v>
      </c>
      <c r="C2301" s="99" t="s">
        <v>175</v>
      </c>
    </row>
    <row r="2302" spans="1:3">
      <c r="A2302" s="101">
        <v>41226</v>
      </c>
      <c r="B2302" s="100">
        <v>127.07</v>
      </c>
      <c r="C2302" s="99" t="s">
        <v>175</v>
      </c>
    </row>
    <row r="2303" spans="1:3">
      <c r="A2303" s="101">
        <v>41225</v>
      </c>
      <c r="B2303" s="100">
        <v>127.53</v>
      </c>
      <c r="C2303" s="99" t="s">
        <v>175</v>
      </c>
    </row>
    <row r="2304" spans="1:3">
      <c r="A2304" s="101">
        <v>41222</v>
      </c>
      <c r="B2304" s="100">
        <v>127.52</v>
      </c>
      <c r="C2304" s="99" t="s">
        <v>175</v>
      </c>
    </row>
    <row r="2305" spans="1:3">
      <c r="A2305" s="101">
        <v>41221</v>
      </c>
      <c r="B2305" s="100">
        <v>127.3</v>
      </c>
      <c r="C2305" s="99" t="s">
        <v>175</v>
      </c>
    </row>
    <row r="2306" spans="1:3">
      <c r="A2306" s="101">
        <v>41220</v>
      </c>
      <c r="B2306" s="100">
        <v>128.87</v>
      </c>
      <c r="C2306" s="99" t="s">
        <v>175</v>
      </c>
    </row>
    <row r="2307" spans="1:3">
      <c r="A2307" s="101">
        <v>41219</v>
      </c>
      <c r="B2307" s="100">
        <v>131.88</v>
      </c>
      <c r="C2307" s="99" t="s">
        <v>175</v>
      </c>
    </row>
    <row r="2308" spans="1:3">
      <c r="A2308" s="101">
        <v>41218</v>
      </c>
      <c r="B2308" s="100">
        <v>130.85</v>
      </c>
      <c r="C2308" s="99" t="s">
        <v>175</v>
      </c>
    </row>
    <row r="2309" spans="1:3">
      <c r="A2309" s="101">
        <v>41215</v>
      </c>
      <c r="B2309" s="100">
        <v>130.55000000000001</v>
      </c>
      <c r="C2309" s="99" t="s">
        <v>175</v>
      </c>
    </row>
    <row r="2310" spans="1:3">
      <c r="A2310" s="101">
        <v>41214</v>
      </c>
      <c r="B2310" s="100">
        <v>131.79</v>
      </c>
      <c r="C2310" s="99" t="s">
        <v>175</v>
      </c>
    </row>
    <row r="2311" spans="1:3">
      <c r="A2311" s="101">
        <v>41213</v>
      </c>
      <c r="B2311" s="100">
        <v>130.36000000000001</v>
      </c>
      <c r="C2311" s="99" t="s">
        <v>175</v>
      </c>
    </row>
    <row r="2312" spans="1:3">
      <c r="A2312" s="101">
        <v>41212</v>
      </c>
      <c r="B2312" s="100">
        <v>130.32</v>
      </c>
      <c r="C2312" s="99" t="s">
        <v>175</v>
      </c>
    </row>
    <row r="2313" spans="1:3">
      <c r="A2313" s="101">
        <v>41211</v>
      </c>
      <c r="B2313" s="100">
        <v>130.32</v>
      </c>
      <c r="C2313" s="99" t="s">
        <v>175</v>
      </c>
    </row>
    <row r="2314" spans="1:3">
      <c r="A2314" s="101">
        <v>41208</v>
      </c>
      <c r="B2314" s="100">
        <v>130.32</v>
      </c>
      <c r="C2314" s="99" t="s">
        <v>175</v>
      </c>
    </row>
    <row r="2315" spans="1:3">
      <c r="A2315" s="101">
        <v>41207</v>
      </c>
      <c r="B2315" s="100">
        <v>130.41999999999999</v>
      </c>
      <c r="C2315" s="99" t="s">
        <v>175</v>
      </c>
    </row>
    <row r="2316" spans="1:3">
      <c r="A2316" s="101">
        <v>41206</v>
      </c>
      <c r="B2316" s="100">
        <v>130.03</v>
      </c>
      <c r="C2316" s="99" t="s">
        <v>175</v>
      </c>
    </row>
    <row r="2317" spans="1:3">
      <c r="A2317" s="101">
        <v>41205</v>
      </c>
      <c r="B2317" s="100">
        <v>130.43</v>
      </c>
      <c r="C2317" s="99" t="s">
        <v>175</v>
      </c>
    </row>
    <row r="2318" spans="1:3">
      <c r="A2318" s="101">
        <v>41204</v>
      </c>
      <c r="B2318" s="100">
        <v>132.34</v>
      </c>
      <c r="C2318" s="99" t="s">
        <v>175</v>
      </c>
    </row>
    <row r="2319" spans="1:3">
      <c r="A2319" s="101">
        <v>41201</v>
      </c>
      <c r="B2319" s="100">
        <v>132.28</v>
      </c>
      <c r="C2319" s="99" t="s">
        <v>175</v>
      </c>
    </row>
    <row r="2320" spans="1:3">
      <c r="A2320" s="101">
        <v>41200</v>
      </c>
      <c r="B2320" s="100">
        <v>134.51</v>
      </c>
      <c r="C2320" s="99" t="s">
        <v>175</v>
      </c>
    </row>
    <row r="2321" spans="1:3">
      <c r="A2321" s="101">
        <v>41199</v>
      </c>
      <c r="B2321" s="100">
        <v>134.83000000000001</v>
      </c>
      <c r="C2321" s="99" t="s">
        <v>175</v>
      </c>
    </row>
    <row r="2322" spans="1:3">
      <c r="A2322" s="101">
        <v>41198</v>
      </c>
      <c r="B2322" s="100">
        <v>134.26</v>
      </c>
      <c r="C2322" s="99" t="s">
        <v>175</v>
      </c>
    </row>
    <row r="2323" spans="1:3">
      <c r="A2323" s="101">
        <v>41197</v>
      </c>
      <c r="B2323" s="100">
        <v>132.9</v>
      </c>
      <c r="C2323" s="99" t="s">
        <v>175</v>
      </c>
    </row>
    <row r="2324" spans="1:3">
      <c r="A2324" s="101">
        <v>41194</v>
      </c>
      <c r="B2324" s="100">
        <v>131.83000000000001</v>
      </c>
      <c r="C2324" s="99" t="s">
        <v>175</v>
      </c>
    </row>
    <row r="2325" spans="1:3">
      <c r="A2325" s="101">
        <v>41193</v>
      </c>
      <c r="B2325" s="100">
        <v>132.22999999999999</v>
      </c>
      <c r="C2325" s="99" t="s">
        <v>175</v>
      </c>
    </row>
    <row r="2326" spans="1:3">
      <c r="A2326" s="101">
        <v>41192</v>
      </c>
      <c r="B2326" s="100">
        <v>132.18</v>
      </c>
      <c r="C2326" s="99" t="s">
        <v>175</v>
      </c>
    </row>
    <row r="2327" spans="1:3">
      <c r="A2327" s="101">
        <v>41191</v>
      </c>
      <c r="B2327" s="100">
        <v>132.99</v>
      </c>
      <c r="C2327" s="99" t="s">
        <v>175</v>
      </c>
    </row>
    <row r="2328" spans="1:3">
      <c r="A2328" s="101">
        <v>41190</v>
      </c>
      <c r="B2328" s="100">
        <v>134.32</v>
      </c>
      <c r="C2328" s="99" t="s">
        <v>175</v>
      </c>
    </row>
    <row r="2329" spans="1:3">
      <c r="A2329" s="101">
        <v>41187</v>
      </c>
      <c r="B2329" s="100">
        <v>134.78</v>
      </c>
      <c r="C2329" s="99" t="s">
        <v>175</v>
      </c>
    </row>
    <row r="2330" spans="1:3">
      <c r="A2330" s="101">
        <v>41186</v>
      </c>
      <c r="B2330" s="100">
        <v>134.78</v>
      </c>
      <c r="C2330" s="99" t="s">
        <v>175</v>
      </c>
    </row>
    <row r="2331" spans="1:3">
      <c r="A2331" s="101">
        <v>41185</v>
      </c>
      <c r="B2331" s="100">
        <v>133.82</v>
      </c>
      <c r="C2331" s="99" t="s">
        <v>175</v>
      </c>
    </row>
    <row r="2332" spans="1:3">
      <c r="A2332" s="101">
        <v>41184</v>
      </c>
      <c r="B2332" s="100">
        <v>133.31</v>
      </c>
      <c r="C2332" s="99" t="s">
        <v>175</v>
      </c>
    </row>
    <row r="2333" spans="1:3">
      <c r="A2333" s="101">
        <v>41183</v>
      </c>
      <c r="B2333" s="100">
        <v>133.18</v>
      </c>
      <c r="C2333" s="99" t="s">
        <v>175</v>
      </c>
    </row>
    <row r="2334" spans="1:3">
      <c r="A2334" s="101">
        <v>41180</v>
      </c>
      <c r="B2334" s="100">
        <v>132.83000000000001</v>
      </c>
      <c r="C2334" s="99" t="s">
        <v>175</v>
      </c>
    </row>
    <row r="2335" spans="1:3">
      <c r="A2335" s="101">
        <v>41179</v>
      </c>
      <c r="B2335" s="100">
        <v>133.43</v>
      </c>
      <c r="C2335" s="99" t="s">
        <v>175</v>
      </c>
    </row>
    <row r="2336" spans="1:3">
      <c r="A2336" s="101">
        <v>41178</v>
      </c>
      <c r="B2336" s="100">
        <v>132.13999999999999</v>
      </c>
      <c r="C2336" s="99" t="s">
        <v>175</v>
      </c>
    </row>
    <row r="2337" spans="1:3">
      <c r="A2337" s="101">
        <v>41177</v>
      </c>
      <c r="B2337" s="100">
        <v>132.88</v>
      </c>
      <c r="C2337" s="99" t="s">
        <v>175</v>
      </c>
    </row>
    <row r="2338" spans="1:3">
      <c r="A2338" s="101">
        <v>41176</v>
      </c>
      <c r="B2338" s="100">
        <v>134.27000000000001</v>
      </c>
      <c r="C2338" s="99" t="s">
        <v>175</v>
      </c>
    </row>
    <row r="2339" spans="1:3">
      <c r="A2339" s="101">
        <v>41173</v>
      </c>
      <c r="B2339" s="100">
        <v>134.57</v>
      </c>
      <c r="C2339" s="99" t="s">
        <v>175</v>
      </c>
    </row>
    <row r="2340" spans="1:3">
      <c r="A2340" s="101">
        <v>41172</v>
      </c>
      <c r="B2340" s="100">
        <v>135.24</v>
      </c>
      <c r="C2340" s="99" t="s">
        <v>175</v>
      </c>
    </row>
    <row r="2341" spans="1:3">
      <c r="A2341" s="101">
        <v>41171</v>
      </c>
      <c r="B2341" s="100">
        <v>135.29</v>
      </c>
      <c r="C2341" s="99" t="s">
        <v>175</v>
      </c>
    </row>
    <row r="2342" spans="1:3">
      <c r="A2342" s="101">
        <v>41170</v>
      </c>
      <c r="B2342" s="100">
        <v>135.13</v>
      </c>
      <c r="C2342" s="99" t="s">
        <v>175</v>
      </c>
    </row>
    <row r="2343" spans="1:3">
      <c r="A2343" s="101">
        <v>41169</v>
      </c>
      <c r="B2343" s="100">
        <v>135.30000000000001</v>
      </c>
      <c r="C2343" s="99" t="s">
        <v>175</v>
      </c>
    </row>
    <row r="2344" spans="1:3">
      <c r="A2344" s="101">
        <v>41166</v>
      </c>
      <c r="B2344" s="100">
        <v>135.72</v>
      </c>
      <c r="C2344" s="99" t="s">
        <v>175</v>
      </c>
    </row>
    <row r="2345" spans="1:3">
      <c r="A2345" s="101">
        <v>41165</v>
      </c>
      <c r="B2345" s="100">
        <v>135.18</v>
      </c>
      <c r="C2345" s="99" t="s">
        <v>175</v>
      </c>
    </row>
    <row r="2346" spans="1:3">
      <c r="A2346" s="101">
        <v>41164</v>
      </c>
      <c r="B2346" s="100">
        <v>133</v>
      </c>
      <c r="C2346" s="99" t="s">
        <v>175</v>
      </c>
    </row>
    <row r="2347" spans="1:3">
      <c r="A2347" s="101">
        <v>41163</v>
      </c>
      <c r="B2347" s="100">
        <v>132.68</v>
      </c>
      <c r="C2347" s="99" t="s">
        <v>175</v>
      </c>
    </row>
    <row r="2348" spans="1:3">
      <c r="A2348" s="101">
        <v>41162</v>
      </c>
      <c r="B2348" s="100">
        <v>132.27000000000001</v>
      </c>
      <c r="C2348" s="99" t="s">
        <v>175</v>
      </c>
    </row>
    <row r="2349" spans="1:3">
      <c r="A2349" s="101">
        <v>41159</v>
      </c>
      <c r="B2349" s="100">
        <v>133.08000000000001</v>
      </c>
      <c r="C2349" s="99" t="s">
        <v>175</v>
      </c>
    </row>
    <row r="2350" spans="1:3">
      <c r="A2350" s="101">
        <v>41158</v>
      </c>
      <c r="B2350" s="100">
        <v>132.54</v>
      </c>
      <c r="C2350" s="99" t="s">
        <v>175</v>
      </c>
    </row>
    <row r="2351" spans="1:3">
      <c r="A2351" s="101">
        <v>41157</v>
      </c>
      <c r="B2351" s="100">
        <v>129.87</v>
      </c>
      <c r="C2351" s="99" t="s">
        <v>175</v>
      </c>
    </row>
    <row r="2352" spans="1:3">
      <c r="A2352" s="101">
        <v>41156</v>
      </c>
      <c r="B2352" s="100">
        <v>129.97</v>
      </c>
      <c r="C2352" s="99" t="s">
        <v>175</v>
      </c>
    </row>
    <row r="2353" spans="1:3">
      <c r="A2353" s="101">
        <v>41152</v>
      </c>
      <c r="B2353" s="100">
        <v>130.12</v>
      </c>
      <c r="C2353" s="99" t="s">
        <v>175</v>
      </c>
    </row>
    <row r="2354" spans="1:3">
      <c r="A2354" s="101">
        <v>41151</v>
      </c>
      <c r="B2354" s="100">
        <v>129.46</v>
      </c>
      <c r="C2354" s="99" t="s">
        <v>175</v>
      </c>
    </row>
    <row r="2355" spans="1:3">
      <c r="A2355" s="101">
        <v>41150</v>
      </c>
      <c r="B2355" s="100">
        <v>130.46</v>
      </c>
      <c r="C2355" s="99" t="s">
        <v>175</v>
      </c>
    </row>
    <row r="2356" spans="1:3">
      <c r="A2356" s="101">
        <v>41149</v>
      </c>
      <c r="B2356" s="100">
        <v>130.33000000000001</v>
      </c>
      <c r="C2356" s="99" t="s">
        <v>175</v>
      </c>
    </row>
    <row r="2357" spans="1:3">
      <c r="A2357" s="101">
        <v>41148</v>
      </c>
      <c r="B2357" s="100">
        <v>130.41999999999999</v>
      </c>
      <c r="C2357" s="99" t="s">
        <v>175</v>
      </c>
    </row>
    <row r="2358" spans="1:3">
      <c r="A2358" s="101">
        <v>41145</v>
      </c>
      <c r="B2358" s="100">
        <v>130.49</v>
      </c>
      <c r="C2358" s="99" t="s">
        <v>175</v>
      </c>
    </row>
    <row r="2359" spans="1:3">
      <c r="A2359" s="101">
        <v>41144</v>
      </c>
      <c r="B2359" s="100">
        <v>129.63</v>
      </c>
      <c r="C2359" s="99" t="s">
        <v>175</v>
      </c>
    </row>
    <row r="2360" spans="1:3">
      <c r="A2360" s="101">
        <v>41143</v>
      </c>
      <c r="B2360" s="100">
        <v>130.69</v>
      </c>
      <c r="C2360" s="99" t="s">
        <v>175</v>
      </c>
    </row>
    <row r="2361" spans="1:3">
      <c r="A2361" s="101">
        <v>41142</v>
      </c>
      <c r="B2361" s="100">
        <v>130.65</v>
      </c>
      <c r="C2361" s="99" t="s">
        <v>175</v>
      </c>
    </row>
    <row r="2362" spans="1:3">
      <c r="A2362" s="101">
        <v>41141</v>
      </c>
      <c r="B2362" s="100">
        <v>131.1</v>
      </c>
      <c r="C2362" s="99" t="s">
        <v>175</v>
      </c>
    </row>
    <row r="2363" spans="1:3">
      <c r="A2363" s="101">
        <v>41138</v>
      </c>
      <c r="B2363" s="100">
        <v>131.11000000000001</v>
      </c>
      <c r="C2363" s="99" t="s">
        <v>175</v>
      </c>
    </row>
    <row r="2364" spans="1:3">
      <c r="A2364" s="101">
        <v>41137</v>
      </c>
      <c r="B2364" s="100">
        <v>130.86000000000001</v>
      </c>
      <c r="C2364" s="99" t="s">
        <v>175</v>
      </c>
    </row>
    <row r="2365" spans="1:3">
      <c r="A2365" s="101">
        <v>41136</v>
      </c>
      <c r="B2365" s="100">
        <v>129.93</v>
      </c>
      <c r="C2365" s="99" t="s">
        <v>175</v>
      </c>
    </row>
    <row r="2366" spans="1:3">
      <c r="A2366" s="101">
        <v>41135</v>
      </c>
      <c r="B2366" s="100">
        <v>129.74</v>
      </c>
      <c r="C2366" s="99" t="s">
        <v>175</v>
      </c>
    </row>
    <row r="2367" spans="1:3">
      <c r="A2367" s="101">
        <v>41134</v>
      </c>
      <c r="B2367" s="100">
        <v>129.72999999999999</v>
      </c>
      <c r="C2367" s="99" t="s">
        <v>175</v>
      </c>
    </row>
    <row r="2368" spans="1:3">
      <c r="A2368" s="101">
        <v>41131</v>
      </c>
      <c r="B2368" s="100">
        <v>129.87</v>
      </c>
      <c r="C2368" s="99" t="s">
        <v>175</v>
      </c>
    </row>
    <row r="2369" spans="1:3">
      <c r="A2369" s="101">
        <v>41130</v>
      </c>
      <c r="B2369" s="100">
        <v>129.58000000000001</v>
      </c>
      <c r="C2369" s="99" t="s">
        <v>175</v>
      </c>
    </row>
    <row r="2370" spans="1:3">
      <c r="A2370" s="101">
        <v>41129</v>
      </c>
      <c r="B2370" s="100">
        <v>129.47</v>
      </c>
      <c r="C2370" s="99" t="s">
        <v>175</v>
      </c>
    </row>
    <row r="2371" spans="1:3">
      <c r="A2371" s="101">
        <v>41128</v>
      </c>
      <c r="B2371" s="100">
        <v>129.35</v>
      </c>
      <c r="C2371" s="99" t="s">
        <v>175</v>
      </c>
    </row>
    <row r="2372" spans="1:3">
      <c r="A2372" s="101">
        <v>41127</v>
      </c>
      <c r="B2372" s="100">
        <v>128.69</v>
      </c>
      <c r="C2372" s="99" t="s">
        <v>175</v>
      </c>
    </row>
    <row r="2373" spans="1:3">
      <c r="A2373" s="101">
        <v>41124</v>
      </c>
      <c r="B2373" s="100">
        <v>128.4</v>
      </c>
      <c r="C2373" s="99" t="s">
        <v>175</v>
      </c>
    </row>
    <row r="2374" spans="1:3">
      <c r="A2374" s="101">
        <v>41123</v>
      </c>
      <c r="B2374" s="100">
        <v>125.98</v>
      </c>
      <c r="C2374" s="99" t="s">
        <v>175</v>
      </c>
    </row>
    <row r="2375" spans="1:3">
      <c r="A2375" s="101">
        <v>41122</v>
      </c>
      <c r="B2375" s="100">
        <v>126.92</v>
      </c>
      <c r="C2375" s="99" t="s">
        <v>175</v>
      </c>
    </row>
    <row r="2376" spans="1:3">
      <c r="A2376" s="101">
        <v>41121</v>
      </c>
      <c r="B2376" s="100">
        <v>127.27</v>
      </c>
      <c r="C2376" s="99" t="s">
        <v>175</v>
      </c>
    </row>
    <row r="2377" spans="1:3">
      <c r="A2377" s="101">
        <v>41120</v>
      </c>
      <c r="B2377" s="100">
        <v>127.83</v>
      </c>
      <c r="C2377" s="99" t="s">
        <v>175</v>
      </c>
    </row>
    <row r="2378" spans="1:3">
      <c r="A2378" s="101">
        <v>41117</v>
      </c>
      <c r="B2378" s="100">
        <v>127.88</v>
      </c>
      <c r="C2378" s="99" t="s">
        <v>175</v>
      </c>
    </row>
    <row r="2379" spans="1:3">
      <c r="A2379" s="101">
        <v>41116</v>
      </c>
      <c r="B2379" s="100">
        <v>125.48</v>
      </c>
      <c r="C2379" s="99" t="s">
        <v>175</v>
      </c>
    </row>
    <row r="2380" spans="1:3">
      <c r="A2380" s="101">
        <v>41115</v>
      </c>
      <c r="B2380" s="100">
        <v>123.44</v>
      </c>
      <c r="C2380" s="99" t="s">
        <v>175</v>
      </c>
    </row>
    <row r="2381" spans="1:3">
      <c r="A2381" s="101">
        <v>41114</v>
      </c>
      <c r="B2381" s="100">
        <v>123.47</v>
      </c>
      <c r="C2381" s="99" t="s">
        <v>175</v>
      </c>
    </row>
    <row r="2382" spans="1:3">
      <c r="A2382" s="101">
        <v>41113</v>
      </c>
      <c r="B2382" s="100">
        <v>124.6</v>
      </c>
      <c r="C2382" s="99" t="s">
        <v>175</v>
      </c>
    </row>
    <row r="2383" spans="1:3">
      <c r="A2383" s="101">
        <v>41110</v>
      </c>
      <c r="B2383" s="100">
        <v>125.72</v>
      </c>
      <c r="C2383" s="99" t="s">
        <v>175</v>
      </c>
    </row>
    <row r="2384" spans="1:3">
      <c r="A2384" s="101">
        <v>41109</v>
      </c>
      <c r="B2384" s="100">
        <v>126.99</v>
      </c>
      <c r="C2384" s="99" t="s">
        <v>175</v>
      </c>
    </row>
    <row r="2385" spans="1:3">
      <c r="A2385" s="101">
        <v>41108</v>
      </c>
      <c r="B2385" s="100">
        <v>126.64</v>
      </c>
      <c r="C2385" s="99" t="s">
        <v>175</v>
      </c>
    </row>
    <row r="2386" spans="1:3">
      <c r="A2386" s="101">
        <v>41107</v>
      </c>
      <c r="B2386" s="100">
        <v>125.78</v>
      </c>
      <c r="C2386" s="99" t="s">
        <v>175</v>
      </c>
    </row>
    <row r="2387" spans="1:3">
      <c r="A2387" s="101">
        <v>41106</v>
      </c>
      <c r="B2387" s="100">
        <v>124.85</v>
      </c>
      <c r="C2387" s="99" t="s">
        <v>175</v>
      </c>
    </row>
    <row r="2388" spans="1:3">
      <c r="A2388" s="101">
        <v>41103</v>
      </c>
      <c r="B2388" s="100">
        <v>125.14</v>
      </c>
      <c r="C2388" s="99" t="s">
        <v>175</v>
      </c>
    </row>
    <row r="2389" spans="1:3">
      <c r="A2389" s="101">
        <v>41102</v>
      </c>
      <c r="B2389" s="100">
        <v>123.11</v>
      </c>
      <c r="C2389" s="99" t="s">
        <v>175</v>
      </c>
    </row>
    <row r="2390" spans="1:3">
      <c r="A2390" s="101">
        <v>41101</v>
      </c>
      <c r="B2390" s="100">
        <v>123.73</v>
      </c>
      <c r="C2390" s="99" t="s">
        <v>175</v>
      </c>
    </row>
    <row r="2391" spans="1:3">
      <c r="A2391" s="101">
        <v>41100</v>
      </c>
      <c r="B2391" s="100">
        <v>123.72</v>
      </c>
      <c r="C2391" s="99" t="s">
        <v>175</v>
      </c>
    </row>
    <row r="2392" spans="1:3">
      <c r="A2392" s="101">
        <v>41099</v>
      </c>
      <c r="B2392" s="100">
        <v>124.73</v>
      </c>
      <c r="C2392" s="99" t="s">
        <v>175</v>
      </c>
    </row>
    <row r="2393" spans="1:3">
      <c r="A2393" s="101">
        <v>41096</v>
      </c>
      <c r="B2393" s="100">
        <v>124.93</v>
      </c>
      <c r="C2393" s="99" t="s">
        <v>175</v>
      </c>
    </row>
    <row r="2394" spans="1:3">
      <c r="A2394" s="101">
        <v>41095</v>
      </c>
      <c r="B2394" s="100">
        <v>126.08</v>
      </c>
      <c r="C2394" s="99" t="s">
        <v>175</v>
      </c>
    </row>
    <row r="2395" spans="1:3">
      <c r="A2395" s="101">
        <v>41093</v>
      </c>
      <c r="B2395" s="100">
        <v>126.67</v>
      </c>
      <c r="C2395" s="99" t="s">
        <v>175</v>
      </c>
    </row>
    <row r="2396" spans="1:3">
      <c r="A2396" s="101">
        <v>41092</v>
      </c>
      <c r="B2396" s="100">
        <v>125.86</v>
      </c>
      <c r="C2396" s="99" t="s">
        <v>175</v>
      </c>
    </row>
    <row r="2397" spans="1:3">
      <c r="A2397" s="101">
        <v>41089</v>
      </c>
      <c r="B2397" s="100">
        <v>125.55</v>
      </c>
      <c r="C2397" s="99" t="s">
        <v>175</v>
      </c>
    </row>
    <row r="2398" spans="1:3">
      <c r="A2398" s="101">
        <v>41088</v>
      </c>
      <c r="B2398" s="100">
        <v>122.49</v>
      </c>
      <c r="C2398" s="99" t="s">
        <v>175</v>
      </c>
    </row>
    <row r="2399" spans="1:3">
      <c r="A2399" s="101">
        <v>41087</v>
      </c>
      <c r="B2399" s="100">
        <v>122.74</v>
      </c>
      <c r="C2399" s="99" t="s">
        <v>175</v>
      </c>
    </row>
    <row r="2400" spans="1:3">
      <c r="A2400" s="101">
        <v>41086</v>
      </c>
      <c r="B2400" s="100">
        <v>121.62</v>
      </c>
      <c r="C2400" s="99" t="s">
        <v>175</v>
      </c>
    </row>
    <row r="2401" spans="1:3">
      <c r="A2401" s="101">
        <v>41085</v>
      </c>
      <c r="B2401" s="100">
        <v>121.04</v>
      </c>
      <c r="C2401" s="99" t="s">
        <v>175</v>
      </c>
    </row>
    <row r="2402" spans="1:3">
      <c r="A2402" s="101">
        <v>41082</v>
      </c>
      <c r="B2402" s="100">
        <v>122.99</v>
      </c>
      <c r="C2402" s="99" t="s">
        <v>175</v>
      </c>
    </row>
    <row r="2403" spans="1:3">
      <c r="A2403" s="101">
        <v>41081</v>
      </c>
      <c r="B2403" s="100">
        <v>122.72</v>
      </c>
      <c r="C2403" s="99" t="s">
        <v>175</v>
      </c>
    </row>
    <row r="2404" spans="1:3">
      <c r="A2404" s="101">
        <v>41080</v>
      </c>
      <c r="B2404" s="100">
        <v>125.5</v>
      </c>
      <c r="C2404" s="99" t="s">
        <v>175</v>
      </c>
    </row>
    <row r="2405" spans="1:3">
      <c r="A2405" s="101">
        <v>41079</v>
      </c>
      <c r="B2405" s="100">
        <v>125.7</v>
      </c>
      <c r="C2405" s="99" t="s">
        <v>175</v>
      </c>
    </row>
    <row r="2406" spans="1:3">
      <c r="A2406" s="101">
        <v>41078</v>
      </c>
      <c r="B2406" s="100">
        <v>124.48</v>
      </c>
      <c r="C2406" s="99" t="s">
        <v>175</v>
      </c>
    </row>
    <row r="2407" spans="1:3">
      <c r="A2407" s="101">
        <v>41075</v>
      </c>
      <c r="B2407" s="100">
        <v>124.3</v>
      </c>
      <c r="C2407" s="99" t="s">
        <v>175</v>
      </c>
    </row>
    <row r="2408" spans="1:3">
      <c r="A2408" s="101">
        <v>41074</v>
      </c>
      <c r="B2408" s="100">
        <v>123.03</v>
      </c>
      <c r="C2408" s="99" t="s">
        <v>175</v>
      </c>
    </row>
    <row r="2409" spans="1:3">
      <c r="A2409" s="101">
        <v>41073</v>
      </c>
      <c r="B2409" s="100">
        <v>121.71</v>
      </c>
      <c r="C2409" s="99" t="s">
        <v>175</v>
      </c>
    </row>
    <row r="2410" spans="1:3">
      <c r="A2410" s="101">
        <v>41072</v>
      </c>
      <c r="B2410" s="100">
        <v>122.53</v>
      </c>
      <c r="C2410" s="99" t="s">
        <v>175</v>
      </c>
    </row>
    <row r="2411" spans="1:3">
      <c r="A2411" s="101">
        <v>41071</v>
      </c>
      <c r="B2411" s="100">
        <v>121.11</v>
      </c>
      <c r="C2411" s="99" t="s">
        <v>175</v>
      </c>
    </row>
    <row r="2412" spans="1:3">
      <c r="A2412" s="101">
        <v>41068</v>
      </c>
      <c r="B2412" s="100">
        <v>122.66</v>
      </c>
      <c r="C2412" s="99" t="s">
        <v>175</v>
      </c>
    </row>
    <row r="2413" spans="1:3">
      <c r="A2413" s="101">
        <v>41067</v>
      </c>
      <c r="B2413" s="100">
        <v>121.67</v>
      </c>
      <c r="C2413" s="99" t="s">
        <v>175</v>
      </c>
    </row>
    <row r="2414" spans="1:3">
      <c r="A2414" s="101">
        <v>41066</v>
      </c>
      <c r="B2414" s="100">
        <v>121.67</v>
      </c>
      <c r="C2414" s="99" t="s">
        <v>175</v>
      </c>
    </row>
    <row r="2415" spans="1:3">
      <c r="A2415" s="101">
        <v>41065</v>
      </c>
      <c r="B2415" s="100">
        <v>118.9</v>
      </c>
      <c r="C2415" s="99" t="s">
        <v>175</v>
      </c>
    </row>
    <row r="2416" spans="1:3">
      <c r="A2416" s="101">
        <v>41064</v>
      </c>
      <c r="B2416" s="100">
        <v>118.22</v>
      </c>
      <c r="C2416" s="99" t="s">
        <v>175</v>
      </c>
    </row>
    <row r="2417" spans="1:3">
      <c r="A2417" s="101">
        <v>41061</v>
      </c>
      <c r="B2417" s="100">
        <v>118.21</v>
      </c>
      <c r="C2417" s="99" t="s">
        <v>175</v>
      </c>
    </row>
    <row r="2418" spans="1:3">
      <c r="A2418" s="101">
        <v>41060</v>
      </c>
      <c r="B2418" s="100">
        <v>121.19</v>
      </c>
      <c r="C2418" s="99" t="s">
        <v>175</v>
      </c>
    </row>
    <row r="2419" spans="1:3">
      <c r="A2419" s="101">
        <v>41059</v>
      </c>
      <c r="B2419" s="100">
        <v>121.45</v>
      </c>
      <c r="C2419" s="99" t="s">
        <v>175</v>
      </c>
    </row>
    <row r="2420" spans="1:3">
      <c r="A2420" s="101">
        <v>41058</v>
      </c>
      <c r="B2420" s="100">
        <v>123.18</v>
      </c>
      <c r="C2420" s="99" t="s">
        <v>175</v>
      </c>
    </row>
    <row r="2421" spans="1:3">
      <c r="A2421" s="101">
        <v>41054</v>
      </c>
      <c r="B2421" s="100">
        <v>121.82</v>
      </c>
      <c r="C2421" s="99" t="s">
        <v>175</v>
      </c>
    </row>
    <row r="2422" spans="1:3">
      <c r="A2422" s="101">
        <v>41053</v>
      </c>
      <c r="B2422" s="100">
        <v>122.08</v>
      </c>
      <c r="C2422" s="99" t="s">
        <v>175</v>
      </c>
    </row>
    <row r="2423" spans="1:3">
      <c r="A2423" s="101">
        <v>41052</v>
      </c>
      <c r="B2423" s="100">
        <v>121.89</v>
      </c>
      <c r="C2423" s="99" t="s">
        <v>175</v>
      </c>
    </row>
    <row r="2424" spans="1:3">
      <c r="A2424" s="101">
        <v>41051</v>
      </c>
      <c r="B2424" s="100">
        <v>121.68</v>
      </c>
      <c r="C2424" s="99" t="s">
        <v>175</v>
      </c>
    </row>
    <row r="2425" spans="1:3">
      <c r="A2425" s="101">
        <v>41050</v>
      </c>
      <c r="B2425" s="100">
        <v>121.62</v>
      </c>
      <c r="C2425" s="99" t="s">
        <v>175</v>
      </c>
    </row>
    <row r="2426" spans="1:3">
      <c r="A2426" s="101">
        <v>41047</v>
      </c>
      <c r="B2426" s="100">
        <v>119.7</v>
      </c>
      <c r="C2426" s="99" t="s">
        <v>175</v>
      </c>
    </row>
    <row r="2427" spans="1:3">
      <c r="A2427" s="101">
        <v>41046</v>
      </c>
      <c r="B2427" s="100">
        <v>120.59</v>
      </c>
      <c r="C2427" s="99" t="s">
        <v>175</v>
      </c>
    </row>
    <row r="2428" spans="1:3">
      <c r="A2428" s="101">
        <v>41045</v>
      </c>
      <c r="B2428" s="100">
        <v>122.42</v>
      </c>
      <c r="C2428" s="99" t="s">
        <v>175</v>
      </c>
    </row>
    <row r="2429" spans="1:3">
      <c r="A2429" s="101">
        <v>41044</v>
      </c>
      <c r="B2429" s="100">
        <v>122.92</v>
      </c>
      <c r="C2429" s="99" t="s">
        <v>175</v>
      </c>
    </row>
    <row r="2430" spans="1:3">
      <c r="A2430" s="101">
        <v>41043</v>
      </c>
      <c r="B2430" s="100">
        <v>123.61</v>
      </c>
      <c r="C2430" s="99" t="s">
        <v>175</v>
      </c>
    </row>
    <row r="2431" spans="1:3">
      <c r="A2431" s="101">
        <v>41040</v>
      </c>
      <c r="B2431" s="100">
        <v>124.98</v>
      </c>
      <c r="C2431" s="99" t="s">
        <v>175</v>
      </c>
    </row>
    <row r="2432" spans="1:3">
      <c r="A2432" s="101">
        <v>41039</v>
      </c>
      <c r="B2432" s="100">
        <v>125.4</v>
      </c>
      <c r="C2432" s="99" t="s">
        <v>175</v>
      </c>
    </row>
    <row r="2433" spans="1:3">
      <c r="A2433" s="101">
        <v>41038</v>
      </c>
      <c r="B2433" s="100">
        <v>125.04</v>
      </c>
      <c r="C2433" s="99" t="s">
        <v>175</v>
      </c>
    </row>
    <row r="2434" spans="1:3">
      <c r="A2434" s="101">
        <v>41037</v>
      </c>
      <c r="B2434" s="100">
        <v>125.85</v>
      </c>
      <c r="C2434" s="99" t="s">
        <v>175</v>
      </c>
    </row>
    <row r="2435" spans="1:3">
      <c r="A2435" s="101">
        <v>41036</v>
      </c>
      <c r="B2435" s="100">
        <v>126.38</v>
      </c>
      <c r="C2435" s="99" t="s">
        <v>175</v>
      </c>
    </row>
    <row r="2436" spans="1:3">
      <c r="A2436" s="101">
        <v>41033</v>
      </c>
      <c r="B2436" s="100">
        <v>126.33</v>
      </c>
      <c r="C2436" s="99" t="s">
        <v>175</v>
      </c>
    </row>
    <row r="2437" spans="1:3">
      <c r="A2437" s="101">
        <v>41032</v>
      </c>
      <c r="B2437" s="100">
        <v>128.4</v>
      </c>
      <c r="C2437" s="99" t="s">
        <v>175</v>
      </c>
    </row>
    <row r="2438" spans="1:3">
      <c r="A2438" s="101">
        <v>41031</v>
      </c>
      <c r="B2438" s="100">
        <v>129.37</v>
      </c>
      <c r="C2438" s="99" t="s">
        <v>175</v>
      </c>
    </row>
    <row r="2439" spans="1:3">
      <c r="A2439" s="101">
        <v>41030</v>
      </c>
      <c r="B2439" s="100">
        <v>129.68</v>
      </c>
      <c r="C2439" s="99" t="s">
        <v>175</v>
      </c>
    </row>
    <row r="2440" spans="1:3">
      <c r="A2440" s="101">
        <v>41029</v>
      </c>
      <c r="B2440" s="100">
        <v>128.94999999999999</v>
      </c>
      <c r="C2440" s="99" t="s">
        <v>175</v>
      </c>
    </row>
    <row r="2441" spans="1:3">
      <c r="A2441" s="101">
        <v>41026</v>
      </c>
      <c r="B2441" s="100">
        <v>129.44999999999999</v>
      </c>
      <c r="C2441" s="99" t="s">
        <v>175</v>
      </c>
    </row>
    <row r="2442" spans="1:3">
      <c r="A2442" s="101">
        <v>41025</v>
      </c>
      <c r="B2442" s="100">
        <v>129.13999999999999</v>
      </c>
      <c r="C2442" s="99" t="s">
        <v>175</v>
      </c>
    </row>
    <row r="2443" spans="1:3">
      <c r="A2443" s="101">
        <v>41024</v>
      </c>
      <c r="B2443" s="100">
        <v>128.27000000000001</v>
      </c>
      <c r="C2443" s="99" t="s">
        <v>175</v>
      </c>
    </row>
    <row r="2444" spans="1:3">
      <c r="A2444" s="101">
        <v>41023</v>
      </c>
      <c r="B2444" s="100">
        <v>126.53</v>
      </c>
      <c r="C2444" s="99" t="s">
        <v>175</v>
      </c>
    </row>
    <row r="2445" spans="1:3">
      <c r="A2445" s="101">
        <v>41022</v>
      </c>
      <c r="B2445" s="100">
        <v>126.07</v>
      </c>
      <c r="C2445" s="99" t="s">
        <v>175</v>
      </c>
    </row>
    <row r="2446" spans="1:3">
      <c r="A2446" s="101">
        <v>41019</v>
      </c>
      <c r="B2446" s="100">
        <v>127.14</v>
      </c>
      <c r="C2446" s="99" t="s">
        <v>175</v>
      </c>
    </row>
    <row r="2447" spans="1:3">
      <c r="A2447" s="101">
        <v>41018</v>
      </c>
      <c r="B2447" s="100">
        <v>126.98</v>
      </c>
      <c r="C2447" s="99" t="s">
        <v>175</v>
      </c>
    </row>
    <row r="2448" spans="1:3">
      <c r="A2448" s="101">
        <v>41017</v>
      </c>
      <c r="B2448" s="100">
        <v>127.74</v>
      </c>
      <c r="C2448" s="99" t="s">
        <v>175</v>
      </c>
    </row>
    <row r="2449" spans="1:3">
      <c r="A2449" s="101">
        <v>41016</v>
      </c>
      <c r="B2449" s="100">
        <v>128.26</v>
      </c>
      <c r="C2449" s="99" t="s">
        <v>175</v>
      </c>
    </row>
    <row r="2450" spans="1:3">
      <c r="A2450" s="101">
        <v>41015</v>
      </c>
      <c r="B2450" s="100">
        <v>126.3</v>
      </c>
      <c r="C2450" s="99" t="s">
        <v>175</v>
      </c>
    </row>
    <row r="2451" spans="1:3">
      <c r="A2451" s="101">
        <v>41012</v>
      </c>
      <c r="B2451" s="100">
        <v>126.36</v>
      </c>
      <c r="C2451" s="99" t="s">
        <v>175</v>
      </c>
    </row>
    <row r="2452" spans="1:3">
      <c r="A2452" s="101">
        <v>41011</v>
      </c>
      <c r="B2452" s="100">
        <v>127.96</v>
      </c>
      <c r="C2452" s="99" t="s">
        <v>175</v>
      </c>
    </row>
    <row r="2453" spans="1:3">
      <c r="A2453" s="101">
        <v>41010</v>
      </c>
      <c r="B2453" s="100">
        <v>126.22</v>
      </c>
      <c r="C2453" s="99" t="s">
        <v>175</v>
      </c>
    </row>
    <row r="2454" spans="1:3">
      <c r="A2454" s="101">
        <v>41009</v>
      </c>
      <c r="B2454" s="100">
        <v>125.27</v>
      </c>
      <c r="C2454" s="99" t="s">
        <v>175</v>
      </c>
    </row>
    <row r="2455" spans="1:3">
      <c r="A2455" s="101">
        <v>41008</v>
      </c>
      <c r="B2455" s="100">
        <v>127.44</v>
      </c>
      <c r="C2455" s="99" t="s">
        <v>175</v>
      </c>
    </row>
    <row r="2456" spans="1:3">
      <c r="A2456" s="101">
        <v>41004</v>
      </c>
      <c r="B2456" s="100">
        <v>128.91</v>
      </c>
      <c r="C2456" s="99" t="s">
        <v>175</v>
      </c>
    </row>
    <row r="2457" spans="1:3">
      <c r="A2457" s="101">
        <v>41003</v>
      </c>
      <c r="B2457" s="100">
        <v>128.94</v>
      </c>
      <c r="C2457" s="99" t="s">
        <v>175</v>
      </c>
    </row>
    <row r="2458" spans="1:3">
      <c r="A2458" s="101">
        <v>41002</v>
      </c>
      <c r="B2458" s="100">
        <v>130.27000000000001</v>
      </c>
      <c r="C2458" s="99" t="s">
        <v>175</v>
      </c>
    </row>
    <row r="2459" spans="1:3">
      <c r="A2459" s="101">
        <v>41001</v>
      </c>
      <c r="B2459" s="100">
        <v>130.76</v>
      </c>
      <c r="C2459" s="99" t="s">
        <v>175</v>
      </c>
    </row>
    <row r="2460" spans="1:3">
      <c r="A2460" s="101">
        <v>40998</v>
      </c>
      <c r="B2460" s="100">
        <v>129.78</v>
      </c>
      <c r="C2460" s="99" t="s">
        <v>175</v>
      </c>
    </row>
    <row r="2461" spans="1:3">
      <c r="A2461" s="101">
        <v>40997</v>
      </c>
      <c r="B2461" s="100">
        <v>129.30000000000001</v>
      </c>
      <c r="C2461" s="99" t="s">
        <v>175</v>
      </c>
    </row>
    <row r="2462" spans="1:3">
      <c r="A2462" s="101">
        <v>40996</v>
      </c>
      <c r="B2462" s="100">
        <v>129.51</v>
      </c>
      <c r="C2462" s="99" t="s">
        <v>175</v>
      </c>
    </row>
    <row r="2463" spans="1:3">
      <c r="A2463" s="101">
        <v>40995</v>
      </c>
      <c r="B2463" s="100">
        <v>130.12</v>
      </c>
      <c r="C2463" s="99" t="s">
        <v>175</v>
      </c>
    </row>
    <row r="2464" spans="1:3">
      <c r="A2464" s="101">
        <v>40994</v>
      </c>
      <c r="B2464" s="100">
        <v>130.47999999999999</v>
      </c>
      <c r="C2464" s="99" t="s">
        <v>175</v>
      </c>
    </row>
    <row r="2465" spans="1:3">
      <c r="A2465" s="101">
        <v>40991</v>
      </c>
      <c r="B2465" s="100">
        <v>128.69</v>
      </c>
      <c r="C2465" s="99" t="s">
        <v>175</v>
      </c>
    </row>
    <row r="2466" spans="1:3">
      <c r="A2466" s="101">
        <v>40990</v>
      </c>
      <c r="B2466" s="100">
        <v>128.83000000000001</v>
      </c>
      <c r="C2466" s="99" t="s">
        <v>175</v>
      </c>
    </row>
    <row r="2467" spans="1:3">
      <c r="A2467" s="101">
        <v>40989</v>
      </c>
      <c r="B2467" s="100">
        <v>129.76</v>
      </c>
      <c r="C2467" s="99" t="s">
        <v>175</v>
      </c>
    </row>
    <row r="2468" spans="1:3">
      <c r="A2468" s="101">
        <v>40988</v>
      </c>
      <c r="B2468" s="100">
        <v>129.99</v>
      </c>
      <c r="C2468" s="99" t="s">
        <v>175</v>
      </c>
    </row>
    <row r="2469" spans="1:3">
      <c r="A2469" s="101">
        <v>40987</v>
      </c>
      <c r="B2469" s="100">
        <v>130.38</v>
      </c>
      <c r="C2469" s="99" t="s">
        <v>175</v>
      </c>
    </row>
    <row r="2470" spans="1:3">
      <c r="A2470" s="101">
        <v>40984</v>
      </c>
      <c r="B2470" s="100">
        <v>129.87</v>
      </c>
      <c r="C2470" s="99" t="s">
        <v>175</v>
      </c>
    </row>
    <row r="2471" spans="1:3">
      <c r="A2471" s="101">
        <v>40983</v>
      </c>
      <c r="B2471" s="100">
        <v>129.72</v>
      </c>
      <c r="C2471" s="99" t="s">
        <v>175</v>
      </c>
    </row>
    <row r="2472" spans="1:3">
      <c r="A2472" s="101">
        <v>40982</v>
      </c>
      <c r="B2472" s="100">
        <v>128.94999999999999</v>
      </c>
      <c r="C2472" s="99" t="s">
        <v>175</v>
      </c>
    </row>
    <row r="2473" spans="1:3">
      <c r="A2473" s="101">
        <v>40981</v>
      </c>
      <c r="B2473" s="100">
        <v>129.1</v>
      </c>
      <c r="C2473" s="99" t="s">
        <v>175</v>
      </c>
    </row>
    <row r="2474" spans="1:3">
      <c r="A2474" s="101">
        <v>40980</v>
      </c>
      <c r="B2474" s="100">
        <v>126.76</v>
      </c>
      <c r="C2474" s="99" t="s">
        <v>175</v>
      </c>
    </row>
    <row r="2475" spans="1:3">
      <c r="A2475" s="101">
        <v>40977</v>
      </c>
      <c r="B2475" s="100">
        <v>126.74</v>
      </c>
      <c r="C2475" s="99" t="s">
        <v>175</v>
      </c>
    </row>
    <row r="2476" spans="1:3">
      <c r="A2476" s="101">
        <v>40976</v>
      </c>
      <c r="B2476" s="100">
        <v>126.28</v>
      </c>
      <c r="C2476" s="99" t="s">
        <v>175</v>
      </c>
    </row>
    <row r="2477" spans="1:3">
      <c r="A2477" s="101">
        <v>40975</v>
      </c>
      <c r="B2477" s="100">
        <v>125.04</v>
      </c>
      <c r="C2477" s="99" t="s">
        <v>175</v>
      </c>
    </row>
    <row r="2478" spans="1:3">
      <c r="A2478" s="101">
        <v>40974</v>
      </c>
      <c r="B2478" s="100">
        <v>124.14</v>
      </c>
      <c r="C2478" s="99" t="s">
        <v>175</v>
      </c>
    </row>
    <row r="2479" spans="1:3">
      <c r="A2479" s="101">
        <v>40973</v>
      </c>
      <c r="B2479" s="100">
        <v>126.08</v>
      </c>
      <c r="C2479" s="99" t="s">
        <v>175</v>
      </c>
    </row>
    <row r="2480" spans="1:3">
      <c r="A2480" s="101">
        <v>40970</v>
      </c>
      <c r="B2480" s="100">
        <v>126.56</v>
      </c>
      <c r="C2480" s="99" t="s">
        <v>175</v>
      </c>
    </row>
    <row r="2481" spans="1:3">
      <c r="A2481" s="101">
        <v>40969</v>
      </c>
      <c r="B2481" s="100">
        <v>126.97</v>
      </c>
      <c r="C2481" s="99" t="s">
        <v>175</v>
      </c>
    </row>
    <row r="2482" spans="1:3">
      <c r="A2482" s="101">
        <v>40968</v>
      </c>
      <c r="B2482" s="100">
        <v>126.18</v>
      </c>
      <c r="C2482" s="99" t="s">
        <v>175</v>
      </c>
    </row>
    <row r="2483" spans="1:3">
      <c r="A2483" s="101">
        <v>40967</v>
      </c>
      <c r="B2483" s="100">
        <v>126.76</v>
      </c>
      <c r="C2483" s="99" t="s">
        <v>175</v>
      </c>
    </row>
    <row r="2484" spans="1:3">
      <c r="A2484" s="101">
        <v>40966</v>
      </c>
      <c r="B2484" s="100">
        <v>126.32</v>
      </c>
      <c r="C2484" s="99" t="s">
        <v>175</v>
      </c>
    </row>
    <row r="2485" spans="1:3">
      <c r="A2485" s="101">
        <v>40963</v>
      </c>
      <c r="B2485" s="100">
        <v>126.14</v>
      </c>
      <c r="C2485" s="99" t="s">
        <v>175</v>
      </c>
    </row>
    <row r="2486" spans="1:3">
      <c r="A2486" s="101">
        <v>40962</v>
      </c>
      <c r="B2486" s="100">
        <v>125.91</v>
      </c>
      <c r="C2486" s="99" t="s">
        <v>175</v>
      </c>
    </row>
    <row r="2487" spans="1:3">
      <c r="A2487" s="101">
        <v>40961</v>
      </c>
      <c r="B2487" s="100">
        <v>125.35</v>
      </c>
      <c r="C2487" s="99" t="s">
        <v>175</v>
      </c>
    </row>
    <row r="2488" spans="1:3">
      <c r="A2488" s="101">
        <v>40960</v>
      </c>
      <c r="B2488" s="100">
        <v>125.77</v>
      </c>
      <c r="C2488" s="99" t="s">
        <v>175</v>
      </c>
    </row>
    <row r="2489" spans="1:3">
      <c r="A2489" s="101">
        <v>40956</v>
      </c>
      <c r="B2489" s="100">
        <v>125.68</v>
      </c>
      <c r="C2489" s="99" t="s">
        <v>175</v>
      </c>
    </row>
    <row r="2490" spans="1:3">
      <c r="A2490" s="101">
        <v>40955</v>
      </c>
      <c r="B2490" s="100">
        <v>125.38</v>
      </c>
      <c r="C2490" s="99" t="s">
        <v>175</v>
      </c>
    </row>
    <row r="2491" spans="1:3">
      <c r="A2491" s="101">
        <v>40954</v>
      </c>
      <c r="B2491" s="100">
        <v>124</v>
      </c>
      <c r="C2491" s="99" t="s">
        <v>175</v>
      </c>
    </row>
    <row r="2492" spans="1:3">
      <c r="A2492" s="101">
        <v>40953</v>
      </c>
      <c r="B2492" s="100">
        <v>124.62</v>
      </c>
      <c r="C2492" s="99" t="s">
        <v>175</v>
      </c>
    </row>
    <row r="2493" spans="1:3">
      <c r="A2493" s="101">
        <v>40952</v>
      </c>
      <c r="B2493" s="100">
        <v>124.72</v>
      </c>
      <c r="C2493" s="99" t="s">
        <v>175</v>
      </c>
    </row>
    <row r="2494" spans="1:3">
      <c r="A2494" s="101">
        <v>40949</v>
      </c>
      <c r="B2494" s="100">
        <v>123.85</v>
      </c>
      <c r="C2494" s="99" t="s">
        <v>175</v>
      </c>
    </row>
    <row r="2495" spans="1:3">
      <c r="A2495" s="101">
        <v>40948</v>
      </c>
      <c r="B2495" s="100">
        <v>124.71</v>
      </c>
      <c r="C2495" s="99" t="s">
        <v>175</v>
      </c>
    </row>
    <row r="2496" spans="1:3">
      <c r="A2496" s="101">
        <v>40947</v>
      </c>
      <c r="B2496" s="100">
        <v>124.52</v>
      </c>
      <c r="C2496" s="99" t="s">
        <v>175</v>
      </c>
    </row>
    <row r="2497" spans="1:3">
      <c r="A2497" s="101">
        <v>40946</v>
      </c>
      <c r="B2497" s="100">
        <v>124.21</v>
      </c>
      <c r="C2497" s="99" t="s">
        <v>175</v>
      </c>
    </row>
    <row r="2498" spans="1:3">
      <c r="A2498" s="101">
        <v>40945</v>
      </c>
      <c r="B2498" s="100">
        <v>123.96</v>
      </c>
      <c r="C2498" s="99" t="s">
        <v>175</v>
      </c>
    </row>
    <row r="2499" spans="1:3">
      <c r="A2499" s="101">
        <v>40942</v>
      </c>
      <c r="B2499" s="100">
        <v>124.01</v>
      </c>
      <c r="C2499" s="99" t="s">
        <v>175</v>
      </c>
    </row>
    <row r="2500" spans="1:3">
      <c r="A2500" s="101">
        <v>40941</v>
      </c>
      <c r="B2500" s="100">
        <v>122.21</v>
      </c>
      <c r="C2500" s="99" t="s">
        <v>175</v>
      </c>
    </row>
    <row r="2501" spans="1:3">
      <c r="A2501" s="101">
        <v>40940</v>
      </c>
      <c r="B2501" s="100">
        <v>122.07</v>
      </c>
      <c r="C2501" s="99" t="s">
        <v>175</v>
      </c>
    </row>
    <row r="2502" spans="1:3">
      <c r="A2502" s="101">
        <v>40939</v>
      </c>
      <c r="B2502" s="100">
        <v>120.97</v>
      </c>
      <c r="C2502" s="99" t="s">
        <v>175</v>
      </c>
    </row>
    <row r="2503" spans="1:3">
      <c r="A2503" s="101">
        <v>40938</v>
      </c>
      <c r="B2503" s="100">
        <v>121.02</v>
      </c>
      <c r="C2503" s="99" t="s">
        <v>175</v>
      </c>
    </row>
    <row r="2504" spans="1:3">
      <c r="A2504" s="101">
        <v>40935</v>
      </c>
      <c r="B2504" s="100">
        <v>121.33</v>
      </c>
      <c r="C2504" s="99" t="s">
        <v>175</v>
      </c>
    </row>
    <row r="2505" spans="1:3">
      <c r="A2505" s="101">
        <v>40934</v>
      </c>
      <c r="B2505" s="100">
        <v>121.52</v>
      </c>
      <c r="C2505" s="99" t="s">
        <v>175</v>
      </c>
    </row>
    <row r="2506" spans="1:3">
      <c r="A2506" s="101">
        <v>40933</v>
      </c>
      <c r="B2506" s="100">
        <v>122.21</v>
      </c>
      <c r="C2506" s="99" t="s">
        <v>175</v>
      </c>
    </row>
    <row r="2507" spans="1:3">
      <c r="A2507" s="101">
        <v>40932</v>
      </c>
      <c r="B2507" s="100">
        <v>121.16</v>
      </c>
      <c r="C2507" s="99" t="s">
        <v>175</v>
      </c>
    </row>
    <row r="2508" spans="1:3">
      <c r="A2508" s="101">
        <v>40931</v>
      </c>
      <c r="B2508" s="100">
        <v>121.28</v>
      </c>
      <c r="C2508" s="99" t="s">
        <v>175</v>
      </c>
    </row>
    <row r="2509" spans="1:3">
      <c r="A2509" s="101">
        <v>40928</v>
      </c>
      <c r="B2509" s="100">
        <v>121.23</v>
      </c>
      <c r="C2509" s="99" t="s">
        <v>175</v>
      </c>
    </row>
    <row r="2510" spans="1:3">
      <c r="A2510" s="101">
        <v>40927</v>
      </c>
      <c r="B2510" s="100">
        <v>121.14</v>
      </c>
      <c r="C2510" s="99" t="s">
        <v>175</v>
      </c>
    </row>
    <row r="2511" spans="1:3">
      <c r="A2511" s="101">
        <v>40926</v>
      </c>
      <c r="B2511" s="100">
        <v>120.54</v>
      </c>
      <c r="C2511" s="99" t="s">
        <v>175</v>
      </c>
    </row>
    <row r="2512" spans="1:3">
      <c r="A2512" s="101">
        <v>40925</v>
      </c>
      <c r="B2512" s="100">
        <v>119.2</v>
      </c>
      <c r="C2512" s="99" t="s">
        <v>175</v>
      </c>
    </row>
    <row r="2513" spans="1:3">
      <c r="A2513" s="101">
        <v>40921</v>
      </c>
      <c r="B2513" s="100">
        <v>118.78</v>
      </c>
      <c r="C2513" s="99" t="s">
        <v>175</v>
      </c>
    </row>
    <row r="2514" spans="1:3">
      <c r="A2514" s="101">
        <v>40920</v>
      </c>
      <c r="B2514" s="100">
        <v>119.37</v>
      </c>
      <c r="C2514" s="99" t="s">
        <v>175</v>
      </c>
    </row>
    <row r="2515" spans="1:3">
      <c r="A2515" s="101">
        <v>40919</v>
      </c>
      <c r="B2515" s="100">
        <v>119.09</v>
      </c>
      <c r="C2515" s="99" t="s">
        <v>175</v>
      </c>
    </row>
    <row r="2516" spans="1:3">
      <c r="A2516" s="101">
        <v>40918</v>
      </c>
      <c r="B2516" s="100">
        <v>119.04</v>
      </c>
      <c r="C2516" s="99" t="s">
        <v>175</v>
      </c>
    </row>
    <row r="2517" spans="1:3">
      <c r="A2517" s="101">
        <v>40917</v>
      </c>
      <c r="B2517" s="100">
        <v>117.99</v>
      </c>
      <c r="C2517" s="99" t="s">
        <v>175</v>
      </c>
    </row>
    <row r="2518" spans="1:3">
      <c r="A2518" s="101">
        <v>40914</v>
      </c>
      <c r="B2518" s="100">
        <v>117.73</v>
      </c>
      <c r="C2518" s="99" t="s">
        <v>175</v>
      </c>
    </row>
    <row r="2519" spans="1:3">
      <c r="A2519" s="101">
        <v>40913</v>
      </c>
      <c r="B2519" s="100">
        <v>117.98</v>
      </c>
      <c r="C2519" s="99" t="s">
        <v>175</v>
      </c>
    </row>
    <row r="2520" spans="1:3">
      <c r="A2520" s="101">
        <v>40912</v>
      </c>
      <c r="B2520" s="100">
        <v>117.64</v>
      </c>
      <c r="C2520" s="99" t="s">
        <v>175</v>
      </c>
    </row>
    <row r="2521" spans="1:3">
      <c r="A2521" s="101">
        <v>40911</v>
      </c>
      <c r="B2521" s="100">
        <v>117.59</v>
      </c>
      <c r="C2521" s="99" t="s">
        <v>175</v>
      </c>
    </row>
    <row r="2522" spans="1:3">
      <c r="A2522" s="101">
        <v>40907</v>
      </c>
      <c r="B2522" s="100">
        <v>115.8</v>
      </c>
      <c r="C2522" s="99" t="s">
        <v>175</v>
      </c>
    </row>
    <row r="2523" spans="1:3">
      <c r="A2523" s="101">
        <v>40906</v>
      </c>
      <c r="B2523" s="100">
        <v>116.29</v>
      </c>
      <c r="C2523" s="99" t="s">
        <v>175</v>
      </c>
    </row>
    <row r="2524" spans="1:3">
      <c r="A2524" s="101">
        <v>40905</v>
      </c>
      <c r="B2524" s="100">
        <v>115.06</v>
      </c>
      <c r="C2524" s="99" t="s">
        <v>175</v>
      </c>
    </row>
    <row r="2525" spans="1:3">
      <c r="A2525" s="101">
        <v>40904</v>
      </c>
      <c r="B2525" s="100">
        <v>116.48</v>
      </c>
      <c r="C2525" s="99" t="s">
        <v>175</v>
      </c>
    </row>
    <row r="2526" spans="1:3">
      <c r="A2526" s="101">
        <v>40900</v>
      </c>
      <c r="B2526" s="100">
        <v>116.47</v>
      </c>
      <c r="C2526" s="99" t="s">
        <v>175</v>
      </c>
    </row>
    <row r="2527" spans="1:3">
      <c r="A2527" s="101">
        <v>40899</v>
      </c>
      <c r="B2527" s="100">
        <v>115.43</v>
      </c>
      <c r="C2527" s="99" t="s">
        <v>175</v>
      </c>
    </row>
    <row r="2528" spans="1:3">
      <c r="A2528" s="101">
        <v>40898</v>
      </c>
      <c r="B2528" s="100">
        <v>115.1</v>
      </c>
      <c r="C2528" s="99" t="s">
        <v>175</v>
      </c>
    </row>
    <row r="2529" spans="1:3">
      <c r="A2529" s="101">
        <v>40897</v>
      </c>
      <c r="B2529" s="100">
        <v>114.88</v>
      </c>
      <c r="C2529" s="99" t="s">
        <v>175</v>
      </c>
    </row>
    <row r="2530" spans="1:3">
      <c r="A2530" s="101">
        <v>40896</v>
      </c>
      <c r="B2530" s="100">
        <v>111.53</v>
      </c>
      <c r="C2530" s="99" t="s">
        <v>175</v>
      </c>
    </row>
    <row r="2531" spans="1:3">
      <c r="A2531" s="101">
        <v>40893</v>
      </c>
      <c r="B2531" s="100">
        <v>112.86</v>
      </c>
      <c r="C2531" s="99" t="s">
        <v>175</v>
      </c>
    </row>
    <row r="2532" spans="1:3">
      <c r="A2532" s="101">
        <v>40892</v>
      </c>
      <c r="B2532" s="100">
        <v>112.49</v>
      </c>
      <c r="C2532" s="99" t="s">
        <v>175</v>
      </c>
    </row>
    <row r="2533" spans="1:3">
      <c r="A2533" s="101">
        <v>40891</v>
      </c>
      <c r="B2533" s="100">
        <v>112.12</v>
      </c>
      <c r="C2533" s="99" t="s">
        <v>175</v>
      </c>
    </row>
    <row r="2534" spans="1:3">
      <c r="A2534" s="101">
        <v>40890</v>
      </c>
      <c r="B2534" s="100">
        <v>113.39</v>
      </c>
      <c r="C2534" s="99" t="s">
        <v>175</v>
      </c>
    </row>
    <row r="2535" spans="1:3">
      <c r="A2535" s="101">
        <v>40889</v>
      </c>
      <c r="B2535" s="100">
        <v>114.36</v>
      </c>
      <c r="C2535" s="99" t="s">
        <v>175</v>
      </c>
    </row>
    <row r="2536" spans="1:3">
      <c r="A2536" s="101">
        <v>40886</v>
      </c>
      <c r="B2536" s="100">
        <v>116.09</v>
      </c>
      <c r="C2536" s="99" t="s">
        <v>175</v>
      </c>
    </row>
    <row r="2537" spans="1:3">
      <c r="A2537" s="101">
        <v>40885</v>
      </c>
      <c r="B2537" s="100">
        <v>114.17</v>
      </c>
      <c r="C2537" s="99" t="s">
        <v>175</v>
      </c>
    </row>
    <row r="2538" spans="1:3">
      <c r="A2538" s="101">
        <v>40884</v>
      </c>
      <c r="B2538" s="100">
        <v>116.63</v>
      </c>
      <c r="C2538" s="99" t="s">
        <v>175</v>
      </c>
    </row>
    <row r="2539" spans="1:3">
      <c r="A2539" s="101">
        <v>40883</v>
      </c>
      <c r="B2539" s="100">
        <v>116.36</v>
      </c>
      <c r="C2539" s="99" t="s">
        <v>175</v>
      </c>
    </row>
    <row r="2540" spans="1:3">
      <c r="A2540" s="101">
        <v>40882</v>
      </c>
      <c r="B2540" s="100">
        <v>116.23</v>
      </c>
      <c r="C2540" s="99" t="s">
        <v>175</v>
      </c>
    </row>
    <row r="2541" spans="1:3">
      <c r="A2541" s="101">
        <v>40879</v>
      </c>
      <c r="B2541" s="100">
        <v>115.04</v>
      </c>
      <c r="C2541" s="99" t="s">
        <v>175</v>
      </c>
    </row>
    <row r="2542" spans="1:3">
      <c r="A2542" s="101">
        <v>40878</v>
      </c>
      <c r="B2542" s="100">
        <v>115.07</v>
      </c>
      <c r="C2542" s="99" t="s">
        <v>175</v>
      </c>
    </row>
    <row r="2543" spans="1:3">
      <c r="A2543" s="101">
        <v>40877</v>
      </c>
      <c r="B2543" s="100">
        <v>115.28</v>
      </c>
      <c r="C2543" s="99" t="s">
        <v>175</v>
      </c>
    </row>
    <row r="2544" spans="1:3">
      <c r="A2544" s="101">
        <v>40876</v>
      </c>
      <c r="B2544" s="100">
        <v>110.48</v>
      </c>
      <c r="C2544" s="99" t="s">
        <v>175</v>
      </c>
    </row>
    <row r="2545" spans="1:3">
      <c r="A2545" s="101">
        <v>40875</v>
      </c>
      <c r="B2545" s="100">
        <v>110.2</v>
      </c>
      <c r="C2545" s="99" t="s">
        <v>175</v>
      </c>
    </row>
    <row r="2546" spans="1:3">
      <c r="A2546" s="101">
        <v>40872</v>
      </c>
      <c r="B2546" s="100">
        <v>107.06</v>
      </c>
      <c r="C2546" s="99" t="s">
        <v>175</v>
      </c>
    </row>
    <row r="2547" spans="1:3">
      <c r="A2547" s="101">
        <v>40870</v>
      </c>
      <c r="B2547" s="100">
        <v>107.33</v>
      </c>
      <c r="C2547" s="99" t="s">
        <v>175</v>
      </c>
    </row>
    <row r="2548" spans="1:3">
      <c r="A2548" s="101">
        <v>40869</v>
      </c>
      <c r="B2548" s="100">
        <v>109.75</v>
      </c>
      <c r="C2548" s="99" t="s">
        <v>175</v>
      </c>
    </row>
    <row r="2549" spans="1:3">
      <c r="A2549" s="101">
        <v>40868</v>
      </c>
      <c r="B2549" s="100">
        <v>110.2</v>
      </c>
      <c r="C2549" s="99" t="s">
        <v>175</v>
      </c>
    </row>
    <row r="2550" spans="1:3">
      <c r="A2550" s="101">
        <v>40865</v>
      </c>
      <c r="B2550" s="100">
        <v>112.29</v>
      </c>
      <c r="C2550" s="99" t="s">
        <v>175</v>
      </c>
    </row>
    <row r="2551" spans="1:3">
      <c r="A2551" s="101">
        <v>40864</v>
      </c>
      <c r="B2551" s="100">
        <v>112.33</v>
      </c>
      <c r="C2551" s="99" t="s">
        <v>175</v>
      </c>
    </row>
    <row r="2552" spans="1:3">
      <c r="A2552" s="101">
        <v>40863</v>
      </c>
      <c r="B2552" s="100">
        <v>114.24</v>
      </c>
      <c r="C2552" s="99" t="s">
        <v>175</v>
      </c>
    </row>
    <row r="2553" spans="1:3">
      <c r="A2553" s="101">
        <v>40862</v>
      </c>
      <c r="B2553" s="100">
        <v>116.14</v>
      </c>
      <c r="C2553" s="99" t="s">
        <v>175</v>
      </c>
    </row>
    <row r="2554" spans="1:3">
      <c r="A2554" s="101">
        <v>40861</v>
      </c>
      <c r="B2554" s="100">
        <v>115.56</v>
      </c>
      <c r="C2554" s="99" t="s">
        <v>175</v>
      </c>
    </row>
    <row r="2555" spans="1:3">
      <c r="A2555" s="101">
        <v>40858</v>
      </c>
      <c r="B2555" s="100">
        <v>116.66</v>
      </c>
      <c r="C2555" s="99" t="s">
        <v>175</v>
      </c>
    </row>
    <row r="2556" spans="1:3">
      <c r="A2556" s="101">
        <v>40857</v>
      </c>
      <c r="B2556" s="100">
        <v>114.43</v>
      </c>
      <c r="C2556" s="99" t="s">
        <v>175</v>
      </c>
    </row>
    <row r="2557" spans="1:3">
      <c r="A2557" s="101">
        <v>40856</v>
      </c>
      <c r="B2557" s="100">
        <v>113.44</v>
      </c>
      <c r="C2557" s="99" t="s">
        <v>175</v>
      </c>
    </row>
    <row r="2558" spans="1:3">
      <c r="A2558" s="101">
        <v>40855</v>
      </c>
      <c r="B2558" s="100">
        <v>117.75</v>
      </c>
      <c r="C2558" s="99" t="s">
        <v>175</v>
      </c>
    </row>
    <row r="2559" spans="1:3">
      <c r="A2559" s="101">
        <v>40854</v>
      </c>
      <c r="B2559" s="100">
        <v>116.32</v>
      </c>
      <c r="C2559" s="99" t="s">
        <v>175</v>
      </c>
    </row>
    <row r="2560" spans="1:3">
      <c r="A2560" s="101">
        <v>40851</v>
      </c>
      <c r="B2560" s="100">
        <v>115.58</v>
      </c>
      <c r="C2560" s="99" t="s">
        <v>175</v>
      </c>
    </row>
    <row r="2561" spans="1:3">
      <c r="A2561" s="101">
        <v>40850</v>
      </c>
      <c r="B2561" s="100">
        <v>116.31</v>
      </c>
      <c r="C2561" s="99" t="s">
        <v>175</v>
      </c>
    </row>
    <row r="2562" spans="1:3">
      <c r="A2562" s="101">
        <v>40849</v>
      </c>
      <c r="B2562" s="100">
        <v>114.15</v>
      </c>
      <c r="C2562" s="99" t="s">
        <v>175</v>
      </c>
    </row>
    <row r="2563" spans="1:3">
      <c r="A2563" s="101">
        <v>40848</v>
      </c>
      <c r="B2563" s="100">
        <v>112.33</v>
      </c>
      <c r="C2563" s="99" t="s">
        <v>175</v>
      </c>
    </row>
    <row r="2564" spans="1:3">
      <c r="A2564" s="101">
        <v>40847</v>
      </c>
      <c r="B2564" s="100">
        <v>115.55</v>
      </c>
      <c r="C2564" s="99" t="s">
        <v>175</v>
      </c>
    </row>
    <row r="2565" spans="1:3">
      <c r="A2565" s="101">
        <v>40844</v>
      </c>
      <c r="B2565" s="100">
        <v>118.48</v>
      </c>
      <c r="C2565" s="99" t="s">
        <v>175</v>
      </c>
    </row>
    <row r="2566" spans="1:3">
      <c r="A2566" s="101">
        <v>40843</v>
      </c>
      <c r="B2566" s="100">
        <v>118.44</v>
      </c>
      <c r="C2566" s="99" t="s">
        <v>175</v>
      </c>
    </row>
    <row r="2567" spans="1:3">
      <c r="A2567" s="101">
        <v>40842</v>
      </c>
      <c r="B2567" s="100">
        <v>114.5</v>
      </c>
      <c r="C2567" s="99" t="s">
        <v>175</v>
      </c>
    </row>
    <row r="2568" spans="1:3">
      <c r="A2568" s="101">
        <v>40841</v>
      </c>
      <c r="B2568" s="100">
        <v>113.31</v>
      </c>
      <c r="C2568" s="99" t="s">
        <v>175</v>
      </c>
    </row>
    <row r="2569" spans="1:3">
      <c r="A2569" s="101">
        <v>40840</v>
      </c>
      <c r="B2569" s="100">
        <v>115.63</v>
      </c>
      <c r="C2569" s="99" t="s">
        <v>175</v>
      </c>
    </row>
    <row r="2570" spans="1:3">
      <c r="A2570" s="101">
        <v>40837</v>
      </c>
      <c r="B2570" s="100">
        <v>114.16</v>
      </c>
      <c r="C2570" s="99" t="s">
        <v>175</v>
      </c>
    </row>
    <row r="2571" spans="1:3">
      <c r="A2571" s="101">
        <v>40836</v>
      </c>
      <c r="B2571" s="100">
        <v>112.05</v>
      </c>
      <c r="C2571" s="99" t="s">
        <v>175</v>
      </c>
    </row>
    <row r="2572" spans="1:3">
      <c r="A2572" s="101">
        <v>40835</v>
      </c>
      <c r="B2572" s="100">
        <v>111.54</v>
      </c>
      <c r="C2572" s="99" t="s">
        <v>175</v>
      </c>
    </row>
    <row r="2573" spans="1:3">
      <c r="A2573" s="101">
        <v>40834</v>
      </c>
      <c r="B2573" s="100">
        <v>112.95</v>
      </c>
      <c r="C2573" s="99" t="s">
        <v>175</v>
      </c>
    </row>
    <row r="2574" spans="1:3">
      <c r="A2574" s="101">
        <v>40833</v>
      </c>
      <c r="B2574" s="100">
        <v>110.69</v>
      </c>
      <c r="C2574" s="99" t="s">
        <v>175</v>
      </c>
    </row>
    <row r="2575" spans="1:3">
      <c r="A2575" s="101">
        <v>40830</v>
      </c>
      <c r="B2575" s="100">
        <v>112.87</v>
      </c>
      <c r="C2575" s="99" t="s">
        <v>175</v>
      </c>
    </row>
    <row r="2576" spans="1:3">
      <c r="A2576" s="101">
        <v>40829</v>
      </c>
      <c r="B2576" s="100">
        <v>110.95</v>
      </c>
      <c r="C2576" s="99" t="s">
        <v>175</v>
      </c>
    </row>
    <row r="2577" spans="1:3">
      <c r="A2577" s="101">
        <v>40828</v>
      </c>
      <c r="B2577" s="100">
        <v>111.27</v>
      </c>
      <c r="C2577" s="99" t="s">
        <v>175</v>
      </c>
    </row>
    <row r="2578" spans="1:3">
      <c r="A2578" s="101">
        <v>40827</v>
      </c>
      <c r="B2578" s="100">
        <v>110.17</v>
      </c>
      <c r="C2578" s="99" t="s">
        <v>175</v>
      </c>
    </row>
    <row r="2579" spans="1:3">
      <c r="A2579" s="101">
        <v>40826</v>
      </c>
      <c r="B2579" s="100">
        <v>110.11</v>
      </c>
      <c r="C2579" s="99" t="s">
        <v>175</v>
      </c>
    </row>
    <row r="2580" spans="1:3">
      <c r="A2580" s="101">
        <v>40823</v>
      </c>
      <c r="B2580" s="100">
        <v>106.48</v>
      </c>
      <c r="C2580" s="99" t="s">
        <v>175</v>
      </c>
    </row>
    <row r="2581" spans="1:3">
      <c r="A2581" s="101">
        <v>40822</v>
      </c>
      <c r="B2581" s="100">
        <v>107.35</v>
      </c>
      <c r="C2581" s="99" t="s">
        <v>175</v>
      </c>
    </row>
    <row r="2582" spans="1:3">
      <c r="A2582" s="101">
        <v>40821</v>
      </c>
      <c r="B2582" s="100">
        <v>105.41</v>
      </c>
      <c r="C2582" s="99" t="s">
        <v>175</v>
      </c>
    </row>
    <row r="2583" spans="1:3">
      <c r="A2583" s="101">
        <v>40820</v>
      </c>
      <c r="B2583" s="100">
        <v>103.51</v>
      </c>
      <c r="C2583" s="99" t="s">
        <v>175</v>
      </c>
    </row>
    <row r="2584" spans="1:3">
      <c r="A2584" s="101">
        <v>40819</v>
      </c>
      <c r="B2584" s="100">
        <v>101.22</v>
      </c>
      <c r="C2584" s="99" t="s">
        <v>175</v>
      </c>
    </row>
    <row r="2585" spans="1:3">
      <c r="A2585" s="101">
        <v>40816</v>
      </c>
      <c r="B2585" s="100">
        <v>104.18</v>
      </c>
      <c r="C2585" s="99" t="s">
        <v>175</v>
      </c>
    </row>
    <row r="2586" spans="1:3">
      <c r="A2586" s="101">
        <v>40815</v>
      </c>
      <c r="B2586" s="100">
        <v>106.85</v>
      </c>
      <c r="C2586" s="99" t="s">
        <v>175</v>
      </c>
    </row>
    <row r="2587" spans="1:3">
      <c r="A2587" s="101">
        <v>40814</v>
      </c>
      <c r="B2587" s="100">
        <v>105.99</v>
      </c>
      <c r="C2587" s="99" t="s">
        <v>175</v>
      </c>
    </row>
    <row r="2588" spans="1:3">
      <c r="A2588" s="101">
        <v>40813</v>
      </c>
      <c r="B2588" s="100">
        <v>108.2</v>
      </c>
      <c r="C2588" s="99" t="s">
        <v>175</v>
      </c>
    </row>
    <row r="2589" spans="1:3">
      <c r="A2589" s="101">
        <v>40812</v>
      </c>
      <c r="B2589" s="100">
        <v>107.05</v>
      </c>
      <c r="C2589" s="99" t="s">
        <v>175</v>
      </c>
    </row>
    <row r="2590" spans="1:3">
      <c r="A2590" s="101">
        <v>40809</v>
      </c>
      <c r="B2590" s="100">
        <v>104.61</v>
      </c>
      <c r="C2590" s="99" t="s">
        <v>175</v>
      </c>
    </row>
    <row r="2591" spans="1:3">
      <c r="A2591" s="101">
        <v>40808</v>
      </c>
      <c r="B2591" s="100">
        <v>103.97</v>
      </c>
      <c r="C2591" s="99" t="s">
        <v>175</v>
      </c>
    </row>
    <row r="2592" spans="1:3">
      <c r="A2592" s="101">
        <v>40807</v>
      </c>
      <c r="B2592" s="100">
        <v>107.96</v>
      </c>
      <c r="C2592" s="99" t="s">
        <v>175</v>
      </c>
    </row>
    <row r="2593" spans="1:3">
      <c r="A2593" s="101">
        <v>40806</v>
      </c>
      <c r="B2593" s="100">
        <v>111.23</v>
      </c>
      <c r="C2593" s="99" t="s">
        <v>175</v>
      </c>
    </row>
    <row r="2594" spans="1:3">
      <c r="A2594" s="101">
        <v>40805</v>
      </c>
      <c r="B2594" s="100">
        <v>111.41</v>
      </c>
      <c r="C2594" s="99" t="s">
        <v>175</v>
      </c>
    </row>
    <row r="2595" spans="1:3">
      <c r="A2595" s="101">
        <v>40802</v>
      </c>
      <c r="B2595" s="100">
        <v>112.52</v>
      </c>
      <c r="C2595" s="99" t="s">
        <v>175</v>
      </c>
    </row>
    <row r="2596" spans="1:3">
      <c r="A2596" s="101">
        <v>40801</v>
      </c>
      <c r="B2596" s="100">
        <v>111.88</v>
      </c>
      <c r="C2596" s="99" t="s">
        <v>175</v>
      </c>
    </row>
    <row r="2597" spans="1:3">
      <c r="A2597" s="101">
        <v>40800</v>
      </c>
      <c r="B2597" s="100">
        <v>109.96</v>
      </c>
      <c r="C2597" s="99" t="s">
        <v>175</v>
      </c>
    </row>
    <row r="2598" spans="1:3">
      <c r="A2598" s="101">
        <v>40799</v>
      </c>
      <c r="B2598" s="100">
        <v>108.5</v>
      </c>
      <c r="C2598" s="99" t="s">
        <v>175</v>
      </c>
    </row>
    <row r="2599" spans="1:3">
      <c r="A2599" s="101">
        <v>40798</v>
      </c>
      <c r="B2599" s="100">
        <v>107.49</v>
      </c>
      <c r="C2599" s="99" t="s">
        <v>175</v>
      </c>
    </row>
    <row r="2600" spans="1:3">
      <c r="A2600" s="101">
        <v>40795</v>
      </c>
      <c r="B2600" s="100">
        <v>106.74</v>
      </c>
      <c r="C2600" s="99" t="s">
        <v>175</v>
      </c>
    </row>
    <row r="2601" spans="1:3">
      <c r="A2601" s="101">
        <v>40794</v>
      </c>
      <c r="B2601" s="100">
        <v>109.66</v>
      </c>
      <c r="C2601" s="99" t="s">
        <v>175</v>
      </c>
    </row>
    <row r="2602" spans="1:3">
      <c r="A2602" s="101">
        <v>40793</v>
      </c>
      <c r="B2602" s="100">
        <v>110.84</v>
      </c>
      <c r="C2602" s="99" t="s">
        <v>175</v>
      </c>
    </row>
    <row r="2603" spans="1:3">
      <c r="A2603" s="101">
        <v>40792</v>
      </c>
      <c r="B2603" s="100">
        <v>107.73</v>
      </c>
      <c r="C2603" s="99" t="s">
        <v>175</v>
      </c>
    </row>
    <row r="2604" spans="1:3">
      <c r="A2604" s="101">
        <v>40788</v>
      </c>
      <c r="B2604" s="100">
        <v>108.53</v>
      </c>
      <c r="C2604" s="99" t="s">
        <v>175</v>
      </c>
    </row>
    <row r="2605" spans="1:3">
      <c r="A2605" s="101">
        <v>40787</v>
      </c>
      <c r="B2605" s="100">
        <v>111.34</v>
      </c>
      <c r="C2605" s="99" t="s">
        <v>175</v>
      </c>
    </row>
    <row r="2606" spans="1:3">
      <c r="A2606" s="101">
        <v>40786</v>
      </c>
      <c r="B2606" s="100">
        <v>112.67</v>
      </c>
      <c r="C2606" s="99" t="s">
        <v>175</v>
      </c>
    </row>
    <row r="2607" spans="1:3">
      <c r="A2607" s="101">
        <v>40785</v>
      </c>
      <c r="B2607" s="100">
        <v>112.1</v>
      </c>
      <c r="C2607" s="99" t="s">
        <v>175</v>
      </c>
    </row>
    <row r="2608" spans="1:3">
      <c r="A2608" s="101">
        <v>40784</v>
      </c>
      <c r="B2608" s="100">
        <v>111.82</v>
      </c>
      <c r="C2608" s="99" t="s">
        <v>175</v>
      </c>
    </row>
    <row r="2609" spans="1:3">
      <c r="A2609" s="101">
        <v>40781</v>
      </c>
      <c r="B2609" s="100">
        <v>108.73</v>
      </c>
      <c r="C2609" s="99" t="s">
        <v>175</v>
      </c>
    </row>
    <row r="2610" spans="1:3">
      <c r="A2610" s="101">
        <v>40780</v>
      </c>
      <c r="B2610" s="100">
        <v>107.1</v>
      </c>
      <c r="C2610" s="99" t="s">
        <v>175</v>
      </c>
    </row>
    <row r="2611" spans="1:3">
      <c r="A2611" s="101">
        <v>40779</v>
      </c>
      <c r="B2611" s="100">
        <v>108.79</v>
      </c>
      <c r="C2611" s="99" t="s">
        <v>175</v>
      </c>
    </row>
    <row r="2612" spans="1:3">
      <c r="A2612" s="101">
        <v>40778</v>
      </c>
      <c r="B2612" s="100">
        <v>107.36</v>
      </c>
      <c r="C2612" s="99" t="s">
        <v>175</v>
      </c>
    </row>
    <row r="2613" spans="1:3">
      <c r="A2613" s="101">
        <v>40777</v>
      </c>
      <c r="B2613" s="100">
        <v>103.81</v>
      </c>
      <c r="C2613" s="99" t="s">
        <v>175</v>
      </c>
    </row>
    <row r="2614" spans="1:3">
      <c r="A2614" s="101">
        <v>40774</v>
      </c>
      <c r="B2614" s="100">
        <v>103.78</v>
      </c>
      <c r="C2614" s="99" t="s">
        <v>175</v>
      </c>
    </row>
    <row r="2615" spans="1:3">
      <c r="A2615" s="101">
        <v>40773</v>
      </c>
      <c r="B2615" s="100">
        <v>105.36</v>
      </c>
      <c r="C2615" s="99" t="s">
        <v>175</v>
      </c>
    </row>
    <row r="2616" spans="1:3">
      <c r="A2616" s="101">
        <v>40772</v>
      </c>
      <c r="B2616" s="100">
        <v>110.27</v>
      </c>
      <c r="C2616" s="99" t="s">
        <v>175</v>
      </c>
    </row>
    <row r="2617" spans="1:3">
      <c r="A2617" s="101">
        <v>40771</v>
      </c>
      <c r="B2617" s="100">
        <v>110.14</v>
      </c>
      <c r="C2617" s="99" t="s">
        <v>175</v>
      </c>
    </row>
    <row r="2618" spans="1:3">
      <c r="A2618" s="101">
        <v>40770</v>
      </c>
      <c r="B2618" s="100">
        <v>111.2</v>
      </c>
      <c r="C2618" s="99" t="s">
        <v>175</v>
      </c>
    </row>
    <row r="2619" spans="1:3">
      <c r="A2619" s="101">
        <v>40767</v>
      </c>
      <c r="B2619" s="100">
        <v>108.82</v>
      </c>
      <c r="C2619" s="99" t="s">
        <v>175</v>
      </c>
    </row>
    <row r="2620" spans="1:3">
      <c r="A2620" s="101">
        <v>40766</v>
      </c>
      <c r="B2620" s="100">
        <v>108.25</v>
      </c>
      <c r="C2620" s="99" t="s">
        <v>175</v>
      </c>
    </row>
    <row r="2621" spans="1:3">
      <c r="A2621" s="101">
        <v>40765</v>
      </c>
      <c r="B2621" s="100">
        <v>103.45</v>
      </c>
      <c r="C2621" s="99" t="s">
        <v>175</v>
      </c>
    </row>
    <row r="2622" spans="1:3">
      <c r="A2622" s="101">
        <v>40764</v>
      </c>
      <c r="B2622" s="100">
        <v>108.18</v>
      </c>
      <c r="C2622" s="99" t="s">
        <v>175</v>
      </c>
    </row>
    <row r="2623" spans="1:3">
      <c r="A2623" s="101">
        <v>40763</v>
      </c>
      <c r="B2623" s="100">
        <v>103.28</v>
      </c>
      <c r="C2623" s="99" t="s">
        <v>175</v>
      </c>
    </row>
    <row r="2624" spans="1:3">
      <c r="A2624" s="101">
        <v>40760</v>
      </c>
      <c r="B2624" s="100">
        <v>110.64</v>
      </c>
      <c r="C2624" s="99" t="s">
        <v>175</v>
      </c>
    </row>
    <row r="2625" spans="1:3">
      <c r="A2625" s="101">
        <v>40759</v>
      </c>
      <c r="B2625" s="100">
        <v>110.7</v>
      </c>
      <c r="C2625" s="99" t="s">
        <v>175</v>
      </c>
    </row>
    <row r="2626" spans="1:3">
      <c r="A2626" s="101">
        <v>40758</v>
      </c>
      <c r="B2626" s="100">
        <v>116.25</v>
      </c>
      <c r="C2626" s="99" t="s">
        <v>175</v>
      </c>
    </row>
    <row r="2627" spans="1:3">
      <c r="A2627" s="101">
        <v>40757</v>
      </c>
      <c r="B2627" s="100">
        <v>115.63</v>
      </c>
      <c r="C2627" s="99" t="s">
        <v>175</v>
      </c>
    </row>
    <row r="2628" spans="1:3">
      <c r="A2628" s="101">
        <v>40756</v>
      </c>
      <c r="B2628" s="100">
        <v>118.66</v>
      </c>
      <c r="C2628" s="99" t="s">
        <v>175</v>
      </c>
    </row>
    <row r="2629" spans="1:3">
      <c r="A2629" s="101">
        <v>40753</v>
      </c>
      <c r="B2629" s="100">
        <v>119.16</v>
      </c>
      <c r="C2629" s="99" t="s">
        <v>175</v>
      </c>
    </row>
    <row r="2630" spans="1:3">
      <c r="A2630" s="101">
        <v>40752</v>
      </c>
      <c r="B2630" s="100">
        <v>119.93</v>
      </c>
      <c r="C2630" s="99" t="s">
        <v>175</v>
      </c>
    </row>
    <row r="2631" spans="1:3">
      <c r="A2631" s="101">
        <v>40751</v>
      </c>
      <c r="B2631" s="100">
        <v>120.31</v>
      </c>
      <c r="C2631" s="99" t="s">
        <v>175</v>
      </c>
    </row>
    <row r="2632" spans="1:3">
      <c r="A2632" s="101">
        <v>40750</v>
      </c>
      <c r="B2632" s="100">
        <v>122.8</v>
      </c>
      <c r="C2632" s="99" t="s">
        <v>175</v>
      </c>
    </row>
    <row r="2633" spans="1:3">
      <c r="A2633" s="101">
        <v>40749</v>
      </c>
      <c r="B2633" s="100">
        <v>123.31</v>
      </c>
      <c r="C2633" s="99" t="s">
        <v>175</v>
      </c>
    </row>
    <row r="2634" spans="1:3">
      <c r="A2634" s="101">
        <v>40746</v>
      </c>
      <c r="B2634" s="100">
        <v>124.01</v>
      </c>
      <c r="C2634" s="99" t="s">
        <v>175</v>
      </c>
    </row>
    <row r="2635" spans="1:3">
      <c r="A2635" s="101">
        <v>40745</v>
      </c>
      <c r="B2635" s="100">
        <v>123.89</v>
      </c>
      <c r="C2635" s="99" t="s">
        <v>175</v>
      </c>
    </row>
    <row r="2636" spans="1:3">
      <c r="A2636" s="101">
        <v>40744</v>
      </c>
      <c r="B2636" s="100">
        <v>122.23</v>
      </c>
      <c r="C2636" s="99" t="s">
        <v>175</v>
      </c>
    </row>
    <row r="2637" spans="1:3">
      <c r="A2637" s="101">
        <v>40743</v>
      </c>
      <c r="B2637" s="100">
        <v>122.29</v>
      </c>
      <c r="C2637" s="99" t="s">
        <v>175</v>
      </c>
    </row>
    <row r="2638" spans="1:3">
      <c r="A2638" s="101">
        <v>40742</v>
      </c>
      <c r="B2638" s="100">
        <v>120.33</v>
      </c>
      <c r="C2638" s="99" t="s">
        <v>175</v>
      </c>
    </row>
    <row r="2639" spans="1:3">
      <c r="A2639" s="101">
        <v>40739</v>
      </c>
      <c r="B2639" s="100">
        <v>121.31</v>
      </c>
      <c r="C2639" s="99" t="s">
        <v>175</v>
      </c>
    </row>
    <row r="2640" spans="1:3">
      <c r="A2640" s="101">
        <v>40738</v>
      </c>
      <c r="B2640" s="100">
        <v>120.64</v>
      </c>
      <c r="C2640" s="99" t="s">
        <v>175</v>
      </c>
    </row>
    <row r="2641" spans="1:3">
      <c r="A2641" s="101">
        <v>40737</v>
      </c>
      <c r="B2641" s="100">
        <v>121.46</v>
      </c>
      <c r="C2641" s="99" t="s">
        <v>175</v>
      </c>
    </row>
    <row r="2642" spans="1:3">
      <c r="A2642" s="101">
        <v>40736</v>
      </c>
      <c r="B2642" s="100">
        <v>121.07</v>
      </c>
      <c r="C2642" s="99" t="s">
        <v>175</v>
      </c>
    </row>
    <row r="2643" spans="1:3">
      <c r="A2643" s="101">
        <v>40735</v>
      </c>
      <c r="B2643" s="100">
        <v>121.61</v>
      </c>
      <c r="C2643" s="99" t="s">
        <v>175</v>
      </c>
    </row>
    <row r="2644" spans="1:3">
      <c r="A2644" s="101">
        <v>40732</v>
      </c>
      <c r="B2644" s="100">
        <v>123.85</v>
      </c>
      <c r="C2644" s="99" t="s">
        <v>175</v>
      </c>
    </row>
    <row r="2645" spans="1:3">
      <c r="A2645" s="101">
        <v>40731</v>
      </c>
      <c r="B2645" s="100">
        <v>124.72</v>
      </c>
      <c r="C2645" s="99" t="s">
        <v>175</v>
      </c>
    </row>
    <row r="2646" spans="1:3">
      <c r="A2646" s="101">
        <v>40730</v>
      </c>
      <c r="B2646" s="100">
        <v>123.42</v>
      </c>
      <c r="C2646" s="99" t="s">
        <v>175</v>
      </c>
    </row>
    <row r="2647" spans="1:3">
      <c r="A2647" s="101">
        <v>40729</v>
      </c>
      <c r="B2647" s="100">
        <v>123.25</v>
      </c>
      <c r="C2647" s="99" t="s">
        <v>175</v>
      </c>
    </row>
    <row r="2648" spans="1:3">
      <c r="A2648" s="101">
        <v>40725</v>
      </c>
      <c r="B2648" s="100">
        <v>123.41</v>
      </c>
      <c r="C2648" s="99" t="s">
        <v>175</v>
      </c>
    </row>
    <row r="2649" spans="1:3">
      <c r="A2649" s="101">
        <v>40724</v>
      </c>
      <c r="B2649" s="100">
        <v>121.65</v>
      </c>
      <c r="C2649" s="99" t="s">
        <v>175</v>
      </c>
    </row>
    <row r="2650" spans="1:3">
      <c r="A2650" s="101">
        <v>40723</v>
      </c>
      <c r="B2650" s="100">
        <v>120.43</v>
      </c>
      <c r="C2650" s="99" t="s">
        <v>175</v>
      </c>
    </row>
    <row r="2651" spans="1:3">
      <c r="A2651" s="101">
        <v>40722</v>
      </c>
      <c r="B2651" s="100">
        <v>119.42</v>
      </c>
      <c r="C2651" s="99" t="s">
        <v>175</v>
      </c>
    </row>
    <row r="2652" spans="1:3">
      <c r="A2652" s="101">
        <v>40721</v>
      </c>
      <c r="B2652" s="100">
        <v>117.87</v>
      </c>
      <c r="C2652" s="99" t="s">
        <v>175</v>
      </c>
    </row>
    <row r="2653" spans="1:3">
      <c r="A2653" s="101">
        <v>40718</v>
      </c>
      <c r="B2653" s="100">
        <v>116.8</v>
      </c>
      <c r="C2653" s="99" t="s">
        <v>175</v>
      </c>
    </row>
    <row r="2654" spans="1:3">
      <c r="A2654" s="101">
        <v>40717</v>
      </c>
      <c r="B2654" s="100">
        <v>118.19</v>
      </c>
      <c r="C2654" s="99" t="s">
        <v>175</v>
      </c>
    </row>
    <row r="2655" spans="1:3">
      <c r="A2655" s="101">
        <v>40716</v>
      </c>
      <c r="B2655" s="100">
        <v>119.06</v>
      </c>
      <c r="C2655" s="99" t="s">
        <v>175</v>
      </c>
    </row>
    <row r="2656" spans="1:3">
      <c r="A2656" s="101">
        <v>40715</v>
      </c>
      <c r="B2656" s="100">
        <v>119.83</v>
      </c>
      <c r="C2656" s="99" t="s">
        <v>175</v>
      </c>
    </row>
    <row r="2657" spans="1:3">
      <c r="A2657" s="101">
        <v>40714</v>
      </c>
      <c r="B2657" s="100">
        <v>118.23</v>
      </c>
      <c r="C2657" s="99" t="s">
        <v>175</v>
      </c>
    </row>
    <row r="2658" spans="1:3">
      <c r="A2658" s="101">
        <v>40711</v>
      </c>
      <c r="B2658" s="100">
        <v>117.6</v>
      </c>
      <c r="C2658" s="99" t="s">
        <v>175</v>
      </c>
    </row>
    <row r="2659" spans="1:3">
      <c r="A2659" s="101">
        <v>40710</v>
      </c>
      <c r="B2659" s="100">
        <v>117.24</v>
      </c>
      <c r="C2659" s="99" t="s">
        <v>175</v>
      </c>
    </row>
    <row r="2660" spans="1:3">
      <c r="A2660" s="101">
        <v>40709</v>
      </c>
      <c r="B2660" s="100">
        <v>117.02</v>
      </c>
      <c r="C2660" s="99" t="s">
        <v>175</v>
      </c>
    </row>
    <row r="2661" spans="1:3">
      <c r="A2661" s="101">
        <v>40708</v>
      </c>
      <c r="B2661" s="100">
        <v>119.09</v>
      </c>
      <c r="C2661" s="99" t="s">
        <v>175</v>
      </c>
    </row>
    <row r="2662" spans="1:3">
      <c r="A2662" s="101">
        <v>40707</v>
      </c>
      <c r="B2662" s="100">
        <v>117.6</v>
      </c>
      <c r="C2662" s="99" t="s">
        <v>175</v>
      </c>
    </row>
    <row r="2663" spans="1:3">
      <c r="A2663" s="101">
        <v>40704</v>
      </c>
      <c r="B2663" s="100">
        <v>117.48</v>
      </c>
      <c r="C2663" s="99" t="s">
        <v>175</v>
      </c>
    </row>
    <row r="2664" spans="1:3">
      <c r="A2664" s="101">
        <v>40703</v>
      </c>
      <c r="B2664" s="100">
        <v>119.15</v>
      </c>
      <c r="C2664" s="99" t="s">
        <v>175</v>
      </c>
    </row>
    <row r="2665" spans="1:3">
      <c r="A2665" s="101">
        <v>40702</v>
      </c>
      <c r="B2665" s="100">
        <v>118.27</v>
      </c>
      <c r="C2665" s="99" t="s">
        <v>175</v>
      </c>
    </row>
    <row r="2666" spans="1:3">
      <c r="A2666" s="101">
        <v>40701</v>
      </c>
      <c r="B2666" s="100">
        <v>118.75</v>
      </c>
      <c r="C2666" s="99" t="s">
        <v>175</v>
      </c>
    </row>
    <row r="2667" spans="1:3">
      <c r="A2667" s="101">
        <v>40700</v>
      </c>
      <c r="B2667" s="100">
        <v>118.86</v>
      </c>
      <c r="C2667" s="99" t="s">
        <v>175</v>
      </c>
    </row>
    <row r="2668" spans="1:3">
      <c r="A2668" s="101">
        <v>40697</v>
      </c>
      <c r="B2668" s="100">
        <v>120.15</v>
      </c>
      <c r="C2668" s="99" t="s">
        <v>175</v>
      </c>
    </row>
    <row r="2669" spans="1:3">
      <c r="A2669" s="101">
        <v>40696</v>
      </c>
      <c r="B2669" s="100">
        <v>121.32</v>
      </c>
      <c r="C2669" s="99" t="s">
        <v>175</v>
      </c>
    </row>
    <row r="2670" spans="1:3">
      <c r="A2670" s="101">
        <v>40695</v>
      </c>
      <c r="B2670" s="100">
        <v>121.47</v>
      </c>
      <c r="C2670" s="99" t="s">
        <v>175</v>
      </c>
    </row>
    <row r="2671" spans="1:3">
      <c r="A2671" s="101">
        <v>40694</v>
      </c>
      <c r="B2671" s="100">
        <v>124.28</v>
      </c>
      <c r="C2671" s="99" t="s">
        <v>175</v>
      </c>
    </row>
    <row r="2672" spans="1:3">
      <c r="A2672" s="101">
        <v>40690</v>
      </c>
      <c r="B2672" s="100">
        <v>122.98</v>
      </c>
      <c r="C2672" s="99" t="s">
        <v>175</v>
      </c>
    </row>
    <row r="2673" spans="1:3">
      <c r="A2673" s="101">
        <v>40689</v>
      </c>
      <c r="B2673" s="100">
        <v>122.46</v>
      </c>
      <c r="C2673" s="99" t="s">
        <v>175</v>
      </c>
    </row>
    <row r="2674" spans="1:3">
      <c r="A2674" s="101">
        <v>40688</v>
      </c>
      <c r="B2674" s="100">
        <v>121.95</v>
      </c>
      <c r="C2674" s="99" t="s">
        <v>175</v>
      </c>
    </row>
    <row r="2675" spans="1:3">
      <c r="A2675" s="101">
        <v>40687</v>
      </c>
      <c r="B2675" s="100">
        <v>121.55</v>
      </c>
      <c r="C2675" s="99" t="s">
        <v>175</v>
      </c>
    </row>
    <row r="2676" spans="1:3">
      <c r="A2676" s="101">
        <v>40686</v>
      </c>
      <c r="B2676" s="100">
        <v>121.65</v>
      </c>
      <c r="C2676" s="99" t="s">
        <v>175</v>
      </c>
    </row>
    <row r="2677" spans="1:3">
      <c r="A2677" s="101">
        <v>40683</v>
      </c>
      <c r="B2677" s="100">
        <v>123.12</v>
      </c>
      <c r="C2677" s="99" t="s">
        <v>175</v>
      </c>
    </row>
    <row r="2678" spans="1:3">
      <c r="A2678" s="101">
        <v>40682</v>
      </c>
      <c r="B2678" s="100">
        <v>124.08</v>
      </c>
      <c r="C2678" s="99" t="s">
        <v>175</v>
      </c>
    </row>
    <row r="2679" spans="1:3">
      <c r="A2679" s="101">
        <v>40681</v>
      </c>
      <c r="B2679" s="100">
        <v>123.8</v>
      </c>
      <c r="C2679" s="99" t="s">
        <v>175</v>
      </c>
    </row>
    <row r="2680" spans="1:3">
      <c r="A2680" s="101">
        <v>40680</v>
      </c>
      <c r="B2680" s="100">
        <v>122.69</v>
      </c>
      <c r="C2680" s="99" t="s">
        <v>175</v>
      </c>
    </row>
    <row r="2681" spans="1:3">
      <c r="A2681" s="101">
        <v>40679</v>
      </c>
      <c r="B2681" s="100">
        <v>122.71</v>
      </c>
      <c r="C2681" s="99" t="s">
        <v>175</v>
      </c>
    </row>
    <row r="2682" spans="1:3">
      <c r="A2682" s="101">
        <v>40676</v>
      </c>
      <c r="B2682" s="100">
        <v>123.47</v>
      </c>
      <c r="C2682" s="99" t="s">
        <v>175</v>
      </c>
    </row>
    <row r="2683" spans="1:3">
      <c r="A2683" s="101">
        <v>40675</v>
      </c>
      <c r="B2683" s="100">
        <v>124.47</v>
      </c>
      <c r="C2683" s="99" t="s">
        <v>175</v>
      </c>
    </row>
    <row r="2684" spans="1:3">
      <c r="A2684" s="101">
        <v>40674</v>
      </c>
      <c r="B2684" s="100">
        <v>123.85</v>
      </c>
      <c r="C2684" s="99" t="s">
        <v>175</v>
      </c>
    </row>
    <row r="2685" spans="1:3">
      <c r="A2685" s="101">
        <v>40673</v>
      </c>
      <c r="B2685" s="100">
        <v>125.17</v>
      </c>
      <c r="C2685" s="99" t="s">
        <v>175</v>
      </c>
    </row>
    <row r="2686" spans="1:3">
      <c r="A2686" s="101">
        <v>40672</v>
      </c>
      <c r="B2686" s="100">
        <v>124.17</v>
      </c>
      <c r="C2686" s="99" t="s">
        <v>175</v>
      </c>
    </row>
    <row r="2687" spans="1:3">
      <c r="A2687" s="101">
        <v>40669</v>
      </c>
      <c r="B2687" s="100">
        <v>123.6</v>
      </c>
      <c r="C2687" s="99" t="s">
        <v>175</v>
      </c>
    </row>
    <row r="2688" spans="1:3">
      <c r="A2688" s="101">
        <v>40668</v>
      </c>
      <c r="B2688" s="100">
        <v>123.12</v>
      </c>
      <c r="C2688" s="99" t="s">
        <v>175</v>
      </c>
    </row>
    <row r="2689" spans="1:3">
      <c r="A2689" s="101">
        <v>40667</v>
      </c>
      <c r="B2689" s="100">
        <v>124.24</v>
      </c>
      <c r="C2689" s="99" t="s">
        <v>175</v>
      </c>
    </row>
    <row r="2690" spans="1:3">
      <c r="A2690" s="101">
        <v>40666</v>
      </c>
      <c r="B2690" s="100">
        <v>125.08</v>
      </c>
      <c r="C2690" s="99" t="s">
        <v>175</v>
      </c>
    </row>
    <row r="2691" spans="1:3">
      <c r="A2691" s="101">
        <v>40665</v>
      </c>
      <c r="B2691" s="100">
        <v>125.5</v>
      </c>
      <c r="C2691" s="99" t="s">
        <v>175</v>
      </c>
    </row>
    <row r="2692" spans="1:3">
      <c r="A2692" s="101">
        <v>40662</v>
      </c>
      <c r="B2692" s="100">
        <v>125.72</v>
      </c>
      <c r="C2692" s="99" t="s">
        <v>175</v>
      </c>
    </row>
    <row r="2693" spans="1:3">
      <c r="A2693" s="101">
        <v>40661</v>
      </c>
      <c r="B2693" s="100">
        <v>125.43</v>
      </c>
      <c r="C2693" s="99" t="s">
        <v>175</v>
      </c>
    </row>
    <row r="2694" spans="1:3">
      <c r="A2694" s="101">
        <v>40660</v>
      </c>
      <c r="B2694" s="100">
        <v>124.98</v>
      </c>
      <c r="C2694" s="99" t="s">
        <v>175</v>
      </c>
    </row>
    <row r="2695" spans="1:3">
      <c r="A2695" s="101">
        <v>40659</v>
      </c>
      <c r="B2695" s="100">
        <v>124.18</v>
      </c>
      <c r="C2695" s="99" t="s">
        <v>175</v>
      </c>
    </row>
    <row r="2696" spans="1:3">
      <c r="A2696" s="101">
        <v>40658</v>
      </c>
      <c r="B2696" s="100">
        <v>123.08</v>
      </c>
      <c r="C2696" s="99" t="s">
        <v>175</v>
      </c>
    </row>
    <row r="2697" spans="1:3">
      <c r="A2697" s="101">
        <v>40654</v>
      </c>
      <c r="B2697" s="100">
        <v>123.28</v>
      </c>
      <c r="C2697" s="99" t="s">
        <v>175</v>
      </c>
    </row>
    <row r="2698" spans="1:3">
      <c r="A2698" s="101">
        <v>40653</v>
      </c>
      <c r="B2698" s="100">
        <v>122.63</v>
      </c>
      <c r="C2698" s="99" t="s">
        <v>175</v>
      </c>
    </row>
    <row r="2699" spans="1:3">
      <c r="A2699" s="101">
        <v>40652</v>
      </c>
      <c r="B2699" s="100">
        <v>120.99</v>
      </c>
      <c r="C2699" s="99" t="s">
        <v>175</v>
      </c>
    </row>
    <row r="2700" spans="1:3">
      <c r="A2700" s="101">
        <v>40651</v>
      </c>
      <c r="B2700" s="100">
        <v>120.3</v>
      </c>
      <c r="C2700" s="99" t="s">
        <v>175</v>
      </c>
    </row>
    <row r="2701" spans="1:3">
      <c r="A2701" s="101">
        <v>40648</v>
      </c>
      <c r="B2701" s="100">
        <v>121.64</v>
      </c>
      <c r="C2701" s="99" t="s">
        <v>175</v>
      </c>
    </row>
    <row r="2702" spans="1:3">
      <c r="A2702" s="101">
        <v>40647</v>
      </c>
      <c r="B2702" s="100">
        <v>121.16</v>
      </c>
      <c r="C2702" s="99" t="s">
        <v>175</v>
      </c>
    </row>
    <row r="2703" spans="1:3">
      <c r="A2703" s="101">
        <v>40646</v>
      </c>
      <c r="B2703" s="100">
        <v>121.15</v>
      </c>
      <c r="C2703" s="99" t="s">
        <v>175</v>
      </c>
    </row>
    <row r="2704" spans="1:3">
      <c r="A2704" s="101">
        <v>40645</v>
      </c>
      <c r="B2704" s="100">
        <v>121.12</v>
      </c>
      <c r="C2704" s="99" t="s">
        <v>175</v>
      </c>
    </row>
    <row r="2705" spans="1:3">
      <c r="A2705" s="101">
        <v>40644</v>
      </c>
      <c r="B2705" s="100">
        <v>122.06</v>
      </c>
      <c r="C2705" s="99" t="s">
        <v>175</v>
      </c>
    </row>
    <row r="2706" spans="1:3">
      <c r="A2706" s="101">
        <v>40641</v>
      </c>
      <c r="B2706" s="100">
        <v>122.4</v>
      </c>
      <c r="C2706" s="99" t="s">
        <v>175</v>
      </c>
    </row>
    <row r="2707" spans="1:3">
      <c r="A2707" s="101">
        <v>40640</v>
      </c>
      <c r="B2707" s="100">
        <v>122.9</v>
      </c>
      <c r="C2707" s="99" t="s">
        <v>175</v>
      </c>
    </row>
    <row r="2708" spans="1:3">
      <c r="A2708" s="101">
        <v>40639</v>
      </c>
      <c r="B2708" s="100">
        <v>123.08</v>
      </c>
      <c r="C2708" s="99" t="s">
        <v>175</v>
      </c>
    </row>
    <row r="2709" spans="1:3">
      <c r="A2709" s="101">
        <v>40638</v>
      </c>
      <c r="B2709" s="100">
        <v>122.76</v>
      </c>
      <c r="C2709" s="99" t="s">
        <v>175</v>
      </c>
    </row>
    <row r="2710" spans="1:3">
      <c r="A2710" s="101">
        <v>40637</v>
      </c>
      <c r="B2710" s="100">
        <v>122.78</v>
      </c>
      <c r="C2710" s="99" t="s">
        <v>175</v>
      </c>
    </row>
    <row r="2711" spans="1:3">
      <c r="A2711" s="101">
        <v>40634</v>
      </c>
      <c r="B2711" s="100">
        <v>122.73</v>
      </c>
      <c r="C2711" s="99" t="s">
        <v>175</v>
      </c>
    </row>
    <row r="2712" spans="1:3">
      <c r="A2712" s="101">
        <v>40633</v>
      </c>
      <c r="B2712" s="100">
        <v>122.12</v>
      </c>
      <c r="C2712" s="99" t="s">
        <v>175</v>
      </c>
    </row>
    <row r="2713" spans="1:3">
      <c r="A2713" s="101">
        <v>40632</v>
      </c>
      <c r="B2713" s="100">
        <v>122.34</v>
      </c>
      <c r="C2713" s="99" t="s">
        <v>175</v>
      </c>
    </row>
    <row r="2714" spans="1:3">
      <c r="A2714" s="101">
        <v>40631</v>
      </c>
      <c r="B2714" s="100">
        <v>121.52</v>
      </c>
      <c r="C2714" s="99" t="s">
        <v>175</v>
      </c>
    </row>
    <row r="2715" spans="1:3">
      <c r="A2715" s="101">
        <v>40630</v>
      </c>
      <c r="B2715" s="100">
        <v>120.64</v>
      </c>
      <c r="C2715" s="99" t="s">
        <v>175</v>
      </c>
    </row>
    <row r="2716" spans="1:3">
      <c r="A2716" s="101">
        <v>40627</v>
      </c>
      <c r="B2716" s="100">
        <v>120.98</v>
      </c>
      <c r="C2716" s="99" t="s">
        <v>175</v>
      </c>
    </row>
    <row r="2717" spans="1:3">
      <c r="A2717" s="101">
        <v>40626</v>
      </c>
      <c r="B2717" s="100">
        <v>120.59</v>
      </c>
      <c r="C2717" s="99" t="s">
        <v>175</v>
      </c>
    </row>
    <row r="2718" spans="1:3">
      <c r="A2718" s="101">
        <v>40625</v>
      </c>
      <c r="B2718" s="100">
        <v>119.98</v>
      </c>
      <c r="C2718" s="99" t="s">
        <v>175</v>
      </c>
    </row>
    <row r="2719" spans="1:3">
      <c r="A2719" s="101">
        <v>40624</v>
      </c>
      <c r="B2719" s="100">
        <v>119.63</v>
      </c>
      <c r="C2719" s="99" t="s">
        <v>175</v>
      </c>
    </row>
    <row r="2720" spans="1:3">
      <c r="A2720" s="101">
        <v>40623</v>
      </c>
      <c r="B2720" s="100">
        <v>120.04</v>
      </c>
      <c r="C2720" s="99" t="s">
        <v>175</v>
      </c>
    </row>
    <row r="2721" spans="1:3">
      <c r="A2721" s="101">
        <v>40620</v>
      </c>
      <c r="B2721" s="100">
        <v>118.27</v>
      </c>
      <c r="C2721" s="99" t="s">
        <v>175</v>
      </c>
    </row>
    <row r="2722" spans="1:3">
      <c r="A2722" s="101">
        <v>40619</v>
      </c>
      <c r="B2722" s="100">
        <v>117.76</v>
      </c>
      <c r="C2722" s="99" t="s">
        <v>175</v>
      </c>
    </row>
    <row r="2723" spans="1:3">
      <c r="A2723" s="101">
        <v>40618</v>
      </c>
      <c r="B2723" s="100">
        <v>116.21</v>
      </c>
      <c r="C2723" s="99" t="s">
        <v>175</v>
      </c>
    </row>
    <row r="2724" spans="1:3">
      <c r="A2724" s="101">
        <v>40617</v>
      </c>
      <c r="B2724" s="100">
        <v>118.51</v>
      </c>
      <c r="C2724" s="99" t="s">
        <v>175</v>
      </c>
    </row>
    <row r="2725" spans="1:3">
      <c r="A2725" s="101">
        <v>40616</v>
      </c>
      <c r="B2725" s="100">
        <v>119.85</v>
      </c>
      <c r="C2725" s="99" t="s">
        <v>175</v>
      </c>
    </row>
    <row r="2726" spans="1:3">
      <c r="A2726" s="101">
        <v>40613</v>
      </c>
      <c r="B2726" s="100">
        <v>120.58</v>
      </c>
      <c r="C2726" s="99" t="s">
        <v>175</v>
      </c>
    </row>
    <row r="2727" spans="1:3">
      <c r="A2727" s="101">
        <v>40612</v>
      </c>
      <c r="B2727" s="100">
        <v>119.7</v>
      </c>
      <c r="C2727" s="99" t="s">
        <v>175</v>
      </c>
    </row>
    <row r="2728" spans="1:3">
      <c r="A2728" s="101">
        <v>40611</v>
      </c>
      <c r="B2728" s="100">
        <v>122</v>
      </c>
      <c r="C2728" s="99" t="s">
        <v>175</v>
      </c>
    </row>
    <row r="2729" spans="1:3">
      <c r="A2729" s="101">
        <v>40610</v>
      </c>
      <c r="B2729" s="100">
        <v>122.15</v>
      </c>
      <c r="C2729" s="99" t="s">
        <v>175</v>
      </c>
    </row>
    <row r="2730" spans="1:3">
      <c r="A2730" s="101">
        <v>40609</v>
      </c>
      <c r="B2730" s="100">
        <v>121.05</v>
      </c>
      <c r="C2730" s="99" t="s">
        <v>175</v>
      </c>
    </row>
    <row r="2731" spans="1:3">
      <c r="A2731" s="101">
        <v>40606</v>
      </c>
      <c r="B2731" s="100">
        <v>122.06</v>
      </c>
      <c r="C2731" s="99" t="s">
        <v>175</v>
      </c>
    </row>
    <row r="2732" spans="1:3">
      <c r="A2732" s="101">
        <v>40605</v>
      </c>
      <c r="B2732" s="100">
        <v>122.97</v>
      </c>
      <c r="C2732" s="99" t="s">
        <v>175</v>
      </c>
    </row>
    <row r="2733" spans="1:3">
      <c r="A2733" s="101">
        <v>40604</v>
      </c>
      <c r="B2733" s="100">
        <v>120.88</v>
      </c>
      <c r="C2733" s="99" t="s">
        <v>175</v>
      </c>
    </row>
    <row r="2734" spans="1:3">
      <c r="A2734" s="101">
        <v>40603</v>
      </c>
      <c r="B2734" s="100">
        <v>120.67</v>
      </c>
      <c r="C2734" s="99" t="s">
        <v>175</v>
      </c>
    </row>
    <row r="2735" spans="1:3">
      <c r="A2735" s="101">
        <v>40602</v>
      </c>
      <c r="B2735" s="100">
        <v>122.6</v>
      </c>
      <c r="C2735" s="99" t="s">
        <v>175</v>
      </c>
    </row>
    <row r="2736" spans="1:3">
      <c r="A2736" s="101">
        <v>40599</v>
      </c>
      <c r="B2736" s="100">
        <v>121.92</v>
      </c>
      <c r="C2736" s="99" t="s">
        <v>175</v>
      </c>
    </row>
    <row r="2737" spans="1:3">
      <c r="A2737" s="101">
        <v>40598</v>
      </c>
      <c r="B2737" s="100">
        <v>120.61</v>
      </c>
      <c r="C2737" s="99" t="s">
        <v>175</v>
      </c>
    </row>
    <row r="2738" spans="1:3">
      <c r="A2738" s="101">
        <v>40597</v>
      </c>
      <c r="B2738" s="100">
        <v>120.7</v>
      </c>
      <c r="C2738" s="99" t="s">
        <v>175</v>
      </c>
    </row>
    <row r="2739" spans="1:3">
      <c r="A2739" s="101">
        <v>40596</v>
      </c>
      <c r="B2739" s="100">
        <v>121.44</v>
      </c>
      <c r="C2739" s="99" t="s">
        <v>175</v>
      </c>
    </row>
    <row r="2740" spans="1:3">
      <c r="A2740" s="101">
        <v>40592</v>
      </c>
      <c r="B2740" s="100">
        <v>123.99</v>
      </c>
      <c r="C2740" s="99" t="s">
        <v>175</v>
      </c>
    </row>
    <row r="2741" spans="1:3">
      <c r="A2741" s="101">
        <v>40591</v>
      </c>
      <c r="B2741" s="100">
        <v>123.75</v>
      </c>
      <c r="C2741" s="99" t="s">
        <v>175</v>
      </c>
    </row>
    <row r="2742" spans="1:3">
      <c r="A2742" s="101">
        <v>40590</v>
      </c>
      <c r="B2742" s="100">
        <v>123.36</v>
      </c>
      <c r="C2742" s="99" t="s">
        <v>175</v>
      </c>
    </row>
    <row r="2743" spans="1:3">
      <c r="A2743" s="101">
        <v>40589</v>
      </c>
      <c r="B2743" s="100">
        <v>122.57</v>
      </c>
      <c r="C2743" s="99" t="s">
        <v>175</v>
      </c>
    </row>
    <row r="2744" spans="1:3">
      <c r="A2744" s="101">
        <v>40588</v>
      </c>
      <c r="B2744" s="100">
        <v>122.95</v>
      </c>
      <c r="C2744" s="99" t="s">
        <v>175</v>
      </c>
    </row>
    <row r="2745" spans="1:3">
      <c r="A2745" s="101">
        <v>40585</v>
      </c>
      <c r="B2745" s="100">
        <v>122.64</v>
      </c>
      <c r="C2745" s="99" t="s">
        <v>175</v>
      </c>
    </row>
    <row r="2746" spans="1:3">
      <c r="A2746" s="101">
        <v>40584</v>
      </c>
      <c r="B2746" s="100">
        <v>121.95</v>
      </c>
      <c r="C2746" s="99" t="s">
        <v>175</v>
      </c>
    </row>
    <row r="2747" spans="1:3">
      <c r="A2747" s="101">
        <v>40583</v>
      </c>
      <c r="B2747" s="100">
        <v>121.85</v>
      </c>
      <c r="C2747" s="99" t="s">
        <v>175</v>
      </c>
    </row>
    <row r="2748" spans="1:3">
      <c r="A2748" s="101">
        <v>40582</v>
      </c>
      <c r="B2748" s="100">
        <v>122.17</v>
      </c>
      <c r="C2748" s="99" t="s">
        <v>175</v>
      </c>
    </row>
    <row r="2749" spans="1:3">
      <c r="A2749" s="101">
        <v>40581</v>
      </c>
      <c r="B2749" s="100">
        <v>121.63</v>
      </c>
      <c r="C2749" s="99" t="s">
        <v>175</v>
      </c>
    </row>
    <row r="2750" spans="1:3">
      <c r="A2750" s="101">
        <v>40578</v>
      </c>
      <c r="B2750" s="100">
        <v>120.87</v>
      </c>
      <c r="C2750" s="99" t="s">
        <v>175</v>
      </c>
    </row>
    <row r="2751" spans="1:3">
      <c r="A2751" s="101">
        <v>40577</v>
      </c>
      <c r="B2751" s="100">
        <v>120.52</v>
      </c>
      <c r="C2751" s="99" t="s">
        <v>175</v>
      </c>
    </row>
    <row r="2752" spans="1:3">
      <c r="A2752" s="101">
        <v>40576</v>
      </c>
      <c r="B2752" s="100">
        <v>120.22</v>
      </c>
      <c r="C2752" s="99" t="s">
        <v>175</v>
      </c>
    </row>
    <row r="2753" spans="1:3">
      <c r="A2753" s="101">
        <v>40575</v>
      </c>
      <c r="B2753" s="100">
        <v>120.53</v>
      </c>
      <c r="C2753" s="99" t="s">
        <v>175</v>
      </c>
    </row>
    <row r="2754" spans="1:3">
      <c r="A2754" s="101">
        <v>40574</v>
      </c>
      <c r="B2754" s="100">
        <v>118.55</v>
      </c>
      <c r="C2754" s="99" t="s">
        <v>175</v>
      </c>
    </row>
    <row r="2755" spans="1:3">
      <c r="A2755" s="101">
        <v>40571</v>
      </c>
      <c r="B2755" s="100">
        <v>117.65</v>
      </c>
      <c r="C2755" s="99" t="s">
        <v>175</v>
      </c>
    </row>
    <row r="2756" spans="1:3">
      <c r="A2756" s="101">
        <v>40570</v>
      </c>
      <c r="B2756" s="100">
        <v>119.79</v>
      </c>
      <c r="C2756" s="99" t="s">
        <v>175</v>
      </c>
    </row>
    <row r="2757" spans="1:3">
      <c r="A2757" s="101">
        <v>40569</v>
      </c>
      <c r="B2757" s="100">
        <v>119.52</v>
      </c>
      <c r="C2757" s="99" t="s">
        <v>175</v>
      </c>
    </row>
    <row r="2758" spans="1:3">
      <c r="A2758" s="101">
        <v>40568</v>
      </c>
      <c r="B2758" s="100">
        <v>119.01</v>
      </c>
      <c r="C2758" s="99" t="s">
        <v>175</v>
      </c>
    </row>
    <row r="2759" spans="1:3">
      <c r="A2759" s="101">
        <v>40567</v>
      </c>
      <c r="B2759" s="100">
        <v>118.98</v>
      </c>
      <c r="C2759" s="99" t="s">
        <v>175</v>
      </c>
    </row>
    <row r="2760" spans="1:3">
      <c r="A2760" s="101">
        <v>40564</v>
      </c>
      <c r="B2760" s="100">
        <v>118.29</v>
      </c>
      <c r="C2760" s="99" t="s">
        <v>175</v>
      </c>
    </row>
    <row r="2761" spans="1:3">
      <c r="A2761" s="101">
        <v>40563</v>
      </c>
      <c r="B2761" s="100">
        <v>118</v>
      </c>
      <c r="C2761" s="99" t="s">
        <v>175</v>
      </c>
    </row>
    <row r="2762" spans="1:3">
      <c r="A2762" s="101">
        <v>40562</v>
      </c>
      <c r="B2762" s="100">
        <v>118.15</v>
      </c>
      <c r="C2762" s="99" t="s">
        <v>175</v>
      </c>
    </row>
    <row r="2763" spans="1:3">
      <c r="A2763" s="101">
        <v>40561</v>
      </c>
      <c r="B2763" s="100">
        <v>119.35</v>
      </c>
      <c r="C2763" s="99" t="s">
        <v>175</v>
      </c>
    </row>
    <row r="2764" spans="1:3">
      <c r="A2764" s="101">
        <v>40557</v>
      </c>
      <c r="B2764" s="100">
        <v>119.18</v>
      </c>
      <c r="C2764" s="99" t="s">
        <v>175</v>
      </c>
    </row>
    <row r="2765" spans="1:3">
      <c r="A2765" s="101">
        <v>40556</v>
      </c>
      <c r="B2765" s="100">
        <v>118.3</v>
      </c>
      <c r="C2765" s="99" t="s">
        <v>175</v>
      </c>
    </row>
    <row r="2766" spans="1:3">
      <c r="A2766" s="101">
        <v>40555</v>
      </c>
      <c r="B2766" s="100">
        <v>118.5</v>
      </c>
      <c r="C2766" s="99" t="s">
        <v>175</v>
      </c>
    </row>
    <row r="2767" spans="1:3">
      <c r="A2767" s="101">
        <v>40554</v>
      </c>
      <c r="B2767" s="100">
        <v>117.43</v>
      </c>
      <c r="C2767" s="99" t="s">
        <v>175</v>
      </c>
    </row>
    <row r="2768" spans="1:3">
      <c r="A2768" s="101">
        <v>40553</v>
      </c>
      <c r="B2768" s="100">
        <v>117</v>
      </c>
      <c r="C2768" s="99" t="s">
        <v>175</v>
      </c>
    </row>
    <row r="2769" spans="1:3">
      <c r="A2769" s="101">
        <v>40550</v>
      </c>
      <c r="B2769" s="100">
        <v>117.16</v>
      </c>
      <c r="C2769" s="99" t="s">
        <v>175</v>
      </c>
    </row>
    <row r="2770" spans="1:3">
      <c r="A2770" s="101">
        <v>40549</v>
      </c>
      <c r="B2770" s="100">
        <v>117.38</v>
      </c>
      <c r="C2770" s="99" t="s">
        <v>175</v>
      </c>
    </row>
    <row r="2771" spans="1:3">
      <c r="A2771" s="101">
        <v>40548</v>
      </c>
      <c r="B2771" s="100">
        <v>117.58</v>
      </c>
      <c r="C2771" s="99" t="s">
        <v>175</v>
      </c>
    </row>
    <row r="2772" spans="1:3">
      <c r="A2772" s="101">
        <v>40547</v>
      </c>
      <c r="B2772" s="100">
        <v>116.98</v>
      </c>
      <c r="C2772" s="99" t="s">
        <v>175</v>
      </c>
    </row>
    <row r="2773" spans="1:3">
      <c r="A2773" s="101">
        <v>40546</v>
      </c>
      <c r="B2773" s="100">
        <v>117.13</v>
      </c>
      <c r="C2773" s="99" t="s">
        <v>175</v>
      </c>
    </row>
    <row r="2774" spans="1:3">
      <c r="A2774" s="101">
        <v>40543</v>
      </c>
      <c r="B2774" s="100">
        <v>115.82</v>
      </c>
      <c r="C2774" s="99" t="s">
        <v>175</v>
      </c>
    </row>
    <row r="2775" spans="1:3">
      <c r="A2775" s="101">
        <v>40542</v>
      </c>
      <c r="B2775" s="100">
        <v>115.84</v>
      </c>
      <c r="C2775" s="99" t="s">
        <v>175</v>
      </c>
    </row>
    <row r="2776" spans="1:3">
      <c r="A2776" s="101">
        <v>40541</v>
      </c>
      <c r="B2776" s="100">
        <v>116.02</v>
      </c>
      <c r="C2776" s="99" t="s">
        <v>175</v>
      </c>
    </row>
    <row r="2777" spans="1:3">
      <c r="A2777" s="101">
        <v>40540</v>
      </c>
      <c r="B2777" s="100">
        <v>115.88</v>
      </c>
      <c r="C2777" s="99" t="s">
        <v>175</v>
      </c>
    </row>
    <row r="2778" spans="1:3">
      <c r="A2778" s="101">
        <v>40539</v>
      </c>
      <c r="B2778" s="100">
        <v>115.79</v>
      </c>
      <c r="C2778" s="99" t="s">
        <v>175</v>
      </c>
    </row>
    <row r="2779" spans="1:3">
      <c r="A2779" s="101">
        <v>40535</v>
      </c>
      <c r="B2779" s="100">
        <v>115.72</v>
      </c>
      <c r="C2779" s="99" t="s">
        <v>175</v>
      </c>
    </row>
    <row r="2780" spans="1:3">
      <c r="A2780" s="101">
        <v>40534</v>
      </c>
      <c r="B2780" s="100">
        <v>116.4</v>
      </c>
      <c r="C2780" s="99" t="s">
        <v>175</v>
      </c>
    </row>
    <row r="2781" spans="1:3">
      <c r="A2781" s="101">
        <v>40533</v>
      </c>
      <c r="B2781" s="100">
        <v>115.99</v>
      </c>
      <c r="C2781" s="99" t="s">
        <v>175</v>
      </c>
    </row>
    <row r="2782" spans="1:3">
      <c r="A2782" s="101">
        <v>40532</v>
      </c>
      <c r="B2782" s="100">
        <v>115.28</v>
      </c>
      <c r="C2782" s="99" t="s">
        <v>175</v>
      </c>
    </row>
    <row r="2783" spans="1:3">
      <c r="A2783" s="101">
        <v>40529</v>
      </c>
      <c r="B2783" s="100">
        <v>114.98</v>
      </c>
      <c r="C2783" s="99" t="s">
        <v>175</v>
      </c>
    </row>
    <row r="2784" spans="1:3">
      <c r="A2784" s="101">
        <v>40528</v>
      </c>
      <c r="B2784" s="100">
        <v>114.89</v>
      </c>
      <c r="C2784" s="99" t="s">
        <v>175</v>
      </c>
    </row>
    <row r="2785" spans="1:3">
      <c r="A2785" s="101">
        <v>40527</v>
      </c>
      <c r="B2785" s="100">
        <v>114.18</v>
      </c>
      <c r="C2785" s="99" t="s">
        <v>175</v>
      </c>
    </row>
    <row r="2786" spans="1:3">
      <c r="A2786" s="101">
        <v>40526</v>
      </c>
      <c r="B2786" s="100">
        <v>114.76</v>
      </c>
      <c r="C2786" s="99" t="s">
        <v>175</v>
      </c>
    </row>
    <row r="2787" spans="1:3">
      <c r="A2787" s="101">
        <v>40525</v>
      </c>
      <c r="B2787" s="100">
        <v>114.66</v>
      </c>
      <c r="C2787" s="99" t="s">
        <v>175</v>
      </c>
    </row>
    <row r="2788" spans="1:3">
      <c r="A2788" s="101">
        <v>40522</v>
      </c>
      <c r="B2788" s="100">
        <v>114.64</v>
      </c>
      <c r="C2788" s="99" t="s">
        <v>175</v>
      </c>
    </row>
    <row r="2789" spans="1:3">
      <c r="A2789" s="101">
        <v>40521</v>
      </c>
      <c r="B2789" s="100">
        <v>113.95</v>
      </c>
      <c r="C2789" s="99" t="s">
        <v>175</v>
      </c>
    </row>
    <row r="2790" spans="1:3">
      <c r="A2790" s="101">
        <v>40520</v>
      </c>
      <c r="B2790" s="100">
        <v>113.51</v>
      </c>
      <c r="C2790" s="99" t="s">
        <v>175</v>
      </c>
    </row>
    <row r="2791" spans="1:3">
      <c r="A2791" s="101">
        <v>40519</v>
      </c>
      <c r="B2791" s="100">
        <v>113.06</v>
      </c>
      <c r="C2791" s="99" t="s">
        <v>175</v>
      </c>
    </row>
    <row r="2792" spans="1:3">
      <c r="A2792" s="101">
        <v>40518</v>
      </c>
      <c r="B2792" s="100">
        <v>113</v>
      </c>
      <c r="C2792" s="99" t="s">
        <v>175</v>
      </c>
    </row>
    <row r="2793" spans="1:3">
      <c r="A2793" s="101">
        <v>40515</v>
      </c>
      <c r="B2793" s="100">
        <v>113.14</v>
      </c>
      <c r="C2793" s="99" t="s">
        <v>175</v>
      </c>
    </row>
    <row r="2794" spans="1:3">
      <c r="A2794" s="101">
        <v>40514</v>
      </c>
      <c r="B2794" s="100">
        <v>112.84</v>
      </c>
      <c r="C2794" s="99" t="s">
        <v>175</v>
      </c>
    </row>
    <row r="2795" spans="1:3">
      <c r="A2795" s="101">
        <v>40513</v>
      </c>
      <c r="B2795" s="100">
        <v>111.41</v>
      </c>
      <c r="C2795" s="99" t="s">
        <v>175</v>
      </c>
    </row>
    <row r="2796" spans="1:3">
      <c r="A2796" s="101">
        <v>40512</v>
      </c>
      <c r="B2796" s="100">
        <v>109.04</v>
      </c>
      <c r="C2796" s="99" t="s">
        <v>175</v>
      </c>
    </row>
    <row r="2797" spans="1:3">
      <c r="A2797" s="101">
        <v>40511</v>
      </c>
      <c r="B2797" s="100">
        <v>109.7</v>
      </c>
      <c r="C2797" s="99" t="s">
        <v>175</v>
      </c>
    </row>
    <row r="2798" spans="1:3">
      <c r="A2798" s="101">
        <v>40508</v>
      </c>
      <c r="B2798" s="100">
        <v>109.82</v>
      </c>
      <c r="C2798" s="99" t="s">
        <v>175</v>
      </c>
    </row>
    <row r="2799" spans="1:3">
      <c r="A2799" s="101">
        <v>40506</v>
      </c>
      <c r="B2799" s="100">
        <v>110.62</v>
      </c>
      <c r="C2799" s="99" t="s">
        <v>175</v>
      </c>
    </row>
    <row r="2800" spans="1:3">
      <c r="A2800" s="101">
        <v>40505</v>
      </c>
      <c r="B2800" s="100">
        <v>108.99</v>
      </c>
      <c r="C2800" s="99" t="s">
        <v>175</v>
      </c>
    </row>
    <row r="2801" spans="1:3">
      <c r="A2801" s="101">
        <v>40504</v>
      </c>
      <c r="B2801" s="100">
        <v>110.57</v>
      </c>
      <c r="C2801" s="99" t="s">
        <v>175</v>
      </c>
    </row>
    <row r="2802" spans="1:3">
      <c r="A2802" s="101">
        <v>40501</v>
      </c>
      <c r="B2802" s="100">
        <v>110.74</v>
      </c>
      <c r="C2802" s="99" t="s">
        <v>175</v>
      </c>
    </row>
    <row r="2803" spans="1:3">
      <c r="A2803" s="101">
        <v>40500</v>
      </c>
      <c r="B2803" s="100">
        <v>110.45</v>
      </c>
      <c r="C2803" s="99" t="s">
        <v>175</v>
      </c>
    </row>
    <row r="2804" spans="1:3">
      <c r="A2804" s="101">
        <v>40499</v>
      </c>
      <c r="B2804" s="100">
        <v>108.78</v>
      </c>
      <c r="C2804" s="99" t="s">
        <v>175</v>
      </c>
    </row>
    <row r="2805" spans="1:3">
      <c r="A2805" s="101">
        <v>40498</v>
      </c>
      <c r="B2805" s="100">
        <v>108.74</v>
      </c>
      <c r="C2805" s="99" t="s">
        <v>175</v>
      </c>
    </row>
    <row r="2806" spans="1:3">
      <c r="A2806" s="101">
        <v>40497</v>
      </c>
      <c r="B2806" s="100">
        <v>110.5</v>
      </c>
      <c r="C2806" s="99" t="s">
        <v>175</v>
      </c>
    </row>
    <row r="2807" spans="1:3">
      <c r="A2807" s="101">
        <v>40494</v>
      </c>
      <c r="B2807" s="100">
        <v>110.63</v>
      </c>
      <c r="C2807" s="99" t="s">
        <v>175</v>
      </c>
    </row>
    <row r="2808" spans="1:3">
      <c r="A2808" s="101">
        <v>40493</v>
      </c>
      <c r="B2808" s="100">
        <v>111.95</v>
      </c>
      <c r="C2808" s="99" t="s">
        <v>175</v>
      </c>
    </row>
    <row r="2809" spans="1:3">
      <c r="A2809" s="101">
        <v>40492</v>
      </c>
      <c r="B2809" s="100">
        <v>112.42</v>
      </c>
      <c r="C2809" s="99" t="s">
        <v>175</v>
      </c>
    </row>
    <row r="2810" spans="1:3">
      <c r="A2810" s="101">
        <v>40491</v>
      </c>
      <c r="B2810" s="100">
        <v>111.91</v>
      </c>
      <c r="C2810" s="99" t="s">
        <v>175</v>
      </c>
    </row>
    <row r="2811" spans="1:3">
      <c r="A2811" s="101">
        <v>40490</v>
      </c>
      <c r="B2811" s="100">
        <v>112.78</v>
      </c>
      <c r="C2811" s="99" t="s">
        <v>175</v>
      </c>
    </row>
    <row r="2812" spans="1:3">
      <c r="A2812" s="101">
        <v>40487</v>
      </c>
      <c r="B2812" s="100">
        <v>113.01</v>
      </c>
      <c r="C2812" s="99" t="s">
        <v>175</v>
      </c>
    </row>
    <row r="2813" spans="1:3">
      <c r="A2813" s="101">
        <v>40486</v>
      </c>
      <c r="B2813" s="100">
        <v>112.56</v>
      </c>
      <c r="C2813" s="99" t="s">
        <v>175</v>
      </c>
    </row>
    <row r="2814" spans="1:3">
      <c r="A2814" s="101">
        <v>40485</v>
      </c>
      <c r="B2814" s="100">
        <v>110.42</v>
      </c>
      <c r="C2814" s="99" t="s">
        <v>175</v>
      </c>
    </row>
    <row r="2815" spans="1:3">
      <c r="A2815" s="101">
        <v>40484</v>
      </c>
      <c r="B2815" s="100">
        <v>109.99</v>
      </c>
      <c r="C2815" s="99" t="s">
        <v>175</v>
      </c>
    </row>
    <row r="2816" spans="1:3">
      <c r="A2816" s="101">
        <v>40483</v>
      </c>
      <c r="B2816" s="100">
        <v>109.14</v>
      </c>
      <c r="C2816" s="99" t="s">
        <v>175</v>
      </c>
    </row>
    <row r="2817" spans="1:3">
      <c r="A2817" s="101">
        <v>40480</v>
      </c>
      <c r="B2817" s="100">
        <v>109.04</v>
      </c>
      <c r="C2817" s="99" t="s">
        <v>175</v>
      </c>
    </row>
    <row r="2818" spans="1:3">
      <c r="A2818" s="101">
        <v>40479</v>
      </c>
      <c r="B2818" s="100">
        <v>109.09</v>
      </c>
      <c r="C2818" s="99" t="s">
        <v>175</v>
      </c>
    </row>
    <row r="2819" spans="1:3">
      <c r="A2819" s="101">
        <v>40478</v>
      </c>
      <c r="B2819" s="100">
        <v>108.96</v>
      </c>
      <c r="C2819" s="99" t="s">
        <v>175</v>
      </c>
    </row>
    <row r="2820" spans="1:3">
      <c r="A2820" s="101">
        <v>40477</v>
      </c>
      <c r="B2820" s="100">
        <v>109.24</v>
      </c>
      <c r="C2820" s="99" t="s">
        <v>175</v>
      </c>
    </row>
    <row r="2821" spans="1:3">
      <c r="A2821" s="101">
        <v>40476</v>
      </c>
      <c r="B2821" s="100">
        <v>109.24</v>
      </c>
      <c r="C2821" s="99" t="s">
        <v>175</v>
      </c>
    </row>
    <row r="2822" spans="1:3">
      <c r="A2822" s="101">
        <v>40473</v>
      </c>
      <c r="B2822" s="100">
        <v>109</v>
      </c>
      <c r="C2822" s="99" t="s">
        <v>175</v>
      </c>
    </row>
    <row r="2823" spans="1:3">
      <c r="A2823" s="101">
        <v>40472</v>
      </c>
      <c r="B2823" s="100">
        <v>108.75</v>
      </c>
      <c r="C2823" s="99" t="s">
        <v>175</v>
      </c>
    </row>
    <row r="2824" spans="1:3">
      <c r="A2824" s="101">
        <v>40471</v>
      </c>
      <c r="B2824" s="100">
        <v>108.55</v>
      </c>
      <c r="C2824" s="99" t="s">
        <v>175</v>
      </c>
    </row>
    <row r="2825" spans="1:3">
      <c r="A2825" s="101">
        <v>40470</v>
      </c>
      <c r="B2825" s="100">
        <v>107.4</v>
      </c>
      <c r="C2825" s="99" t="s">
        <v>175</v>
      </c>
    </row>
    <row r="2826" spans="1:3">
      <c r="A2826" s="101">
        <v>40469</v>
      </c>
      <c r="B2826" s="100">
        <v>109.13</v>
      </c>
      <c r="C2826" s="99" t="s">
        <v>175</v>
      </c>
    </row>
    <row r="2827" spans="1:3">
      <c r="A2827" s="101">
        <v>40466</v>
      </c>
      <c r="B2827" s="100">
        <v>108.35</v>
      </c>
      <c r="C2827" s="99" t="s">
        <v>175</v>
      </c>
    </row>
    <row r="2828" spans="1:3">
      <c r="A2828" s="101">
        <v>40465</v>
      </c>
      <c r="B2828" s="100">
        <v>108.13</v>
      </c>
      <c r="C2828" s="99" t="s">
        <v>175</v>
      </c>
    </row>
    <row r="2829" spans="1:3">
      <c r="A2829" s="101">
        <v>40464</v>
      </c>
      <c r="B2829" s="100">
        <v>108.52</v>
      </c>
      <c r="C2829" s="99" t="s">
        <v>175</v>
      </c>
    </row>
    <row r="2830" spans="1:3">
      <c r="A2830" s="101">
        <v>40463</v>
      </c>
      <c r="B2830" s="100">
        <v>107.75</v>
      </c>
      <c r="C2830" s="99" t="s">
        <v>175</v>
      </c>
    </row>
    <row r="2831" spans="1:3">
      <c r="A2831" s="101">
        <v>40462</v>
      </c>
      <c r="B2831" s="100">
        <v>107.34</v>
      </c>
      <c r="C2831" s="99" t="s">
        <v>175</v>
      </c>
    </row>
    <row r="2832" spans="1:3">
      <c r="A2832" s="101">
        <v>40459</v>
      </c>
      <c r="B2832" s="100">
        <v>107.32</v>
      </c>
      <c r="C2832" s="99" t="s">
        <v>175</v>
      </c>
    </row>
    <row r="2833" spans="1:3">
      <c r="A2833" s="101">
        <v>40458</v>
      </c>
      <c r="B2833" s="100">
        <v>106.67</v>
      </c>
      <c r="C2833" s="99" t="s">
        <v>175</v>
      </c>
    </row>
    <row r="2834" spans="1:3">
      <c r="A2834" s="101">
        <v>40457</v>
      </c>
      <c r="B2834" s="100">
        <v>106.85</v>
      </c>
      <c r="C2834" s="99" t="s">
        <v>175</v>
      </c>
    </row>
    <row r="2835" spans="1:3">
      <c r="A2835" s="101">
        <v>40456</v>
      </c>
      <c r="B2835" s="100">
        <v>106.86</v>
      </c>
      <c r="C2835" s="99" t="s">
        <v>175</v>
      </c>
    </row>
    <row r="2836" spans="1:3">
      <c r="A2836" s="101">
        <v>40455</v>
      </c>
      <c r="B2836" s="100">
        <v>104.68</v>
      </c>
      <c r="C2836" s="99" t="s">
        <v>175</v>
      </c>
    </row>
    <row r="2837" spans="1:3">
      <c r="A2837" s="101">
        <v>40452</v>
      </c>
      <c r="B2837" s="100">
        <v>105.52</v>
      </c>
      <c r="C2837" s="99" t="s">
        <v>175</v>
      </c>
    </row>
    <row r="2838" spans="1:3">
      <c r="A2838" s="101">
        <v>40451</v>
      </c>
      <c r="B2838" s="100">
        <v>105.06</v>
      </c>
      <c r="C2838" s="99" t="s">
        <v>175</v>
      </c>
    </row>
    <row r="2839" spans="1:3">
      <c r="A2839" s="101">
        <v>40450</v>
      </c>
      <c r="B2839" s="100">
        <v>105.38</v>
      </c>
      <c r="C2839" s="99" t="s">
        <v>175</v>
      </c>
    </row>
    <row r="2840" spans="1:3">
      <c r="A2840" s="101">
        <v>40449</v>
      </c>
      <c r="B2840" s="100">
        <v>105.64</v>
      </c>
      <c r="C2840" s="99" t="s">
        <v>175</v>
      </c>
    </row>
    <row r="2841" spans="1:3">
      <c r="A2841" s="101">
        <v>40448</v>
      </c>
      <c r="B2841" s="100">
        <v>105.12</v>
      </c>
      <c r="C2841" s="99" t="s">
        <v>175</v>
      </c>
    </row>
    <row r="2842" spans="1:3">
      <c r="A2842" s="101">
        <v>40445</v>
      </c>
      <c r="B2842" s="100">
        <v>105.71</v>
      </c>
      <c r="C2842" s="99" t="s">
        <v>175</v>
      </c>
    </row>
    <row r="2843" spans="1:3">
      <c r="A2843" s="101">
        <v>40444</v>
      </c>
      <c r="B2843" s="100">
        <v>103.52</v>
      </c>
      <c r="C2843" s="99" t="s">
        <v>175</v>
      </c>
    </row>
    <row r="2844" spans="1:3">
      <c r="A2844" s="101">
        <v>40443</v>
      </c>
      <c r="B2844" s="100">
        <v>104.92</v>
      </c>
      <c r="C2844" s="99" t="s">
        <v>175</v>
      </c>
    </row>
    <row r="2845" spans="1:3">
      <c r="A2845" s="101">
        <v>40442</v>
      </c>
      <c r="B2845" s="100">
        <v>105.42</v>
      </c>
      <c r="C2845" s="99" t="s">
        <v>175</v>
      </c>
    </row>
    <row r="2846" spans="1:3">
      <c r="A2846" s="101">
        <v>40441</v>
      </c>
      <c r="B2846" s="100">
        <v>105.69</v>
      </c>
      <c r="C2846" s="99" t="s">
        <v>175</v>
      </c>
    </row>
    <row r="2847" spans="1:3">
      <c r="A2847" s="101">
        <v>40438</v>
      </c>
      <c r="B2847" s="100">
        <v>104.1</v>
      </c>
      <c r="C2847" s="99" t="s">
        <v>175</v>
      </c>
    </row>
    <row r="2848" spans="1:3">
      <c r="A2848" s="101">
        <v>40437</v>
      </c>
      <c r="B2848" s="100">
        <v>104.02</v>
      </c>
      <c r="C2848" s="99" t="s">
        <v>175</v>
      </c>
    </row>
    <row r="2849" spans="1:3">
      <c r="A2849" s="101">
        <v>40436</v>
      </c>
      <c r="B2849" s="100">
        <v>104.04</v>
      </c>
      <c r="C2849" s="99" t="s">
        <v>175</v>
      </c>
    </row>
    <row r="2850" spans="1:3">
      <c r="A2850" s="101">
        <v>40435</v>
      </c>
      <c r="B2850" s="100">
        <v>103.67</v>
      </c>
      <c r="C2850" s="99" t="s">
        <v>175</v>
      </c>
    </row>
    <row r="2851" spans="1:3">
      <c r="A2851" s="101">
        <v>40434</v>
      </c>
      <c r="B2851" s="100">
        <v>103.74</v>
      </c>
      <c r="C2851" s="99" t="s">
        <v>175</v>
      </c>
    </row>
    <row r="2852" spans="1:3">
      <c r="A2852" s="101">
        <v>40431</v>
      </c>
      <c r="B2852" s="100">
        <v>102.57</v>
      </c>
      <c r="C2852" s="99" t="s">
        <v>175</v>
      </c>
    </row>
    <row r="2853" spans="1:3">
      <c r="A2853" s="101">
        <v>40430</v>
      </c>
      <c r="B2853" s="100">
        <v>102.07</v>
      </c>
      <c r="C2853" s="99" t="s">
        <v>175</v>
      </c>
    </row>
    <row r="2854" spans="1:3">
      <c r="A2854" s="101">
        <v>40429</v>
      </c>
      <c r="B2854" s="100">
        <v>101.58</v>
      </c>
      <c r="C2854" s="99" t="s">
        <v>175</v>
      </c>
    </row>
    <row r="2855" spans="1:3">
      <c r="A2855" s="101">
        <v>40428</v>
      </c>
      <c r="B2855" s="100">
        <v>100.91</v>
      </c>
      <c r="C2855" s="99" t="s">
        <v>175</v>
      </c>
    </row>
    <row r="2856" spans="1:3">
      <c r="A2856" s="101">
        <v>40424</v>
      </c>
      <c r="B2856" s="100">
        <v>102.07</v>
      </c>
      <c r="C2856" s="99" t="s">
        <v>175</v>
      </c>
    </row>
    <row r="2857" spans="1:3">
      <c r="A2857" s="101">
        <v>40423</v>
      </c>
      <c r="B2857" s="100">
        <v>100.74</v>
      </c>
      <c r="C2857" s="99" t="s">
        <v>175</v>
      </c>
    </row>
    <row r="2858" spans="1:3">
      <c r="A2858" s="101">
        <v>40422</v>
      </c>
      <c r="B2858" s="100">
        <v>99.82</v>
      </c>
      <c r="C2858" s="99" t="s">
        <v>175</v>
      </c>
    </row>
    <row r="2859" spans="1:3">
      <c r="A2859" s="101">
        <v>40421</v>
      </c>
      <c r="B2859" s="100">
        <v>96.95</v>
      </c>
      <c r="C2859" s="99" t="s">
        <v>175</v>
      </c>
    </row>
    <row r="2860" spans="1:3">
      <c r="A2860" s="101">
        <v>40420</v>
      </c>
      <c r="B2860" s="100">
        <v>96.91</v>
      </c>
      <c r="C2860" s="99" t="s">
        <v>175</v>
      </c>
    </row>
    <row r="2861" spans="1:3">
      <c r="A2861" s="101">
        <v>40417</v>
      </c>
      <c r="B2861" s="100">
        <v>98.34</v>
      </c>
      <c r="C2861" s="99" t="s">
        <v>175</v>
      </c>
    </row>
    <row r="2862" spans="1:3">
      <c r="A2862" s="101">
        <v>40416</v>
      </c>
      <c r="B2862" s="100">
        <v>96.71</v>
      </c>
      <c r="C2862" s="99" t="s">
        <v>175</v>
      </c>
    </row>
    <row r="2863" spans="1:3">
      <c r="A2863" s="101">
        <v>40415</v>
      </c>
      <c r="B2863" s="100">
        <v>97.46</v>
      </c>
      <c r="C2863" s="99" t="s">
        <v>175</v>
      </c>
    </row>
    <row r="2864" spans="1:3">
      <c r="A2864" s="101">
        <v>40414</v>
      </c>
      <c r="B2864" s="100">
        <v>97.13</v>
      </c>
      <c r="C2864" s="99" t="s">
        <v>175</v>
      </c>
    </row>
    <row r="2865" spans="1:3">
      <c r="A2865" s="101">
        <v>40413</v>
      </c>
      <c r="B2865" s="100">
        <v>98.55</v>
      </c>
      <c r="C2865" s="99" t="s">
        <v>175</v>
      </c>
    </row>
    <row r="2866" spans="1:3">
      <c r="A2866" s="101">
        <v>40410</v>
      </c>
      <c r="B2866" s="100">
        <v>98.95</v>
      </c>
      <c r="C2866" s="99" t="s">
        <v>175</v>
      </c>
    </row>
    <row r="2867" spans="1:3">
      <c r="A2867" s="101">
        <v>40409</v>
      </c>
      <c r="B2867" s="100">
        <v>99.32</v>
      </c>
      <c r="C2867" s="99" t="s">
        <v>175</v>
      </c>
    </row>
    <row r="2868" spans="1:3">
      <c r="A2868" s="101">
        <v>40408</v>
      </c>
      <c r="B2868" s="100">
        <v>101.03</v>
      </c>
      <c r="C2868" s="99" t="s">
        <v>175</v>
      </c>
    </row>
    <row r="2869" spans="1:3">
      <c r="A2869" s="101">
        <v>40407</v>
      </c>
      <c r="B2869" s="100">
        <v>100.86</v>
      </c>
      <c r="C2869" s="99" t="s">
        <v>175</v>
      </c>
    </row>
    <row r="2870" spans="1:3">
      <c r="A2870" s="101">
        <v>40406</v>
      </c>
      <c r="B2870" s="100">
        <v>99.62</v>
      </c>
      <c r="C2870" s="99" t="s">
        <v>175</v>
      </c>
    </row>
    <row r="2871" spans="1:3">
      <c r="A2871" s="101">
        <v>40403</v>
      </c>
      <c r="B2871" s="100">
        <v>99.6</v>
      </c>
      <c r="C2871" s="99" t="s">
        <v>175</v>
      </c>
    </row>
    <row r="2872" spans="1:3">
      <c r="A2872" s="101">
        <v>40402</v>
      </c>
      <c r="B2872" s="100">
        <v>100</v>
      </c>
      <c r="C2872" s="99" t="s">
        <v>175</v>
      </c>
    </row>
    <row r="2873" spans="1:3">
      <c r="A2873" s="101">
        <v>40401</v>
      </c>
      <c r="B2873" s="100">
        <v>100.53</v>
      </c>
      <c r="C2873" s="99" t="s">
        <v>175</v>
      </c>
    </row>
    <row r="2874" spans="1:3">
      <c r="A2874" s="101">
        <v>40400</v>
      </c>
      <c r="B2874" s="100">
        <v>103.4</v>
      </c>
      <c r="C2874" s="99" t="s">
        <v>175</v>
      </c>
    </row>
    <row r="2875" spans="1:3">
      <c r="A2875" s="101">
        <v>40399</v>
      </c>
      <c r="B2875" s="100">
        <v>104.01</v>
      </c>
      <c r="C2875" s="99" t="s">
        <v>175</v>
      </c>
    </row>
    <row r="2876" spans="1:3">
      <c r="A2876" s="101">
        <v>40396</v>
      </c>
      <c r="B2876" s="100">
        <v>103.45</v>
      </c>
      <c r="C2876" s="99" t="s">
        <v>175</v>
      </c>
    </row>
    <row r="2877" spans="1:3">
      <c r="A2877" s="101">
        <v>40395</v>
      </c>
      <c r="B2877" s="100">
        <v>103.82</v>
      </c>
      <c r="C2877" s="99" t="s">
        <v>175</v>
      </c>
    </row>
    <row r="2878" spans="1:3">
      <c r="A2878" s="101">
        <v>40394</v>
      </c>
      <c r="B2878" s="100">
        <v>103.95</v>
      </c>
      <c r="C2878" s="99" t="s">
        <v>175</v>
      </c>
    </row>
    <row r="2879" spans="1:3">
      <c r="A2879" s="101">
        <v>40393</v>
      </c>
      <c r="B2879" s="100">
        <v>103.29</v>
      </c>
      <c r="C2879" s="99" t="s">
        <v>175</v>
      </c>
    </row>
    <row r="2880" spans="1:3">
      <c r="A2880" s="101">
        <v>40392</v>
      </c>
      <c r="B2880" s="100">
        <v>103.79</v>
      </c>
      <c r="C2880" s="99" t="s">
        <v>175</v>
      </c>
    </row>
    <row r="2881" spans="1:3">
      <c r="A2881" s="101">
        <v>40389</v>
      </c>
      <c r="B2881" s="100">
        <v>101.55</v>
      </c>
      <c r="C2881" s="99" t="s">
        <v>175</v>
      </c>
    </row>
    <row r="2882" spans="1:3">
      <c r="A2882" s="101">
        <v>40388</v>
      </c>
      <c r="B2882" s="100">
        <v>101.54</v>
      </c>
      <c r="C2882" s="99" t="s">
        <v>175</v>
      </c>
    </row>
    <row r="2883" spans="1:3">
      <c r="A2883" s="101">
        <v>40387</v>
      </c>
      <c r="B2883" s="100">
        <v>101.95</v>
      </c>
      <c r="C2883" s="99" t="s">
        <v>175</v>
      </c>
    </row>
    <row r="2884" spans="1:3">
      <c r="A2884" s="101">
        <v>40386</v>
      </c>
      <c r="B2884" s="100">
        <v>102.66</v>
      </c>
      <c r="C2884" s="99" t="s">
        <v>175</v>
      </c>
    </row>
    <row r="2885" spans="1:3">
      <c r="A2885" s="101">
        <v>40385</v>
      </c>
      <c r="B2885" s="100">
        <v>102.76</v>
      </c>
      <c r="C2885" s="99" t="s">
        <v>175</v>
      </c>
    </row>
    <row r="2886" spans="1:3">
      <c r="A2886" s="101">
        <v>40382</v>
      </c>
      <c r="B2886" s="100">
        <v>101.63</v>
      </c>
      <c r="C2886" s="99" t="s">
        <v>175</v>
      </c>
    </row>
    <row r="2887" spans="1:3">
      <c r="A2887" s="101">
        <v>40381</v>
      </c>
      <c r="B2887" s="100">
        <v>100.8</v>
      </c>
      <c r="C2887" s="99" t="s">
        <v>175</v>
      </c>
    </row>
    <row r="2888" spans="1:3">
      <c r="A2888" s="101">
        <v>40380</v>
      </c>
      <c r="B2888" s="100">
        <v>98.57</v>
      </c>
      <c r="C2888" s="99" t="s">
        <v>175</v>
      </c>
    </row>
    <row r="2889" spans="1:3">
      <c r="A2889" s="101">
        <v>40379</v>
      </c>
      <c r="B2889" s="100">
        <v>99.84</v>
      </c>
      <c r="C2889" s="99" t="s">
        <v>175</v>
      </c>
    </row>
    <row r="2890" spans="1:3">
      <c r="A2890" s="101">
        <v>40378</v>
      </c>
      <c r="B2890" s="100">
        <v>98.71</v>
      </c>
      <c r="C2890" s="99" t="s">
        <v>175</v>
      </c>
    </row>
    <row r="2891" spans="1:3">
      <c r="A2891" s="101">
        <v>40375</v>
      </c>
      <c r="B2891" s="100">
        <v>98.13</v>
      </c>
      <c r="C2891" s="99" t="s">
        <v>175</v>
      </c>
    </row>
    <row r="2892" spans="1:3">
      <c r="A2892" s="101">
        <v>40374</v>
      </c>
      <c r="B2892" s="100">
        <v>101.03</v>
      </c>
      <c r="C2892" s="99" t="s">
        <v>175</v>
      </c>
    </row>
    <row r="2893" spans="1:3">
      <c r="A2893" s="101">
        <v>40373</v>
      </c>
      <c r="B2893" s="100">
        <v>100.91</v>
      </c>
      <c r="C2893" s="99" t="s">
        <v>175</v>
      </c>
    </row>
    <row r="2894" spans="1:3">
      <c r="A2894" s="101">
        <v>40372</v>
      </c>
      <c r="B2894" s="100">
        <v>100.93</v>
      </c>
      <c r="C2894" s="99" t="s">
        <v>175</v>
      </c>
    </row>
    <row r="2895" spans="1:3">
      <c r="A2895" s="101">
        <v>40371</v>
      </c>
      <c r="B2895" s="100">
        <v>99.39</v>
      </c>
      <c r="C2895" s="99" t="s">
        <v>175</v>
      </c>
    </row>
    <row r="2896" spans="1:3">
      <c r="A2896" s="101">
        <v>40368</v>
      </c>
      <c r="B2896" s="100">
        <v>99.32</v>
      </c>
      <c r="C2896" s="99" t="s">
        <v>175</v>
      </c>
    </row>
    <row r="2897" spans="1:3">
      <c r="A2897" s="101">
        <v>40367</v>
      </c>
      <c r="B2897" s="100">
        <v>98.61</v>
      </c>
      <c r="C2897" s="99" t="s">
        <v>175</v>
      </c>
    </row>
    <row r="2898" spans="1:3">
      <c r="A2898" s="101">
        <v>40366</v>
      </c>
      <c r="B2898" s="100">
        <v>97.69</v>
      </c>
      <c r="C2898" s="99" t="s">
        <v>175</v>
      </c>
    </row>
    <row r="2899" spans="1:3">
      <c r="A2899" s="101">
        <v>40365</v>
      </c>
      <c r="B2899" s="100">
        <v>94.67</v>
      </c>
      <c r="C2899" s="99" t="s">
        <v>175</v>
      </c>
    </row>
    <row r="2900" spans="1:3">
      <c r="A2900" s="101">
        <v>40361</v>
      </c>
      <c r="B2900" s="100">
        <v>94.17</v>
      </c>
      <c r="C2900" s="99" t="s">
        <v>175</v>
      </c>
    </row>
    <row r="2901" spans="1:3">
      <c r="A2901" s="101">
        <v>40360</v>
      </c>
      <c r="B2901" s="100">
        <v>94.61</v>
      </c>
      <c r="C2901" s="99" t="s">
        <v>175</v>
      </c>
    </row>
    <row r="2902" spans="1:3">
      <c r="A2902" s="101">
        <v>40359</v>
      </c>
      <c r="B2902" s="100">
        <v>94.91</v>
      </c>
      <c r="C2902" s="99" t="s">
        <v>175</v>
      </c>
    </row>
    <row r="2903" spans="1:3">
      <c r="A2903" s="101">
        <v>40358</v>
      </c>
      <c r="B2903" s="100">
        <v>95.87</v>
      </c>
      <c r="C2903" s="99" t="s">
        <v>175</v>
      </c>
    </row>
    <row r="2904" spans="1:3">
      <c r="A2904" s="101">
        <v>40357</v>
      </c>
      <c r="B2904" s="100">
        <v>98.93</v>
      </c>
      <c r="C2904" s="99" t="s">
        <v>175</v>
      </c>
    </row>
    <row r="2905" spans="1:3">
      <c r="A2905" s="101">
        <v>40354</v>
      </c>
      <c r="B2905" s="100">
        <v>99.62</v>
      </c>
      <c r="C2905" s="99" t="s">
        <v>175</v>
      </c>
    </row>
    <row r="2906" spans="1:3">
      <c r="A2906" s="101">
        <v>40353</v>
      </c>
      <c r="B2906" s="100">
        <v>99.34</v>
      </c>
      <c r="C2906" s="99" t="s">
        <v>175</v>
      </c>
    </row>
    <row r="2907" spans="1:3">
      <c r="A2907" s="101">
        <v>40352</v>
      </c>
      <c r="B2907" s="100">
        <v>101.04</v>
      </c>
      <c r="C2907" s="99" t="s">
        <v>175</v>
      </c>
    </row>
    <row r="2908" spans="1:3">
      <c r="A2908" s="101">
        <v>40351</v>
      </c>
      <c r="B2908" s="100">
        <v>101.34</v>
      </c>
      <c r="C2908" s="99" t="s">
        <v>175</v>
      </c>
    </row>
    <row r="2909" spans="1:3">
      <c r="A2909" s="101">
        <v>40350</v>
      </c>
      <c r="B2909" s="100">
        <v>102.98</v>
      </c>
      <c r="C2909" s="99" t="s">
        <v>175</v>
      </c>
    </row>
    <row r="2910" spans="1:3">
      <c r="A2910" s="101">
        <v>40347</v>
      </c>
      <c r="B2910" s="100">
        <v>103.38</v>
      </c>
      <c r="C2910" s="99" t="s">
        <v>175</v>
      </c>
    </row>
    <row r="2911" spans="1:3">
      <c r="A2911" s="101">
        <v>40346</v>
      </c>
      <c r="B2911" s="100">
        <v>103.24</v>
      </c>
      <c r="C2911" s="99" t="s">
        <v>175</v>
      </c>
    </row>
    <row r="2912" spans="1:3">
      <c r="A2912" s="101">
        <v>40345</v>
      </c>
      <c r="B2912" s="100">
        <v>103.1</v>
      </c>
      <c r="C2912" s="99" t="s">
        <v>175</v>
      </c>
    </row>
    <row r="2913" spans="1:3">
      <c r="A2913" s="101">
        <v>40344</v>
      </c>
      <c r="B2913" s="100">
        <v>103.15</v>
      </c>
      <c r="C2913" s="99" t="s">
        <v>175</v>
      </c>
    </row>
    <row r="2914" spans="1:3">
      <c r="A2914" s="101">
        <v>40343</v>
      </c>
      <c r="B2914" s="100">
        <v>100.78</v>
      </c>
      <c r="C2914" s="99" t="s">
        <v>175</v>
      </c>
    </row>
    <row r="2915" spans="1:3">
      <c r="A2915" s="101">
        <v>40340</v>
      </c>
      <c r="B2915" s="100">
        <v>100.96</v>
      </c>
      <c r="C2915" s="99" t="s">
        <v>175</v>
      </c>
    </row>
    <row r="2916" spans="1:3">
      <c r="A2916" s="101">
        <v>40339</v>
      </c>
      <c r="B2916" s="100">
        <v>100.49</v>
      </c>
      <c r="C2916" s="99" t="s">
        <v>175</v>
      </c>
    </row>
    <row r="2917" spans="1:3">
      <c r="A2917" s="101">
        <v>40338</v>
      </c>
      <c r="B2917" s="100">
        <v>97.61</v>
      </c>
      <c r="C2917" s="99" t="s">
        <v>175</v>
      </c>
    </row>
    <row r="2918" spans="1:3">
      <c r="A2918" s="101">
        <v>40337</v>
      </c>
      <c r="B2918" s="100">
        <v>98.19</v>
      </c>
      <c r="C2918" s="99" t="s">
        <v>175</v>
      </c>
    </row>
    <row r="2919" spans="1:3">
      <c r="A2919" s="101">
        <v>40336</v>
      </c>
      <c r="B2919" s="100">
        <v>97.11</v>
      </c>
      <c r="C2919" s="99" t="s">
        <v>175</v>
      </c>
    </row>
    <row r="2920" spans="1:3">
      <c r="A2920" s="101">
        <v>40333</v>
      </c>
      <c r="B2920" s="100">
        <v>98.43</v>
      </c>
      <c r="C2920" s="99" t="s">
        <v>175</v>
      </c>
    </row>
    <row r="2921" spans="1:3">
      <c r="A2921" s="101">
        <v>40332</v>
      </c>
      <c r="B2921" s="100">
        <v>101.94</v>
      </c>
      <c r="C2921" s="99" t="s">
        <v>175</v>
      </c>
    </row>
    <row r="2922" spans="1:3">
      <c r="A2922" s="101">
        <v>40331</v>
      </c>
      <c r="B2922" s="100">
        <v>101.52</v>
      </c>
      <c r="C2922" s="99" t="s">
        <v>175</v>
      </c>
    </row>
    <row r="2923" spans="1:3">
      <c r="A2923" s="101">
        <v>40330</v>
      </c>
      <c r="B2923" s="100">
        <v>98.95</v>
      </c>
      <c r="C2923" s="99" t="s">
        <v>175</v>
      </c>
    </row>
    <row r="2924" spans="1:3">
      <c r="A2924" s="101">
        <v>40326</v>
      </c>
      <c r="B2924" s="100">
        <v>100.68</v>
      </c>
      <c r="C2924" s="99" t="s">
        <v>175</v>
      </c>
    </row>
    <row r="2925" spans="1:3">
      <c r="A2925" s="101">
        <v>40325</v>
      </c>
      <c r="B2925" s="100">
        <v>101.93</v>
      </c>
      <c r="C2925" s="99" t="s">
        <v>175</v>
      </c>
    </row>
    <row r="2926" spans="1:3">
      <c r="A2926" s="101">
        <v>40324</v>
      </c>
      <c r="B2926" s="100">
        <v>98.65</v>
      </c>
      <c r="C2926" s="99" t="s">
        <v>175</v>
      </c>
    </row>
    <row r="2927" spans="1:3">
      <c r="A2927" s="101">
        <v>40323</v>
      </c>
      <c r="B2927" s="100">
        <v>99.2</v>
      </c>
      <c r="C2927" s="99" t="s">
        <v>175</v>
      </c>
    </row>
    <row r="2928" spans="1:3">
      <c r="A2928" s="101">
        <v>40322</v>
      </c>
      <c r="B2928" s="100">
        <v>99.16</v>
      </c>
      <c r="C2928" s="99" t="s">
        <v>175</v>
      </c>
    </row>
    <row r="2929" spans="1:3">
      <c r="A2929" s="101">
        <v>40319</v>
      </c>
      <c r="B2929" s="100">
        <v>100.46</v>
      </c>
      <c r="C2929" s="99" t="s">
        <v>175</v>
      </c>
    </row>
    <row r="2930" spans="1:3">
      <c r="A2930" s="101">
        <v>40318</v>
      </c>
      <c r="B2930" s="100">
        <v>98.97</v>
      </c>
      <c r="C2930" s="99" t="s">
        <v>175</v>
      </c>
    </row>
    <row r="2931" spans="1:3">
      <c r="A2931" s="101">
        <v>40317</v>
      </c>
      <c r="B2931" s="100">
        <v>102.98</v>
      </c>
      <c r="C2931" s="99" t="s">
        <v>175</v>
      </c>
    </row>
    <row r="2932" spans="1:3">
      <c r="A2932" s="101">
        <v>40316</v>
      </c>
      <c r="B2932" s="100">
        <v>103.5</v>
      </c>
      <c r="C2932" s="99" t="s">
        <v>175</v>
      </c>
    </row>
    <row r="2933" spans="1:3">
      <c r="A2933" s="101">
        <v>40315</v>
      </c>
      <c r="B2933" s="100">
        <v>104.97</v>
      </c>
      <c r="C2933" s="99" t="s">
        <v>175</v>
      </c>
    </row>
    <row r="2934" spans="1:3">
      <c r="A2934" s="101">
        <v>40312</v>
      </c>
      <c r="B2934" s="100">
        <v>104.84</v>
      </c>
      <c r="C2934" s="99" t="s">
        <v>175</v>
      </c>
    </row>
    <row r="2935" spans="1:3">
      <c r="A2935" s="101">
        <v>40311</v>
      </c>
      <c r="B2935" s="100">
        <v>106.85</v>
      </c>
      <c r="C2935" s="99" t="s">
        <v>175</v>
      </c>
    </row>
    <row r="2936" spans="1:3">
      <c r="A2936" s="101">
        <v>40310</v>
      </c>
      <c r="B2936" s="100">
        <v>108.15</v>
      </c>
      <c r="C2936" s="99" t="s">
        <v>175</v>
      </c>
    </row>
    <row r="2937" spans="1:3">
      <c r="A2937" s="101">
        <v>40309</v>
      </c>
      <c r="B2937" s="100">
        <v>106.65</v>
      </c>
      <c r="C2937" s="99" t="s">
        <v>175</v>
      </c>
    </row>
    <row r="2938" spans="1:3">
      <c r="A2938" s="101">
        <v>40308</v>
      </c>
      <c r="B2938" s="100">
        <v>106.99</v>
      </c>
      <c r="C2938" s="99" t="s">
        <v>175</v>
      </c>
    </row>
    <row r="2939" spans="1:3">
      <c r="A2939" s="101">
        <v>40305</v>
      </c>
      <c r="B2939" s="100">
        <v>102.48</v>
      </c>
      <c r="C2939" s="99" t="s">
        <v>175</v>
      </c>
    </row>
    <row r="2940" spans="1:3">
      <c r="A2940" s="101">
        <v>40304</v>
      </c>
      <c r="B2940" s="100">
        <v>104.08</v>
      </c>
      <c r="C2940" s="99" t="s">
        <v>175</v>
      </c>
    </row>
    <row r="2941" spans="1:3">
      <c r="A2941" s="101">
        <v>40303</v>
      </c>
      <c r="B2941" s="100">
        <v>107.54</v>
      </c>
      <c r="C2941" s="99" t="s">
        <v>175</v>
      </c>
    </row>
    <row r="2942" spans="1:3">
      <c r="A2942" s="101">
        <v>40302</v>
      </c>
      <c r="B2942" s="100">
        <v>108.22</v>
      </c>
      <c r="C2942" s="99" t="s">
        <v>175</v>
      </c>
    </row>
    <row r="2943" spans="1:3">
      <c r="A2943" s="101">
        <v>40301</v>
      </c>
      <c r="B2943" s="100">
        <v>110.86</v>
      </c>
      <c r="C2943" s="99" t="s">
        <v>175</v>
      </c>
    </row>
    <row r="2944" spans="1:3">
      <c r="A2944" s="101">
        <v>40298</v>
      </c>
      <c r="B2944" s="100">
        <v>109.43</v>
      </c>
      <c r="C2944" s="99" t="s">
        <v>175</v>
      </c>
    </row>
    <row r="2945" spans="1:3">
      <c r="A2945" s="101">
        <v>40297</v>
      </c>
      <c r="B2945" s="100">
        <v>111.28</v>
      </c>
      <c r="C2945" s="99" t="s">
        <v>175</v>
      </c>
    </row>
    <row r="2946" spans="1:3">
      <c r="A2946" s="101">
        <v>40296</v>
      </c>
      <c r="B2946" s="100">
        <v>109.85</v>
      </c>
      <c r="C2946" s="99" t="s">
        <v>175</v>
      </c>
    </row>
    <row r="2947" spans="1:3">
      <c r="A2947" s="101">
        <v>40295</v>
      </c>
      <c r="B2947" s="100">
        <v>109.12</v>
      </c>
      <c r="C2947" s="99" t="s">
        <v>175</v>
      </c>
    </row>
    <row r="2948" spans="1:3">
      <c r="A2948" s="101">
        <v>40294</v>
      </c>
      <c r="B2948" s="100">
        <v>111.74</v>
      </c>
      <c r="C2948" s="99" t="s">
        <v>175</v>
      </c>
    </row>
    <row r="2949" spans="1:3">
      <c r="A2949" s="101">
        <v>40291</v>
      </c>
      <c r="B2949" s="100">
        <v>112.22</v>
      </c>
      <c r="C2949" s="99" t="s">
        <v>175</v>
      </c>
    </row>
    <row r="2950" spans="1:3">
      <c r="A2950" s="101">
        <v>40290</v>
      </c>
      <c r="B2950" s="100">
        <v>111.43</v>
      </c>
      <c r="C2950" s="99" t="s">
        <v>175</v>
      </c>
    </row>
    <row r="2951" spans="1:3">
      <c r="A2951" s="101">
        <v>40289</v>
      </c>
      <c r="B2951" s="100">
        <v>111.17</v>
      </c>
      <c r="C2951" s="99" t="s">
        <v>175</v>
      </c>
    </row>
    <row r="2952" spans="1:3">
      <c r="A2952" s="101">
        <v>40288</v>
      </c>
      <c r="B2952" s="100">
        <v>111.28</v>
      </c>
      <c r="C2952" s="99" t="s">
        <v>175</v>
      </c>
    </row>
    <row r="2953" spans="1:3">
      <c r="A2953" s="101">
        <v>40287</v>
      </c>
      <c r="B2953" s="100">
        <v>110.39</v>
      </c>
      <c r="C2953" s="99" t="s">
        <v>175</v>
      </c>
    </row>
    <row r="2954" spans="1:3">
      <c r="A2954" s="101">
        <v>40284</v>
      </c>
      <c r="B2954" s="100">
        <v>109.9</v>
      </c>
      <c r="C2954" s="99" t="s">
        <v>175</v>
      </c>
    </row>
    <row r="2955" spans="1:3">
      <c r="A2955" s="101">
        <v>40283</v>
      </c>
      <c r="B2955" s="100">
        <v>111.7</v>
      </c>
      <c r="C2955" s="99" t="s">
        <v>175</v>
      </c>
    </row>
    <row r="2956" spans="1:3">
      <c r="A2956" s="101">
        <v>40282</v>
      </c>
      <c r="B2956" s="100">
        <v>111.6</v>
      </c>
      <c r="C2956" s="99" t="s">
        <v>175</v>
      </c>
    </row>
    <row r="2957" spans="1:3">
      <c r="A2957" s="101">
        <v>40281</v>
      </c>
      <c r="B2957" s="100">
        <v>110.37</v>
      </c>
      <c r="C2957" s="99" t="s">
        <v>175</v>
      </c>
    </row>
    <row r="2958" spans="1:3">
      <c r="A2958" s="101">
        <v>40280</v>
      </c>
      <c r="B2958" s="100">
        <v>110.29</v>
      </c>
      <c r="C2958" s="99" t="s">
        <v>175</v>
      </c>
    </row>
    <row r="2959" spans="1:3">
      <c r="A2959" s="101">
        <v>40277</v>
      </c>
      <c r="B2959" s="100">
        <v>110.09</v>
      </c>
      <c r="C2959" s="99" t="s">
        <v>175</v>
      </c>
    </row>
    <row r="2960" spans="1:3">
      <c r="A2960" s="101">
        <v>40276</v>
      </c>
      <c r="B2960" s="100">
        <v>109.36</v>
      </c>
      <c r="C2960" s="99" t="s">
        <v>175</v>
      </c>
    </row>
    <row r="2961" spans="1:3">
      <c r="A2961" s="101">
        <v>40275</v>
      </c>
      <c r="B2961" s="100">
        <v>108.99</v>
      </c>
      <c r="C2961" s="99" t="s">
        <v>175</v>
      </c>
    </row>
    <row r="2962" spans="1:3">
      <c r="A2962" s="101">
        <v>40274</v>
      </c>
      <c r="B2962" s="100">
        <v>109.59</v>
      </c>
      <c r="C2962" s="99" t="s">
        <v>175</v>
      </c>
    </row>
    <row r="2963" spans="1:3">
      <c r="A2963" s="101">
        <v>40273</v>
      </c>
      <c r="B2963" s="100">
        <v>109.4</v>
      </c>
      <c r="C2963" s="99" t="s">
        <v>175</v>
      </c>
    </row>
    <row r="2964" spans="1:3">
      <c r="A2964" s="101">
        <v>40269</v>
      </c>
      <c r="B2964" s="100">
        <v>108.54</v>
      </c>
      <c r="C2964" s="99" t="s">
        <v>175</v>
      </c>
    </row>
    <row r="2965" spans="1:3">
      <c r="A2965" s="101">
        <v>40268</v>
      </c>
      <c r="B2965" s="100">
        <v>107.73</v>
      </c>
      <c r="C2965" s="99" t="s">
        <v>175</v>
      </c>
    </row>
    <row r="2966" spans="1:3">
      <c r="A2966" s="101">
        <v>40267</v>
      </c>
      <c r="B2966" s="100">
        <v>108.09</v>
      </c>
      <c r="C2966" s="99" t="s">
        <v>175</v>
      </c>
    </row>
    <row r="2967" spans="1:3">
      <c r="A2967" s="101">
        <v>40266</v>
      </c>
      <c r="B2967" s="100">
        <v>108.07</v>
      </c>
      <c r="C2967" s="99" t="s">
        <v>175</v>
      </c>
    </row>
    <row r="2968" spans="1:3">
      <c r="A2968" s="101">
        <v>40263</v>
      </c>
      <c r="B2968" s="100">
        <v>107.88</v>
      </c>
      <c r="C2968" s="99" t="s">
        <v>175</v>
      </c>
    </row>
    <row r="2969" spans="1:3">
      <c r="A2969" s="101">
        <v>40262</v>
      </c>
      <c r="B2969" s="100">
        <v>107.8</v>
      </c>
      <c r="C2969" s="99" t="s">
        <v>175</v>
      </c>
    </row>
    <row r="2970" spans="1:3">
      <c r="A2970" s="101">
        <v>40261</v>
      </c>
      <c r="B2970" s="100">
        <v>107.98</v>
      </c>
      <c r="C2970" s="99" t="s">
        <v>175</v>
      </c>
    </row>
    <row r="2971" spans="1:3">
      <c r="A2971" s="101">
        <v>40260</v>
      </c>
      <c r="B2971" s="100">
        <v>108.58</v>
      </c>
      <c r="C2971" s="99" t="s">
        <v>175</v>
      </c>
    </row>
    <row r="2972" spans="1:3">
      <c r="A2972" s="101">
        <v>40259</v>
      </c>
      <c r="B2972" s="100">
        <v>107.79</v>
      </c>
      <c r="C2972" s="99" t="s">
        <v>175</v>
      </c>
    </row>
    <row r="2973" spans="1:3">
      <c r="A2973" s="101">
        <v>40256</v>
      </c>
      <c r="B2973" s="100">
        <v>107.24</v>
      </c>
      <c r="C2973" s="99" t="s">
        <v>175</v>
      </c>
    </row>
    <row r="2974" spans="1:3">
      <c r="A2974" s="101">
        <v>40255</v>
      </c>
      <c r="B2974" s="100">
        <v>107.79</v>
      </c>
      <c r="C2974" s="99" t="s">
        <v>175</v>
      </c>
    </row>
    <row r="2975" spans="1:3">
      <c r="A2975" s="101">
        <v>40254</v>
      </c>
      <c r="B2975" s="100">
        <v>107.83</v>
      </c>
      <c r="C2975" s="99" t="s">
        <v>175</v>
      </c>
    </row>
    <row r="2976" spans="1:3">
      <c r="A2976" s="101">
        <v>40253</v>
      </c>
      <c r="B2976" s="100">
        <v>107.2</v>
      </c>
      <c r="C2976" s="99" t="s">
        <v>175</v>
      </c>
    </row>
    <row r="2977" spans="1:3">
      <c r="A2977" s="101">
        <v>40252</v>
      </c>
      <c r="B2977" s="100">
        <v>106.36</v>
      </c>
      <c r="C2977" s="99" t="s">
        <v>175</v>
      </c>
    </row>
    <row r="2978" spans="1:3">
      <c r="A2978" s="101">
        <v>40249</v>
      </c>
      <c r="B2978" s="100">
        <v>106.31</v>
      </c>
      <c r="C2978" s="99" t="s">
        <v>175</v>
      </c>
    </row>
    <row r="2979" spans="1:3">
      <c r="A2979" s="101">
        <v>40248</v>
      </c>
      <c r="B2979" s="100">
        <v>106.33</v>
      </c>
      <c r="C2979" s="99" t="s">
        <v>175</v>
      </c>
    </row>
    <row r="2980" spans="1:3">
      <c r="A2980" s="101">
        <v>40247</v>
      </c>
      <c r="B2980" s="100">
        <v>105.88</v>
      </c>
      <c r="C2980" s="99" t="s">
        <v>175</v>
      </c>
    </row>
    <row r="2981" spans="1:3">
      <c r="A2981" s="101">
        <v>40246</v>
      </c>
      <c r="B2981" s="100">
        <v>105.39</v>
      </c>
      <c r="C2981" s="99" t="s">
        <v>175</v>
      </c>
    </row>
    <row r="2982" spans="1:3">
      <c r="A2982" s="101">
        <v>40245</v>
      </c>
      <c r="B2982" s="100">
        <v>105.21</v>
      </c>
      <c r="C2982" s="99" t="s">
        <v>175</v>
      </c>
    </row>
    <row r="2983" spans="1:3">
      <c r="A2983" s="101">
        <v>40242</v>
      </c>
      <c r="B2983" s="100">
        <v>105.21</v>
      </c>
      <c r="C2983" s="99" t="s">
        <v>175</v>
      </c>
    </row>
    <row r="2984" spans="1:3">
      <c r="A2984" s="101">
        <v>40241</v>
      </c>
      <c r="B2984" s="100">
        <v>103.75</v>
      </c>
      <c r="C2984" s="99" t="s">
        <v>175</v>
      </c>
    </row>
    <row r="2985" spans="1:3">
      <c r="A2985" s="101">
        <v>40240</v>
      </c>
      <c r="B2985" s="100">
        <v>103.36</v>
      </c>
      <c r="C2985" s="99" t="s">
        <v>175</v>
      </c>
    </row>
    <row r="2986" spans="1:3">
      <c r="A2986" s="101">
        <v>40239</v>
      </c>
      <c r="B2986" s="100">
        <v>103.3</v>
      </c>
      <c r="C2986" s="99" t="s">
        <v>175</v>
      </c>
    </row>
    <row r="2987" spans="1:3">
      <c r="A2987" s="101">
        <v>40238</v>
      </c>
      <c r="B2987" s="100">
        <v>103.06</v>
      </c>
      <c r="C2987" s="99" t="s">
        <v>175</v>
      </c>
    </row>
    <row r="2988" spans="1:3">
      <c r="A2988" s="101">
        <v>40235</v>
      </c>
      <c r="B2988" s="100">
        <v>102.03</v>
      </c>
      <c r="C2988" s="99" t="s">
        <v>175</v>
      </c>
    </row>
    <row r="2989" spans="1:3">
      <c r="A2989" s="101">
        <v>40234</v>
      </c>
      <c r="B2989" s="100">
        <v>101.88</v>
      </c>
      <c r="C2989" s="99" t="s">
        <v>175</v>
      </c>
    </row>
    <row r="2990" spans="1:3">
      <c r="A2990" s="101">
        <v>40233</v>
      </c>
      <c r="B2990" s="100">
        <v>102.07</v>
      </c>
      <c r="C2990" s="99" t="s">
        <v>175</v>
      </c>
    </row>
    <row r="2991" spans="1:3">
      <c r="A2991" s="101">
        <v>40232</v>
      </c>
      <c r="B2991" s="100">
        <v>101.07</v>
      </c>
      <c r="C2991" s="99" t="s">
        <v>175</v>
      </c>
    </row>
    <row r="2992" spans="1:3">
      <c r="A2992" s="101">
        <v>40231</v>
      </c>
      <c r="B2992" s="100">
        <v>102.3</v>
      </c>
      <c r="C2992" s="99" t="s">
        <v>175</v>
      </c>
    </row>
    <row r="2993" spans="1:3">
      <c r="A2993" s="101">
        <v>40228</v>
      </c>
      <c r="B2993" s="100">
        <v>102.41</v>
      </c>
      <c r="C2993" s="99" t="s">
        <v>175</v>
      </c>
    </row>
    <row r="2994" spans="1:3">
      <c r="A2994" s="101">
        <v>40227</v>
      </c>
      <c r="B2994" s="100">
        <v>102.17</v>
      </c>
      <c r="C2994" s="99" t="s">
        <v>175</v>
      </c>
    </row>
    <row r="2995" spans="1:3">
      <c r="A2995" s="101">
        <v>40226</v>
      </c>
      <c r="B2995" s="100">
        <v>101.5</v>
      </c>
      <c r="C2995" s="99" t="s">
        <v>175</v>
      </c>
    </row>
    <row r="2996" spans="1:3">
      <c r="A2996" s="101">
        <v>40225</v>
      </c>
      <c r="B2996" s="100">
        <v>101.05</v>
      </c>
      <c r="C2996" s="99" t="s">
        <v>175</v>
      </c>
    </row>
    <row r="2997" spans="1:3">
      <c r="A2997" s="101">
        <v>40221</v>
      </c>
      <c r="B2997" s="100">
        <v>99.25</v>
      </c>
      <c r="C2997" s="99" t="s">
        <v>175</v>
      </c>
    </row>
    <row r="2998" spans="1:3">
      <c r="A2998" s="101">
        <v>40220</v>
      </c>
      <c r="B2998" s="100">
        <v>99.5</v>
      </c>
      <c r="C2998" s="99" t="s">
        <v>175</v>
      </c>
    </row>
    <row r="2999" spans="1:3">
      <c r="A2999" s="101">
        <v>40219</v>
      </c>
      <c r="B2999" s="100">
        <v>98.53</v>
      </c>
      <c r="C2999" s="99" t="s">
        <v>175</v>
      </c>
    </row>
    <row r="3000" spans="1:3">
      <c r="A3000" s="101">
        <v>40218</v>
      </c>
      <c r="B3000" s="100">
        <v>98.73</v>
      </c>
      <c r="C3000" s="99" t="s">
        <v>175</v>
      </c>
    </row>
    <row r="3001" spans="1:3">
      <c r="A3001" s="101">
        <v>40217</v>
      </c>
      <c r="B3001" s="100">
        <v>97.45</v>
      </c>
      <c r="C3001" s="99" t="s">
        <v>175</v>
      </c>
    </row>
    <row r="3002" spans="1:3">
      <c r="A3002" s="101">
        <v>40214</v>
      </c>
      <c r="B3002" s="100">
        <v>98.29</v>
      </c>
      <c r="C3002" s="99" t="s">
        <v>175</v>
      </c>
    </row>
    <row r="3003" spans="1:3">
      <c r="A3003" s="101">
        <v>40213</v>
      </c>
      <c r="B3003" s="100">
        <v>98.01</v>
      </c>
      <c r="C3003" s="99" t="s">
        <v>175</v>
      </c>
    </row>
    <row r="3004" spans="1:3">
      <c r="A3004" s="101">
        <v>40212</v>
      </c>
      <c r="B3004" s="100">
        <v>101.16</v>
      </c>
      <c r="C3004" s="99" t="s">
        <v>175</v>
      </c>
    </row>
    <row r="3005" spans="1:3">
      <c r="A3005" s="101">
        <v>40211</v>
      </c>
      <c r="B3005" s="100">
        <v>101.68</v>
      </c>
      <c r="C3005" s="99" t="s">
        <v>175</v>
      </c>
    </row>
    <row r="3006" spans="1:3">
      <c r="A3006" s="101">
        <v>40210</v>
      </c>
      <c r="B3006" s="100">
        <v>100.38</v>
      </c>
      <c r="C3006" s="99" t="s">
        <v>175</v>
      </c>
    </row>
    <row r="3007" spans="1:3">
      <c r="A3007" s="101">
        <v>40207</v>
      </c>
      <c r="B3007" s="100">
        <v>98.97</v>
      </c>
      <c r="C3007" s="99" t="s">
        <v>175</v>
      </c>
    </row>
    <row r="3008" spans="1:3">
      <c r="A3008" s="101">
        <v>40206</v>
      </c>
      <c r="B3008" s="100">
        <v>99.95</v>
      </c>
      <c r="C3008" s="99" t="s">
        <v>175</v>
      </c>
    </row>
    <row r="3009" spans="1:3">
      <c r="A3009" s="101">
        <v>40205</v>
      </c>
      <c r="B3009" s="100">
        <v>101.14</v>
      </c>
      <c r="C3009" s="99" t="s">
        <v>175</v>
      </c>
    </row>
    <row r="3010" spans="1:3">
      <c r="A3010" s="101">
        <v>40204</v>
      </c>
      <c r="B3010" s="100">
        <v>100.64</v>
      </c>
      <c r="C3010" s="99" t="s">
        <v>175</v>
      </c>
    </row>
    <row r="3011" spans="1:3">
      <c r="A3011" s="101">
        <v>40203</v>
      </c>
      <c r="B3011" s="100">
        <v>101.06</v>
      </c>
      <c r="C3011" s="99" t="s">
        <v>175</v>
      </c>
    </row>
    <row r="3012" spans="1:3">
      <c r="A3012" s="101">
        <v>40200</v>
      </c>
      <c r="B3012" s="100">
        <v>100.6</v>
      </c>
      <c r="C3012" s="99" t="s">
        <v>175</v>
      </c>
    </row>
    <row r="3013" spans="1:3">
      <c r="A3013" s="101">
        <v>40199</v>
      </c>
      <c r="B3013" s="100">
        <v>102.88</v>
      </c>
      <c r="C3013" s="99" t="s">
        <v>175</v>
      </c>
    </row>
    <row r="3014" spans="1:3">
      <c r="A3014" s="101">
        <v>40198</v>
      </c>
      <c r="B3014" s="100">
        <v>104.86</v>
      </c>
      <c r="C3014" s="99" t="s">
        <v>175</v>
      </c>
    </row>
    <row r="3015" spans="1:3">
      <c r="A3015" s="101">
        <v>40197</v>
      </c>
      <c r="B3015" s="100">
        <v>105.97</v>
      </c>
      <c r="C3015" s="99" t="s">
        <v>175</v>
      </c>
    </row>
    <row r="3016" spans="1:3">
      <c r="A3016" s="101">
        <v>40193</v>
      </c>
      <c r="B3016" s="100">
        <v>104.67</v>
      </c>
      <c r="C3016" s="99" t="s">
        <v>175</v>
      </c>
    </row>
    <row r="3017" spans="1:3">
      <c r="A3017" s="101">
        <v>40192</v>
      </c>
      <c r="B3017" s="100">
        <v>105.81</v>
      </c>
      <c r="C3017" s="99" t="s">
        <v>175</v>
      </c>
    </row>
    <row r="3018" spans="1:3">
      <c r="A3018" s="101">
        <v>40191</v>
      </c>
      <c r="B3018" s="100">
        <v>105.55</v>
      </c>
      <c r="C3018" s="99" t="s">
        <v>175</v>
      </c>
    </row>
    <row r="3019" spans="1:3">
      <c r="A3019" s="101">
        <v>40190</v>
      </c>
      <c r="B3019" s="100">
        <v>104.67</v>
      </c>
      <c r="C3019" s="99" t="s">
        <v>175</v>
      </c>
    </row>
    <row r="3020" spans="1:3">
      <c r="A3020" s="101">
        <v>40189</v>
      </c>
      <c r="B3020" s="100">
        <v>105.66</v>
      </c>
      <c r="C3020" s="99" t="s">
        <v>175</v>
      </c>
    </row>
    <row r="3021" spans="1:3">
      <c r="A3021" s="101">
        <v>40186</v>
      </c>
      <c r="B3021" s="100">
        <v>105.48</v>
      </c>
      <c r="C3021" s="99" t="s">
        <v>175</v>
      </c>
    </row>
    <row r="3022" spans="1:3">
      <c r="A3022" s="101">
        <v>40185</v>
      </c>
      <c r="B3022" s="100">
        <v>105.17</v>
      </c>
      <c r="C3022" s="99" t="s">
        <v>175</v>
      </c>
    </row>
    <row r="3023" spans="1:3">
      <c r="A3023" s="101">
        <v>40184</v>
      </c>
      <c r="B3023" s="100">
        <v>104.75</v>
      </c>
      <c r="C3023" s="99" t="s">
        <v>175</v>
      </c>
    </row>
    <row r="3024" spans="1:3">
      <c r="A3024" s="101">
        <v>40183</v>
      </c>
      <c r="B3024" s="100">
        <v>104.64</v>
      </c>
      <c r="C3024" s="99" t="s">
        <v>175</v>
      </c>
    </row>
    <row r="3025" spans="1:3">
      <c r="A3025" s="101">
        <v>40182</v>
      </c>
      <c r="B3025" s="100">
        <v>104.32</v>
      </c>
      <c r="C3025" s="99" t="s">
        <v>175</v>
      </c>
    </row>
    <row r="3026" spans="1:3">
      <c r="A3026" s="101">
        <v>40178</v>
      </c>
      <c r="B3026" s="100">
        <v>102.67</v>
      </c>
      <c r="C3026" s="99" t="s">
        <v>175</v>
      </c>
    </row>
    <row r="3027" spans="1:3">
      <c r="A3027" s="101">
        <v>40177</v>
      </c>
      <c r="B3027" s="100">
        <v>103.71</v>
      </c>
      <c r="C3027" s="99" t="s">
        <v>175</v>
      </c>
    </row>
    <row r="3028" spans="1:3">
      <c r="A3028" s="101">
        <v>40176</v>
      </c>
      <c r="B3028" s="100">
        <v>103.68</v>
      </c>
      <c r="C3028" s="99" t="s">
        <v>175</v>
      </c>
    </row>
    <row r="3029" spans="1:3">
      <c r="A3029" s="101">
        <v>40175</v>
      </c>
      <c r="B3029" s="100">
        <v>103.81</v>
      </c>
      <c r="C3029" s="99" t="s">
        <v>175</v>
      </c>
    </row>
    <row r="3030" spans="1:3">
      <c r="A3030" s="101">
        <v>40171</v>
      </c>
      <c r="B3030" s="100">
        <v>104.34</v>
      </c>
      <c r="C3030" s="99" t="s">
        <v>175</v>
      </c>
    </row>
    <row r="3031" spans="1:3">
      <c r="A3031" s="101">
        <v>40170</v>
      </c>
      <c r="B3031" s="100">
        <v>103.79</v>
      </c>
      <c r="C3031" s="99" t="s">
        <v>175</v>
      </c>
    </row>
    <row r="3032" spans="1:3">
      <c r="A3032" s="101">
        <v>40169</v>
      </c>
      <c r="B3032" s="100">
        <v>103.52</v>
      </c>
      <c r="C3032" s="99" t="s">
        <v>175</v>
      </c>
    </row>
    <row r="3033" spans="1:3">
      <c r="A3033" s="101">
        <v>40168</v>
      </c>
      <c r="B3033" s="100">
        <v>103.15</v>
      </c>
      <c r="C3033" s="99" t="s">
        <v>175</v>
      </c>
    </row>
    <row r="3034" spans="1:3">
      <c r="A3034" s="101">
        <v>40165</v>
      </c>
      <c r="B3034" s="100">
        <v>102.07</v>
      </c>
      <c r="C3034" s="99" t="s">
        <v>175</v>
      </c>
    </row>
    <row r="3035" spans="1:3">
      <c r="A3035" s="101">
        <v>40164</v>
      </c>
      <c r="B3035" s="100">
        <v>101.48</v>
      </c>
      <c r="C3035" s="99" t="s">
        <v>175</v>
      </c>
    </row>
    <row r="3036" spans="1:3">
      <c r="A3036" s="101">
        <v>40163</v>
      </c>
      <c r="B3036" s="100">
        <v>102.69</v>
      </c>
      <c r="C3036" s="99" t="s">
        <v>175</v>
      </c>
    </row>
    <row r="3037" spans="1:3">
      <c r="A3037" s="101">
        <v>40162</v>
      </c>
      <c r="B3037" s="100">
        <v>102.57</v>
      </c>
      <c r="C3037" s="99" t="s">
        <v>175</v>
      </c>
    </row>
    <row r="3038" spans="1:3">
      <c r="A3038" s="101">
        <v>40161</v>
      </c>
      <c r="B3038" s="100">
        <v>103.14</v>
      </c>
      <c r="C3038" s="99" t="s">
        <v>175</v>
      </c>
    </row>
    <row r="3039" spans="1:3">
      <c r="A3039" s="101">
        <v>40158</v>
      </c>
      <c r="B3039" s="100">
        <v>102.42</v>
      </c>
      <c r="C3039" s="99" t="s">
        <v>175</v>
      </c>
    </row>
    <row r="3040" spans="1:3">
      <c r="A3040" s="101">
        <v>40157</v>
      </c>
      <c r="B3040" s="100">
        <v>102.03</v>
      </c>
      <c r="C3040" s="99" t="s">
        <v>175</v>
      </c>
    </row>
    <row r="3041" spans="1:3">
      <c r="A3041" s="101">
        <v>40156</v>
      </c>
      <c r="B3041" s="100">
        <v>101.43</v>
      </c>
      <c r="C3041" s="99" t="s">
        <v>175</v>
      </c>
    </row>
    <row r="3042" spans="1:3">
      <c r="A3042" s="101">
        <v>40155</v>
      </c>
      <c r="B3042" s="100">
        <v>101.05</v>
      </c>
      <c r="C3042" s="99" t="s">
        <v>175</v>
      </c>
    </row>
    <row r="3043" spans="1:3">
      <c r="A3043" s="101">
        <v>40154</v>
      </c>
      <c r="B3043" s="100">
        <v>102.08</v>
      </c>
      <c r="C3043" s="99" t="s">
        <v>175</v>
      </c>
    </row>
    <row r="3044" spans="1:3">
      <c r="A3044" s="101">
        <v>40151</v>
      </c>
      <c r="B3044" s="100">
        <v>102.33</v>
      </c>
      <c r="C3044" s="99" t="s">
        <v>175</v>
      </c>
    </row>
    <row r="3045" spans="1:3">
      <c r="A3045" s="101">
        <v>40150</v>
      </c>
      <c r="B3045" s="100">
        <v>101.77</v>
      </c>
      <c r="C3045" s="99" t="s">
        <v>175</v>
      </c>
    </row>
    <row r="3046" spans="1:3">
      <c r="A3046" s="101">
        <v>40149</v>
      </c>
      <c r="B3046" s="100">
        <v>102.63</v>
      </c>
      <c r="C3046" s="99" t="s">
        <v>175</v>
      </c>
    </row>
    <row r="3047" spans="1:3">
      <c r="A3047" s="101">
        <v>40148</v>
      </c>
      <c r="B3047" s="100">
        <v>102.58</v>
      </c>
      <c r="C3047" s="99" t="s">
        <v>175</v>
      </c>
    </row>
    <row r="3048" spans="1:3">
      <c r="A3048" s="101">
        <v>40147</v>
      </c>
      <c r="B3048" s="100">
        <v>101.35</v>
      </c>
      <c r="C3048" s="99" t="s">
        <v>175</v>
      </c>
    </row>
    <row r="3049" spans="1:3">
      <c r="A3049" s="101">
        <v>40144</v>
      </c>
      <c r="B3049" s="100">
        <v>100.96</v>
      </c>
      <c r="C3049" s="99" t="s">
        <v>175</v>
      </c>
    </row>
    <row r="3050" spans="1:3">
      <c r="A3050" s="101">
        <v>40142</v>
      </c>
      <c r="B3050" s="100">
        <v>102.71</v>
      </c>
      <c r="C3050" s="99" t="s">
        <v>175</v>
      </c>
    </row>
    <row r="3051" spans="1:3">
      <c r="A3051" s="101">
        <v>40141</v>
      </c>
      <c r="B3051" s="100">
        <v>102.24</v>
      </c>
      <c r="C3051" s="99" t="s">
        <v>175</v>
      </c>
    </row>
    <row r="3052" spans="1:3">
      <c r="A3052" s="101">
        <v>40140</v>
      </c>
      <c r="B3052" s="100">
        <v>102.28</v>
      </c>
      <c r="C3052" s="99" t="s">
        <v>175</v>
      </c>
    </row>
    <row r="3053" spans="1:3">
      <c r="A3053" s="101">
        <v>40137</v>
      </c>
      <c r="B3053" s="100">
        <v>100.91</v>
      </c>
      <c r="C3053" s="99" t="s">
        <v>175</v>
      </c>
    </row>
    <row r="3054" spans="1:3">
      <c r="A3054" s="101">
        <v>40136</v>
      </c>
      <c r="B3054" s="100">
        <v>101.21</v>
      </c>
      <c r="C3054" s="99" t="s">
        <v>175</v>
      </c>
    </row>
    <row r="3055" spans="1:3">
      <c r="A3055" s="101">
        <v>40135</v>
      </c>
      <c r="B3055" s="100">
        <v>102.59</v>
      </c>
      <c r="C3055" s="99" t="s">
        <v>175</v>
      </c>
    </row>
    <row r="3056" spans="1:3">
      <c r="A3056" s="101">
        <v>40134</v>
      </c>
      <c r="B3056" s="100">
        <v>102.62</v>
      </c>
      <c r="C3056" s="99" t="s">
        <v>175</v>
      </c>
    </row>
    <row r="3057" spans="1:3">
      <c r="A3057" s="101">
        <v>40133</v>
      </c>
      <c r="B3057" s="100">
        <v>102.52</v>
      </c>
      <c r="C3057" s="99" t="s">
        <v>175</v>
      </c>
    </row>
    <row r="3058" spans="1:3">
      <c r="A3058" s="101">
        <v>40130</v>
      </c>
      <c r="B3058" s="100">
        <v>101.04</v>
      </c>
      <c r="C3058" s="99" t="s">
        <v>175</v>
      </c>
    </row>
    <row r="3059" spans="1:3">
      <c r="A3059" s="101">
        <v>40129</v>
      </c>
      <c r="B3059" s="100">
        <v>100.46</v>
      </c>
      <c r="C3059" s="99" t="s">
        <v>175</v>
      </c>
    </row>
    <row r="3060" spans="1:3">
      <c r="A3060" s="101">
        <v>40128</v>
      </c>
      <c r="B3060" s="100">
        <v>101.49</v>
      </c>
      <c r="C3060" s="99" t="s">
        <v>175</v>
      </c>
    </row>
    <row r="3061" spans="1:3">
      <c r="A3061" s="101">
        <v>40127</v>
      </c>
      <c r="B3061" s="100">
        <v>100.98</v>
      </c>
      <c r="C3061" s="99" t="s">
        <v>175</v>
      </c>
    </row>
    <row r="3062" spans="1:3">
      <c r="A3062" s="101">
        <v>40126</v>
      </c>
      <c r="B3062" s="100">
        <v>100.96</v>
      </c>
      <c r="C3062" s="99" t="s">
        <v>175</v>
      </c>
    </row>
    <row r="3063" spans="1:3">
      <c r="A3063" s="101">
        <v>40123</v>
      </c>
      <c r="B3063" s="100">
        <v>98.74</v>
      </c>
      <c r="C3063" s="99" t="s">
        <v>175</v>
      </c>
    </row>
    <row r="3064" spans="1:3">
      <c r="A3064" s="101">
        <v>40122</v>
      </c>
      <c r="B3064" s="100">
        <v>98.48</v>
      </c>
      <c r="C3064" s="99" t="s">
        <v>175</v>
      </c>
    </row>
    <row r="3065" spans="1:3">
      <c r="A3065" s="101">
        <v>40121</v>
      </c>
      <c r="B3065" s="100">
        <v>96.62</v>
      </c>
      <c r="C3065" s="99" t="s">
        <v>175</v>
      </c>
    </row>
    <row r="3066" spans="1:3">
      <c r="A3066" s="101">
        <v>40120</v>
      </c>
      <c r="B3066" s="100">
        <v>96.48</v>
      </c>
      <c r="C3066" s="99" t="s">
        <v>175</v>
      </c>
    </row>
    <row r="3067" spans="1:3">
      <c r="A3067" s="101">
        <v>40119</v>
      </c>
      <c r="B3067" s="100">
        <v>96.25</v>
      </c>
      <c r="C3067" s="99" t="s">
        <v>175</v>
      </c>
    </row>
    <row r="3068" spans="1:3">
      <c r="A3068" s="101">
        <v>40116</v>
      </c>
      <c r="B3068" s="100">
        <v>95.63</v>
      </c>
      <c r="C3068" s="99" t="s">
        <v>175</v>
      </c>
    </row>
    <row r="3069" spans="1:3">
      <c r="A3069" s="101">
        <v>40115</v>
      </c>
      <c r="B3069" s="100">
        <v>98.39</v>
      </c>
      <c r="C3069" s="99" t="s">
        <v>175</v>
      </c>
    </row>
    <row r="3070" spans="1:3">
      <c r="A3070" s="101">
        <v>40114</v>
      </c>
      <c r="B3070" s="100">
        <v>96.22</v>
      </c>
      <c r="C3070" s="99" t="s">
        <v>175</v>
      </c>
    </row>
    <row r="3071" spans="1:3">
      <c r="A3071" s="101">
        <v>40113</v>
      </c>
      <c r="B3071" s="100">
        <v>98.12</v>
      </c>
      <c r="C3071" s="99" t="s">
        <v>175</v>
      </c>
    </row>
    <row r="3072" spans="1:3">
      <c r="A3072" s="101">
        <v>40112</v>
      </c>
      <c r="B3072" s="100">
        <v>98.45</v>
      </c>
      <c r="C3072" s="99" t="s">
        <v>175</v>
      </c>
    </row>
    <row r="3073" spans="1:3">
      <c r="A3073" s="101">
        <v>40109</v>
      </c>
      <c r="B3073" s="100">
        <v>99.62</v>
      </c>
      <c r="C3073" s="99" t="s">
        <v>175</v>
      </c>
    </row>
    <row r="3074" spans="1:3">
      <c r="A3074" s="101">
        <v>40108</v>
      </c>
      <c r="B3074" s="100">
        <v>100.85</v>
      </c>
      <c r="C3074" s="99" t="s">
        <v>175</v>
      </c>
    </row>
    <row r="3075" spans="1:3">
      <c r="A3075" s="101">
        <v>40107</v>
      </c>
      <c r="B3075" s="100">
        <v>99.78</v>
      </c>
      <c r="C3075" s="99" t="s">
        <v>175</v>
      </c>
    </row>
    <row r="3076" spans="1:3">
      <c r="A3076" s="101">
        <v>40106</v>
      </c>
      <c r="B3076" s="100">
        <v>100.66</v>
      </c>
      <c r="C3076" s="99" t="s">
        <v>175</v>
      </c>
    </row>
    <row r="3077" spans="1:3">
      <c r="A3077" s="101">
        <v>40105</v>
      </c>
      <c r="B3077" s="100">
        <v>101.28</v>
      </c>
      <c r="C3077" s="99" t="s">
        <v>175</v>
      </c>
    </row>
    <row r="3078" spans="1:3">
      <c r="A3078" s="101">
        <v>40102</v>
      </c>
      <c r="B3078" s="100">
        <v>100.34</v>
      </c>
      <c r="C3078" s="99" t="s">
        <v>175</v>
      </c>
    </row>
    <row r="3079" spans="1:3">
      <c r="A3079" s="101">
        <v>40101</v>
      </c>
      <c r="B3079" s="100">
        <v>101.16</v>
      </c>
      <c r="C3079" s="99" t="s">
        <v>175</v>
      </c>
    </row>
    <row r="3080" spans="1:3">
      <c r="A3080" s="101">
        <v>40100</v>
      </c>
      <c r="B3080" s="100">
        <v>100.74</v>
      </c>
      <c r="C3080" s="99" t="s">
        <v>175</v>
      </c>
    </row>
    <row r="3081" spans="1:3">
      <c r="A3081" s="101">
        <v>40099</v>
      </c>
      <c r="B3081" s="100">
        <v>99</v>
      </c>
      <c r="C3081" s="99" t="s">
        <v>175</v>
      </c>
    </row>
    <row r="3082" spans="1:3">
      <c r="A3082" s="101">
        <v>40098</v>
      </c>
      <c r="B3082" s="100">
        <v>99.27</v>
      </c>
      <c r="C3082" s="99" t="s">
        <v>175</v>
      </c>
    </row>
    <row r="3083" spans="1:3">
      <c r="A3083" s="101">
        <v>40095</v>
      </c>
      <c r="B3083" s="100">
        <v>98.84</v>
      </c>
      <c r="C3083" s="99" t="s">
        <v>175</v>
      </c>
    </row>
    <row r="3084" spans="1:3">
      <c r="A3084" s="101">
        <v>40094</v>
      </c>
      <c r="B3084" s="100">
        <v>98.28</v>
      </c>
      <c r="C3084" s="99" t="s">
        <v>175</v>
      </c>
    </row>
    <row r="3085" spans="1:3">
      <c r="A3085" s="101">
        <v>40093</v>
      </c>
      <c r="B3085" s="100">
        <v>97.55</v>
      </c>
      <c r="C3085" s="99" t="s">
        <v>175</v>
      </c>
    </row>
    <row r="3086" spans="1:3">
      <c r="A3086" s="101">
        <v>40092</v>
      </c>
      <c r="B3086" s="100">
        <v>97.24</v>
      </c>
      <c r="C3086" s="99" t="s">
        <v>175</v>
      </c>
    </row>
    <row r="3087" spans="1:3">
      <c r="A3087" s="101">
        <v>40091</v>
      </c>
      <c r="B3087" s="100">
        <v>95.92</v>
      </c>
      <c r="C3087" s="99" t="s">
        <v>175</v>
      </c>
    </row>
    <row r="3088" spans="1:3">
      <c r="A3088" s="101">
        <v>40088</v>
      </c>
      <c r="B3088" s="100">
        <v>94.52</v>
      </c>
      <c r="C3088" s="99" t="s">
        <v>175</v>
      </c>
    </row>
    <row r="3089" spans="1:3">
      <c r="A3089" s="101">
        <v>40087</v>
      </c>
      <c r="B3089" s="100">
        <v>94.94</v>
      </c>
      <c r="C3089" s="99" t="s">
        <v>175</v>
      </c>
    </row>
    <row r="3090" spans="1:3">
      <c r="A3090" s="101">
        <v>40086</v>
      </c>
      <c r="B3090" s="100">
        <v>97.45</v>
      </c>
      <c r="C3090" s="99" t="s">
        <v>175</v>
      </c>
    </row>
    <row r="3091" spans="1:3">
      <c r="A3091" s="101">
        <v>40085</v>
      </c>
      <c r="B3091" s="100">
        <v>97.77</v>
      </c>
      <c r="C3091" s="99" t="s">
        <v>175</v>
      </c>
    </row>
    <row r="3092" spans="1:3">
      <c r="A3092" s="101">
        <v>40084</v>
      </c>
      <c r="B3092" s="100">
        <v>97.98</v>
      </c>
      <c r="C3092" s="99" t="s">
        <v>175</v>
      </c>
    </row>
    <row r="3093" spans="1:3">
      <c r="A3093" s="101">
        <v>40081</v>
      </c>
      <c r="B3093" s="100">
        <v>96.73</v>
      </c>
      <c r="C3093" s="99" t="s">
        <v>175</v>
      </c>
    </row>
    <row r="3094" spans="1:3">
      <c r="A3094" s="101">
        <v>40080</v>
      </c>
      <c r="B3094" s="100">
        <v>97.32</v>
      </c>
      <c r="C3094" s="99" t="s">
        <v>175</v>
      </c>
    </row>
    <row r="3095" spans="1:3">
      <c r="A3095" s="101">
        <v>40079</v>
      </c>
      <c r="B3095" s="100">
        <v>98.24</v>
      </c>
      <c r="C3095" s="99" t="s">
        <v>175</v>
      </c>
    </row>
    <row r="3096" spans="1:3">
      <c r="A3096" s="101">
        <v>40078</v>
      </c>
      <c r="B3096" s="100">
        <v>99.24</v>
      </c>
      <c r="C3096" s="99" t="s">
        <v>175</v>
      </c>
    </row>
    <row r="3097" spans="1:3">
      <c r="A3097" s="101">
        <v>40077</v>
      </c>
      <c r="B3097" s="100">
        <v>98.59</v>
      </c>
      <c r="C3097" s="99" t="s">
        <v>175</v>
      </c>
    </row>
    <row r="3098" spans="1:3">
      <c r="A3098" s="101">
        <v>40074</v>
      </c>
      <c r="B3098" s="100">
        <v>98.93</v>
      </c>
      <c r="C3098" s="99" t="s">
        <v>175</v>
      </c>
    </row>
    <row r="3099" spans="1:3">
      <c r="A3099" s="101">
        <v>40073</v>
      </c>
      <c r="B3099" s="100">
        <v>98.67</v>
      </c>
      <c r="C3099" s="99" t="s">
        <v>175</v>
      </c>
    </row>
    <row r="3100" spans="1:3">
      <c r="A3100" s="101">
        <v>40072</v>
      </c>
      <c r="B3100" s="100">
        <v>98.96</v>
      </c>
      <c r="C3100" s="99" t="s">
        <v>175</v>
      </c>
    </row>
    <row r="3101" spans="1:3">
      <c r="A3101" s="101">
        <v>40071</v>
      </c>
      <c r="B3101" s="100">
        <v>97.46</v>
      </c>
      <c r="C3101" s="99" t="s">
        <v>175</v>
      </c>
    </row>
    <row r="3102" spans="1:3">
      <c r="A3102" s="101">
        <v>40070</v>
      </c>
      <c r="B3102" s="100">
        <v>97.15</v>
      </c>
      <c r="C3102" s="99" t="s">
        <v>175</v>
      </c>
    </row>
    <row r="3103" spans="1:3">
      <c r="A3103" s="101">
        <v>40067</v>
      </c>
      <c r="B3103" s="100">
        <v>96.54</v>
      </c>
      <c r="C3103" s="99" t="s">
        <v>175</v>
      </c>
    </row>
    <row r="3104" spans="1:3">
      <c r="A3104" s="101">
        <v>40066</v>
      </c>
      <c r="B3104" s="100">
        <v>96.65</v>
      </c>
      <c r="C3104" s="99" t="s">
        <v>175</v>
      </c>
    </row>
    <row r="3105" spans="1:3">
      <c r="A3105" s="101">
        <v>40065</v>
      </c>
      <c r="B3105" s="100">
        <v>95.65</v>
      </c>
      <c r="C3105" s="99" t="s">
        <v>175</v>
      </c>
    </row>
    <row r="3106" spans="1:3">
      <c r="A3106" s="101">
        <v>40064</v>
      </c>
      <c r="B3106" s="100">
        <v>94.91</v>
      </c>
      <c r="C3106" s="99" t="s">
        <v>175</v>
      </c>
    </row>
    <row r="3107" spans="1:3">
      <c r="A3107" s="101">
        <v>40060</v>
      </c>
      <c r="B3107" s="100">
        <v>94.07</v>
      </c>
      <c r="C3107" s="99" t="s">
        <v>175</v>
      </c>
    </row>
    <row r="3108" spans="1:3">
      <c r="A3108" s="101">
        <v>40059</v>
      </c>
      <c r="B3108" s="100">
        <v>92.84</v>
      </c>
      <c r="C3108" s="99" t="s">
        <v>175</v>
      </c>
    </row>
    <row r="3109" spans="1:3">
      <c r="A3109" s="101">
        <v>40058</v>
      </c>
      <c r="B3109" s="100">
        <v>92.05</v>
      </c>
      <c r="C3109" s="99" t="s">
        <v>175</v>
      </c>
    </row>
    <row r="3110" spans="1:3">
      <c r="A3110" s="101">
        <v>40057</v>
      </c>
      <c r="B3110" s="100">
        <v>92.33</v>
      </c>
      <c r="C3110" s="99" t="s">
        <v>175</v>
      </c>
    </row>
    <row r="3111" spans="1:3">
      <c r="A3111" s="101">
        <v>40056</v>
      </c>
      <c r="B3111" s="100">
        <v>94.42</v>
      </c>
      <c r="C3111" s="99" t="s">
        <v>175</v>
      </c>
    </row>
    <row r="3112" spans="1:3">
      <c r="A3112" s="101">
        <v>40053</v>
      </c>
      <c r="B3112" s="100">
        <v>95.18</v>
      </c>
      <c r="C3112" s="99" t="s">
        <v>175</v>
      </c>
    </row>
    <row r="3113" spans="1:3">
      <c r="A3113" s="101">
        <v>40052</v>
      </c>
      <c r="B3113" s="100">
        <v>95.36</v>
      </c>
      <c r="C3113" s="99" t="s">
        <v>175</v>
      </c>
    </row>
    <row r="3114" spans="1:3">
      <c r="A3114" s="101">
        <v>40051</v>
      </c>
      <c r="B3114" s="100">
        <v>95.09</v>
      </c>
      <c r="C3114" s="99" t="s">
        <v>175</v>
      </c>
    </row>
    <row r="3115" spans="1:3">
      <c r="A3115" s="101">
        <v>40050</v>
      </c>
      <c r="B3115" s="100">
        <v>95.06</v>
      </c>
      <c r="C3115" s="99" t="s">
        <v>175</v>
      </c>
    </row>
    <row r="3116" spans="1:3">
      <c r="A3116" s="101">
        <v>40049</v>
      </c>
      <c r="B3116" s="100">
        <v>94.84</v>
      </c>
      <c r="C3116" s="99" t="s">
        <v>175</v>
      </c>
    </row>
    <row r="3117" spans="1:3">
      <c r="A3117" s="101">
        <v>40046</v>
      </c>
      <c r="B3117" s="100">
        <v>94.89</v>
      </c>
      <c r="C3117" s="99" t="s">
        <v>175</v>
      </c>
    </row>
    <row r="3118" spans="1:3">
      <c r="A3118" s="101">
        <v>40045</v>
      </c>
      <c r="B3118" s="100">
        <v>93.14</v>
      </c>
      <c r="C3118" s="99" t="s">
        <v>175</v>
      </c>
    </row>
    <row r="3119" spans="1:3">
      <c r="A3119" s="101">
        <v>40044</v>
      </c>
      <c r="B3119" s="100">
        <v>92.13</v>
      </c>
      <c r="C3119" s="99" t="s">
        <v>175</v>
      </c>
    </row>
    <row r="3120" spans="1:3">
      <c r="A3120" s="101">
        <v>40043</v>
      </c>
      <c r="B3120" s="100">
        <v>91.49</v>
      </c>
      <c r="C3120" s="99" t="s">
        <v>175</v>
      </c>
    </row>
    <row r="3121" spans="1:3">
      <c r="A3121" s="101">
        <v>40042</v>
      </c>
      <c r="B3121" s="100">
        <v>90.55</v>
      </c>
      <c r="C3121" s="99" t="s">
        <v>175</v>
      </c>
    </row>
    <row r="3122" spans="1:3">
      <c r="A3122" s="101">
        <v>40039</v>
      </c>
      <c r="B3122" s="100">
        <v>92.78</v>
      </c>
      <c r="C3122" s="99" t="s">
        <v>175</v>
      </c>
    </row>
    <row r="3123" spans="1:3">
      <c r="A3123" s="101">
        <v>40038</v>
      </c>
      <c r="B3123" s="100">
        <v>93.58</v>
      </c>
      <c r="C3123" s="99" t="s">
        <v>175</v>
      </c>
    </row>
    <row r="3124" spans="1:3">
      <c r="A3124" s="101">
        <v>40037</v>
      </c>
      <c r="B3124" s="100">
        <v>92.93</v>
      </c>
      <c r="C3124" s="99" t="s">
        <v>175</v>
      </c>
    </row>
    <row r="3125" spans="1:3">
      <c r="A3125" s="101">
        <v>40036</v>
      </c>
      <c r="B3125" s="100">
        <v>91.84</v>
      </c>
      <c r="C3125" s="99" t="s">
        <v>175</v>
      </c>
    </row>
    <row r="3126" spans="1:3">
      <c r="A3126" s="101">
        <v>40035</v>
      </c>
      <c r="B3126" s="100">
        <v>92.99</v>
      </c>
      <c r="C3126" s="99" t="s">
        <v>175</v>
      </c>
    </row>
    <row r="3127" spans="1:3">
      <c r="A3127" s="101">
        <v>40032</v>
      </c>
      <c r="B3127" s="100">
        <v>93.3</v>
      </c>
      <c r="C3127" s="99" t="s">
        <v>175</v>
      </c>
    </row>
    <row r="3128" spans="1:3">
      <c r="A3128" s="101">
        <v>40031</v>
      </c>
      <c r="B3128" s="100">
        <v>92.07</v>
      </c>
      <c r="C3128" s="99" t="s">
        <v>175</v>
      </c>
    </row>
    <row r="3129" spans="1:3">
      <c r="A3129" s="101">
        <v>40030</v>
      </c>
      <c r="B3129" s="100">
        <v>92.58</v>
      </c>
      <c r="C3129" s="99" t="s">
        <v>175</v>
      </c>
    </row>
    <row r="3130" spans="1:3">
      <c r="A3130" s="101">
        <v>40029</v>
      </c>
      <c r="B3130" s="100">
        <v>92.82</v>
      </c>
      <c r="C3130" s="99" t="s">
        <v>175</v>
      </c>
    </row>
    <row r="3131" spans="1:3">
      <c r="A3131" s="101">
        <v>40028</v>
      </c>
      <c r="B3131" s="100">
        <v>92.54</v>
      </c>
      <c r="C3131" s="99" t="s">
        <v>175</v>
      </c>
    </row>
    <row r="3132" spans="1:3">
      <c r="A3132" s="101">
        <v>40025</v>
      </c>
      <c r="B3132" s="100">
        <v>91.14</v>
      </c>
      <c r="C3132" s="99" t="s">
        <v>175</v>
      </c>
    </row>
    <row r="3133" spans="1:3">
      <c r="A3133" s="101">
        <v>40024</v>
      </c>
      <c r="B3133" s="100">
        <v>91.07</v>
      </c>
      <c r="C3133" s="99" t="s">
        <v>175</v>
      </c>
    </row>
    <row r="3134" spans="1:3">
      <c r="A3134" s="101">
        <v>40023</v>
      </c>
      <c r="B3134" s="100">
        <v>89.99</v>
      </c>
      <c r="C3134" s="99" t="s">
        <v>175</v>
      </c>
    </row>
    <row r="3135" spans="1:3">
      <c r="A3135" s="101">
        <v>40022</v>
      </c>
      <c r="B3135" s="100">
        <v>90.39</v>
      </c>
      <c r="C3135" s="99" t="s">
        <v>175</v>
      </c>
    </row>
    <row r="3136" spans="1:3">
      <c r="A3136" s="101">
        <v>40021</v>
      </c>
      <c r="B3136" s="100">
        <v>90.63</v>
      </c>
      <c r="C3136" s="99" t="s">
        <v>175</v>
      </c>
    </row>
    <row r="3137" spans="1:3">
      <c r="A3137" s="101">
        <v>40018</v>
      </c>
      <c r="B3137" s="100">
        <v>90.36</v>
      </c>
      <c r="C3137" s="99" t="s">
        <v>175</v>
      </c>
    </row>
    <row r="3138" spans="1:3">
      <c r="A3138" s="101">
        <v>40017</v>
      </c>
      <c r="B3138" s="100">
        <v>90.08</v>
      </c>
      <c r="C3138" s="99" t="s">
        <v>175</v>
      </c>
    </row>
    <row r="3139" spans="1:3">
      <c r="A3139" s="101">
        <v>40016</v>
      </c>
      <c r="B3139" s="100">
        <v>88.02</v>
      </c>
      <c r="C3139" s="99" t="s">
        <v>175</v>
      </c>
    </row>
    <row r="3140" spans="1:3">
      <c r="A3140" s="101">
        <v>40015</v>
      </c>
      <c r="B3140" s="100">
        <v>88.07</v>
      </c>
      <c r="C3140" s="99" t="s">
        <v>175</v>
      </c>
    </row>
    <row r="3141" spans="1:3">
      <c r="A3141" s="101">
        <v>40014</v>
      </c>
      <c r="B3141" s="100">
        <v>87.74</v>
      </c>
      <c r="C3141" s="99" t="s">
        <v>175</v>
      </c>
    </row>
    <row r="3142" spans="1:3">
      <c r="A3142" s="101">
        <v>40011</v>
      </c>
      <c r="B3142" s="100">
        <v>86.75</v>
      </c>
      <c r="C3142" s="99" t="s">
        <v>175</v>
      </c>
    </row>
    <row r="3143" spans="1:3">
      <c r="A3143" s="101">
        <v>40010</v>
      </c>
      <c r="B3143" s="100">
        <v>86.78</v>
      </c>
      <c r="C3143" s="99" t="s">
        <v>175</v>
      </c>
    </row>
    <row r="3144" spans="1:3">
      <c r="A3144" s="101">
        <v>40009</v>
      </c>
      <c r="B3144" s="100">
        <v>86.03</v>
      </c>
      <c r="C3144" s="99" t="s">
        <v>175</v>
      </c>
    </row>
    <row r="3145" spans="1:3">
      <c r="A3145" s="101">
        <v>40008</v>
      </c>
      <c r="B3145" s="100">
        <v>83.54</v>
      </c>
      <c r="C3145" s="99" t="s">
        <v>175</v>
      </c>
    </row>
    <row r="3146" spans="1:3">
      <c r="A3146" s="101">
        <v>40007</v>
      </c>
      <c r="B3146" s="100">
        <v>83.1</v>
      </c>
      <c r="C3146" s="99" t="s">
        <v>175</v>
      </c>
    </row>
    <row r="3147" spans="1:3">
      <c r="A3147" s="101">
        <v>40004</v>
      </c>
      <c r="B3147" s="100">
        <v>81.08</v>
      </c>
      <c r="C3147" s="99" t="s">
        <v>175</v>
      </c>
    </row>
    <row r="3148" spans="1:3">
      <c r="A3148" s="101">
        <v>40003</v>
      </c>
      <c r="B3148" s="100">
        <v>81.41</v>
      </c>
      <c r="C3148" s="99" t="s">
        <v>175</v>
      </c>
    </row>
    <row r="3149" spans="1:3">
      <c r="A3149" s="101">
        <v>40002</v>
      </c>
      <c r="B3149" s="100">
        <v>81.12</v>
      </c>
      <c r="C3149" s="99" t="s">
        <v>175</v>
      </c>
    </row>
    <row r="3150" spans="1:3">
      <c r="A3150" s="101">
        <v>40001</v>
      </c>
      <c r="B3150" s="100">
        <v>81.209999999999994</v>
      </c>
      <c r="C3150" s="99" t="s">
        <v>175</v>
      </c>
    </row>
    <row r="3151" spans="1:3">
      <c r="A3151" s="101">
        <v>40000</v>
      </c>
      <c r="B3151" s="100">
        <v>82.84</v>
      </c>
      <c r="C3151" s="99" t="s">
        <v>175</v>
      </c>
    </row>
    <row r="3152" spans="1:3">
      <c r="A3152" s="101">
        <v>39996</v>
      </c>
      <c r="B3152" s="100">
        <v>82.63</v>
      </c>
      <c r="C3152" s="99" t="s">
        <v>175</v>
      </c>
    </row>
    <row r="3153" spans="1:3">
      <c r="A3153" s="101">
        <v>39995</v>
      </c>
      <c r="B3153" s="100">
        <v>85.1</v>
      </c>
      <c r="C3153" s="99" t="s">
        <v>175</v>
      </c>
    </row>
    <row r="3154" spans="1:3">
      <c r="A3154" s="101">
        <v>39994</v>
      </c>
      <c r="B3154" s="100">
        <v>84.72</v>
      </c>
      <c r="C3154" s="99" t="s">
        <v>175</v>
      </c>
    </row>
    <row r="3155" spans="1:3">
      <c r="A3155" s="101">
        <v>39993</v>
      </c>
      <c r="B3155" s="100">
        <v>85.44</v>
      </c>
      <c r="C3155" s="99" t="s">
        <v>175</v>
      </c>
    </row>
    <row r="3156" spans="1:3">
      <c r="A3156" s="101">
        <v>39990</v>
      </c>
      <c r="B3156" s="100">
        <v>84.68</v>
      </c>
      <c r="C3156" s="99" t="s">
        <v>175</v>
      </c>
    </row>
    <row r="3157" spans="1:3">
      <c r="A3157" s="101">
        <v>39989</v>
      </c>
      <c r="B3157" s="100">
        <v>84.79</v>
      </c>
      <c r="C3157" s="99" t="s">
        <v>175</v>
      </c>
    </row>
    <row r="3158" spans="1:3">
      <c r="A3158" s="101">
        <v>39988</v>
      </c>
      <c r="B3158" s="100">
        <v>83.01</v>
      </c>
      <c r="C3158" s="99" t="s">
        <v>175</v>
      </c>
    </row>
    <row r="3159" spans="1:3">
      <c r="A3159" s="101">
        <v>39987</v>
      </c>
      <c r="B3159" s="100">
        <v>82.46</v>
      </c>
      <c r="C3159" s="99" t="s">
        <v>175</v>
      </c>
    </row>
    <row r="3160" spans="1:3">
      <c r="A3160" s="101">
        <v>39986</v>
      </c>
      <c r="B3160" s="100">
        <v>82.71</v>
      </c>
      <c r="C3160" s="99" t="s">
        <v>175</v>
      </c>
    </row>
    <row r="3161" spans="1:3">
      <c r="A3161" s="101">
        <v>39983</v>
      </c>
      <c r="B3161" s="100">
        <v>85.3</v>
      </c>
      <c r="C3161" s="99" t="s">
        <v>175</v>
      </c>
    </row>
    <row r="3162" spans="1:3">
      <c r="A3162" s="101">
        <v>39982</v>
      </c>
      <c r="B3162" s="100">
        <v>85.04</v>
      </c>
      <c r="C3162" s="99" t="s">
        <v>175</v>
      </c>
    </row>
    <row r="3163" spans="1:3">
      <c r="A3163" s="101">
        <v>39981</v>
      </c>
      <c r="B3163" s="100">
        <v>84.32</v>
      </c>
      <c r="C3163" s="99" t="s">
        <v>175</v>
      </c>
    </row>
    <row r="3164" spans="1:3">
      <c r="A3164" s="101">
        <v>39980</v>
      </c>
      <c r="B3164" s="100">
        <v>84.43</v>
      </c>
      <c r="C3164" s="99" t="s">
        <v>175</v>
      </c>
    </row>
    <row r="3165" spans="1:3">
      <c r="A3165" s="101">
        <v>39979</v>
      </c>
      <c r="B3165" s="100">
        <v>85.51</v>
      </c>
      <c r="C3165" s="99" t="s">
        <v>175</v>
      </c>
    </row>
    <row r="3166" spans="1:3">
      <c r="A3166" s="101">
        <v>39976</v>
      </c>
      <c r="B3166" s="100">
        <v>87.58</v>
      </c>
      <c r="C3166" s="99" t="s">
        <v>175</v>
      </c>
    </row>
    <row r="3167" spans="1:3">
      <c r="A3167" s="101">
        <v>39975</v>
      </c>
      <c r="B3167" s="100">
        <v>87.46</v>
      </c>
      <c r="C3167" s="99" t="s">
        <v>175</v>
      </c>
    </row>
    <row r="3168" spans="1:3">
      <c r="A3168" s="101">
        <v>39974</v>
      </c>
      <c r="B3168" s="100">
        <v>86.91</v>
      </c>
      <c r="C3168" s="99" t="s">
        <v>175</v>
      </c>
    </row>
    <row r="3169" spans="1:3">
      <c r="A3169" s="101">
        <v>39973</v>
      </c>
      <c r="B3169" s="100">
        <v>87.21</v>
      </c>
      <c r="C3169" s="99" t="s">
        <v>175</v>
      </c>
    </row>
    <row r="3170" spans="1:3">
      <c r="A3170" s="101">
        <v>39972</v>
      </c>
      <c r="B3170" s="100">
        <v>86.9</v>
      </c>
      <c r="C3170" s="99" t="s">
        <v>175</v>
      </c>
    </row>
    <row r="3171" spans="1:3">
      <c r="A3171" s="101">
        <v>39969</v>
      </c>
      <c r="B3171" s="100">
        <v>86.96</v>
      </c>
      <c r="C3171" s="99" t="s">
        <v>175</v>
      </c>
    </row>
    <row r="3172" spans="1:3">
      <c r="A3172" s="101">
        <v>39968</v>
      </c>
      <c r="B3172" s="100">
        <v>87.18</v>
      </c>
      <c r="C3172" s="99" t="s">
        <v>175</v>
      </c>
    </row>
    <row r="3173" spans="1:3">
      <c r="A3173" s="101">
        <v>39967</v>
      </c>
      <c r="B3173" s="100">
        <v>86.17</v>
      </c>
      <c r="C3173" s="99" t="s">
        <v>175</v>
      </c>
    </row>
    <row r="3174" spans="1:3">
      <c r="A3174" s="101">
        <v>39966</v>
      </c>
      <c r="B3174" s="100">
        <v>87.35</v>
      </c>
      <c r="C3174" s="99" t="s">
        <v>175</v>
      </c>
    </row>
    <row r="3175" spans="1:3">
      <c r="A3175" s="101">
        <v>39965</v>
      </c>
      <c r="B3175" s="100">
        <v>87.17</v>
      </c>
      <c r="C3175" s="99" t="s">
        <v>175</v>
      </c>
    </row>
    <row r="3176" spans="1:3">
      <c r="A3176" s="101">
        <v>39962</v>
      </c>
      <c r="B3176" s="100">
        <v>84.98</v>
      </c>
      <c r="C3176" s="99" t="s">
        <v>175</v>
      </c>
    </row>
    <row r="3177" spans="1:3">
      <c r="A3177" s="101">
        <v>39961</v>
      </c>
      <c r="B3177" s="100">
        <v>83.84</v>
      </c>
      <c r="C3177" s="99" t="s">
        <v>175</v>
      </c>
    </row>
    <row r="3178" spans="1:3">
      <c r="A3178" s="101">
        <v>39960</v>
      </c>
      <c r="B3178" s="100">
        <v>82.56</v>
      </c>
      <c r="C3178" s="99" t="s">
        <v>175</v>
      </c>
    </row>
    <row r="3179" spans="1:3">
      <c r="A3179" s="101">
        <v>39959</v>
      </c>
      <c r="B3179" s="100">
        <v>84.14</v>
      </c>
      <c r="C3179" s="99" t="s">
        <v>175</v>
      </c>
    </row>
    <row r="3180" spans="1:3">
      <c r="A3180" s="101">
        <v>39955</v>
      </c>
      <c r="B3180" s="100">
        <v>81.98</v>
      </c>
      <c r="C3180" s="99" t="s">
        <v>175</v>
      </c>
    </row>
    <row r="3181" spans="1:3">
      <c r="A3181" s="101">
        <v>39954</v>
      </c>
      <c r="B3181" s="100">
        <v>82.1</v>
      </c>
      <c r="C3181" s="99" t="s">
        <v>175</v>
      </c>
    </row>
    <row r="3182" spans="1:3">
      <c r="A3182" s="101">
        <v>39953</v>
      </c>
      <c r="B3182" s="100">
        <v>83.47</v>
      </c>
      <c r="C3182" s="99" t="s">
        <v>175</v>
      </c>
    </row>
    <row r="3183" spans="1:3">
      <c r="A3183" s="101">
        <v>39952</v>
      </c>
      <c r="B3183" s="100">
        <v>83.9</v>
      </c>
      <c r="C3183" s="99" t="s">
        <v>175</v>
      </c>
    </row>
    <row r="3184" spans="1:3">
      <c r="A3184" s="101">
        <v>39951</v>
      </c>
      <c r="B3184" s="100">
        <v>84.03</v>
      </c>
      <c r="C3184" s="99" t="s">
        <v>175</v>
      </c>
    </row>
    <row r="3185" spans="1:3">
      <c r="A3185" s="101">
        <v>39948</v>
      </c>
      <c r="B3185" s="100">
        <v>81.55</v>
      </c>
      <c r="C3185" s="99" t="s">
        <v>175</v>
      </c>
    </row>
    <row r="3186" spans="1:3">
      <c r="A3186" s="101">
        <v>39947</v>
      </c>
      <c r="B3186" s="100">
        <v>82.46</v>
      </c>
      <c r="C3186" s="99" t="s">
        <v>175</v>
      </c>
    </row>
    <row r="3187" spans="1:3">
      <c r="A3187" s="101">
        <v>39946</v>
      </c>
      <c r="B3187" s="100">
        <v>81.61</v>
      </c>
      <c r="C3187" s="99" t="s">
        <v>175</v>
      </c>
    </row>
    <row r="3188" spans="1:3">
      <c r="A3188" s="101">
        <v>39945</v>
      </c>
      <c r="B3188" s="100">
        <v>83.83</v>
      </c>
      <c r="C3188" s="99" t="s">
        <v>175</v>
      </c>
    </row>
    <row r="3189" spans="1:3">
      <c r="A3189" s="101">
        <v>39944</v>
      </c>
      <c r="B3189" s="100">
        <v>83.91</v>
      </c>
      <c r="C3189" s="99" t="s">
        <v>175</v>
      </c>
    </row>
    <row r="3190" spans="1:3">
      <c r="A3190" s="101">
        <v>39941</v>
      </c>
      <c r="B3190" s="100">
        <v>85.7</v>
      </c>
      <c r="C3190" s="99" t="s">
        <v>175</v>
      </c>
    </row>
    <row r="3191" spans="1:3">
      <c r="A3191" s="101">
        <v>39940</v>
      </c>
      <c r="B3191" s="100">
        <v>83.7</v>
      </c>
      <c r="C3191" s="99" t="s">
        <v>175</v>
      </c>
    </row>
    <row r="3192" spans="1:3">
      <c r="A3192" s="101">
        <v>39939</v>
      </c>
      <c r="B3192" s="100">
        <v>84.8</v>
      </c>
      <c r="C3192" s="99" t="s">
        <v>175</v>
      </c>
    </row>
    <row r="3193" spans="1:3">
      <c r="A3193" s="101">
        <v>39938</v>
      </c>
      <c r="B3193" s="100">
        <v>83.34</v>
      </c>
      <c r="C3193" s="99" t="s">
        <v>175</v>
      </c>
    </row>
    <row r="3194" spans="1:3">
      <c r="A3194" s="101">
        <v>39937</v>
      </c>
      <c r="B3194" s="100">
        <v>83.64</v>
      </c>
      <c r="C3194" s="99" t="s">
        <v>175</v>
      </c>
    </row>
    <row r="3195" spans="1:3">
      <c r="A3195" s="101">
        <v>39934</v>
      </c>
      <c r="B3195" s="100">
        <v>80.900000000000006</v>
      </c>
      <c r="C3195" s="99" t="s">
        <v>175</v>
      </c>
    </row>
    <row r="3196" spans="1:3">
      <c r="A3196" s="101">
        <v>39933</v>
      </c>
      <c r="B3196" s="100">
        <v>80.459999999999994</v>
      </c>
      <c r="C3196" s="99" t="s">
        <v>175</v>
      </c>
    </row>
    <row r="3197" spans="1:3">
      <c r="A3197" s="101">
        <v>39932</v>
      </c>
      <c r="B3197" s="100">
        <v>80.53</v>
      </c>
      <c r="C3197" s="99" t="s">
        <v>175</v>
      </c>
    </row>
    <row r="3198" spans="1:3">
      <c r="A3198" s="101">
        <v>39931</v>
      </c>
      <c r="B3198" s="100">
        <v>78.819999999999993</v>
      </c>
      <c r="C3198" s="99" t="s">
        <v>175</v>
      </c>
    </row>
    <row r="3199" spans="1:3">
      <c r="A3199" s="101">
        <v>39930</v>
      </c>
      <c r="B3199" s="100">
        <v>79.040000000000006</v>
      </c>
      <c r="C3199" s="99" t="s">
        <v>175</v>
      </c>
    </row>
    <row r="3200" spans="1:3">
      <c r="A3200" s="101">
        <v>39927</v>
      </c>
      <c r="B3200" s="100">
        <v>79.84</v>
      </c>
      <c r="C3200" s="99" t="s">
        <v>175</v>
      </c>
    </row>
    <row r="3201" spans="1:3">
      <c r="A3201" s="101">
        <v>39926</v>
      </c>
      <c r="B3201" s="100">
        <v>78.52</v>
      </c>
      <c r="C3201" s="99" t="s">
        <v>175</v>
      </c>
    </row>
    <row r="3202" spans="1:3">
      <c r="A3202" s="101">
        <v>39925</v>
      </c>
      <c r="B3202" s="100">
        <v>77.739999999999995</v>
      </c>
      <c r="C3202" s="99" t="s">
        <v>175</v>
      </c>
    </row>
    <row r="3203" spans="1:3">
      <c r="A3203" s="101">
        <v>39924</v>
      </c>
      <c r="B3203" s="100">
        <v>78.33</v>
      </c>
      <c r="C3203" s="99" t="s">
        <v>175</v>
      </c>
    </row>
    <row r="3204" spans="1:3">
      <c r="A3204" s="101">
        <v>39923</v>
      </c>
      <c r="B3204" s="100">
        <v>76.709999999999994</v>
      </c>
      <c r="C3204" s="99" t="s">
        <v>175</v>
      </c>
    </row>
    <row r="3205" spans="1:3">
      <c r="A3205" s="101">
        <v>39920</v>
      </c>
      <c r="B3205" s="100">
        <v>80.12</v>
      </c>
      <c r="C3205" s="99" t="s">
        <v>175</v>
      </c>
    </row>
    <row r="3206" spans="1:3">
      <c r="A3206" s="101">
        <v>39919</v>
      </c>
      <c r="B3206" s="100">
        <v>79.72</v>
      </c>
      <c r="C3206" s="99" t="s">
        <v>175</v>
      </c>
    </row>
    <row r="3207" spans="1:3">
      <c r="A3207" s="101">
        <v>39918</v>
      </c>
      <c r="B3207" s="100">
        <v>78.5</v>
      </c>
      <c r="C3207" s="99" t="s">
        <v>175</v>
      </c>
    </row>
    <row r="3208" spans="1:3">
      <c r="A3208" s="101">
        <v>39917</v>
      </c>
      <c r="B3208" s="100">
        <v>77.52</v>
      </c>
      <c r="C3208" s="99" t="s">
        <v>175</v>
      </c>
    </row>
    <row r="3209" spans="1:3">
      <c r="A3209" s="101">
        <v>39916</v>
      </c>
      <c r="B3209" s="100">
        <v>79.11</v>
      </c>
      <c r="C3209" s="99" t="s">
        <v>175</v>
      </c>
    </row>
    <row r="3210" spans="1:3">
      <c r="A3210" s="101">
        <v>39912</v>
      </c>
      <c r="B3210" s="100">
        <v>78.92</v>
      </c>
      <c r="C3210" s="99" t="s">
        <v>175</v>
      </c>
    </row>
    <row r="3211" spans="1:3">
      <c r="A3211" s="101">
        <v>39911</v>
      </c>
      <c r="B3211" s="100">
        <v>76.03</v>
      </c>
      <c r="C3211" s="99" t="s">
        <v>175</v>
      </c>
    </row>
    <row r="3212" spans="1:3">
      <c r="A3212" s="101">
        <v>39910</v>
      </c>
      <c r="B3212" s="100">
        <v>75.14</v>
      </c>
      <c r="C3212" s="99" t="s">
        <v>175</v>
      </c>
    </row>
    <row r="3213" spans="1:3">
      <c r="A3213" s="101">
        <v>39909</v>
      </c>
      <c r="B3213" s="100">
        <v>76.92</v>
      </c>
      <c r="C3213" s="99" t="s">
        <v>175</v>
      </c>
    </row>
    <row r="3214" spans="1:3">
      <c r="A3214" s="101">
        <v>39906</v>
      </c>
      <c r="B3214" s="100">
        <v>77.569999999999993</v>
      </c>
      <c r="C3214" s="99" t="s">
        <v>175</v>
      </c>
    </row>
    <row r="3215" spans="1:3">
      <c r="A3215" s="101">
        <v>39905</v>
      </c>
      <c r="B3215" s="100">
        <v>76.819999999999993</v>
      </c>
      <c r="C3215" s="99" t="s">
        <v>175</v>
      </c>
    </row>
    <row r="3216" spans="1:3">
      <c r="A3216" s="101">
        <v>39904</v>
      </c>
      <c r="B3216" s="100">
        <v>74.67</v>
      </c>
      <c r="C3216" s="99" t="s">
        <v>175</v>
      </c>
    </row>
    <row r="3217" spans="1:3">
      <c r="A3217" s="101">
        <v>39903</v>
      </c>
      <c r="B3217" s="100">
        <v>73.44</v>
      </c>
      <c r="C3217" s="99" t="s">
        <v>175</v>
      </c>
    </row>
    <row r="3218" spans="1:3">
      <c r="A3218" s="101">
        <v>39902</v>
      </c>
      <c r="B3218" s="100">
        <v>72.489999999999995</v>
      </c>
      <c r="C3218" s="99" t="s">
        <v>175</v>
      </c>
    </row>
    <row r="3219" spans="1:3">
      <c r="A3219" s="101">
        <v>39899</v>
      </c>
      <c r="B3219" s="100">
        <v>75.11</v>
      </c>
      <c r="C3219" s="99" t="s">
        <v>175</v>
      </c>
    </row>
    <row r="3220" spans="1:3">
      <c r="A3220" s="101">
        <v>39898</v>
      </c>
      <c r="B3220" s="100">
        <v>76.64</v>
      </c>
      <c r="C3220" s="99" t="s">
        <v>175</v>
      </c>
    </row>
    <row r="3221" spans="1:3">
      <c r="A3221" s="101">
        <v>39897</v>
      </c>
      <c r="B3221" s="100">
        <v>75.41</v>
      </c>
      <c r="C3221" s="99" t="s">
        <v>175</v>
      </c>
    </row>
    <row r="3222" spans="1:3">
      <c r="A3222" s="101">
        <v>39896</v>
      </c>
      <c r="B3222" s="100">
        <v>74.69</v>
      </c>
      <c r="C3222" s="99" t="s">
        <v>175</v>
      </c>
    </row>
    <row r="3223" spans="1:3">
      <c r="A3223" s="101">
        <v>39895</v>
      </c>
      <c r="B3223" s="100">
        <v>76.239999999999995</v>
      </c>
      <c r="C3223" s="99" t="s">
        <v>175</v>
      </c>
    </row>
    <row r="3224" spans="1:3">
      <c r="A3224" s="101">
        <v>39892</v>
      </c>
      <c r="B3224" s="100">
        <v>71.2</v>
      </c>
      <c r="C3224" s="99" t="s">
        <v>175</v>
      </c>
    </row>
    <row r="3225" spans="1:3">
      <c r="A3225" s="101">
        <v>39891</v>
      </c>
      <c r="B3225" s="100">
        <v>72.63</v>
      </c>
      <c r="C3225" s="99" t="s">
        <v>175</v>
      </c>
    </row>
    <row r="3226" spans="1:3">
      <c r="A3226" s="101">
        <v>39890</v>
      </c>
      <c r="B3226" s="100">
        <v>73.569999999999993</v>
      </c>
      <c r="C3226" s="99" t="s">
        <v>175</v>
      </c>
    </row>
    <row r="3227" spans="1:3">
      <c r="A3227" s="101">
        <v>39889</v>
      </c>
      <c r="B3227" s="100">
        <v>72.08</v>
      </c>
      <c r="C3227" s="99" t="s">
        <v>175</v>
      </c>
    </row>
    <row r="3228" spans="1:3">
      <c r="A3228" s="101">
        <v>39888</v>
      </c>
      <c r="B3228" s="100">
        <v>69.84</v>
      </c>
      <c r="C3228" s="99" t="s">
        <v>175</v>
      </c>
    </row>
    <row r="3229" spans="1:3">
      <c r="A3229" s="101">
        <v>39885</v>
      </c>
      <c r="B3229" s="100">
        <v>70.09</v>
      </c>
      <c r="C3229" s="99" t="s">
        <v>175</v>
      </c>
    </row>
    <row r="3230" spans="1:3">
      <c r="A3230" s="101">
        <v>39884</v>
      </c>
      <c r="B3230" s="100">
        <v>69.55</v>
      </c>
      <c r="C3230" s="99" t="s">
        <v>175</v>
      </c>
    </row>
    <row r="3231" spans="1:3">
      <c r="A3231" s="101">
        <v>39883</v>
      </c>
      <c r="B3231" s="100">
        <v>66.819999999999993</v>
      </c>
      <c r="C3231" s="99" t="s">
        <v>175</v>
      </c>
    </row>
    <row r="3232" spans="1:3">
      <c r="A3232" s="101">
        <v>39882</v>
      </c>
      <c r="B3232" s="100">
        <v>66.63</v>
      </c>
      <c r="C3232" s="99" t="s">
        <v>175</v>
      </c>
    </row>
    <row r="3233" spans="1:3">
      <c r="A3233" s="101">
        <v>39881</v>
      </c>
      <c r="B3233" s="100">
        <v>62.65</v>
      </c>
      <c r="C3233" s="99" t="s">
        <v>175</v>
      </c>
    </row>
    <row r="3234" spans="1:3">
      <c r="A3234" s="101">
        <v>39878</v>
      </c>
      <c r="B3234" s="100">
        <v>63.26</v>
      </c>
      <c r="C3234" s="99" t="s">
        <v>175</v>
      </c>
    </row>
    <row r="3235" spans="1:3">
      <c r="A3235" s="101">
        <v>39877</v>
      </c>
      <c r="B3235" s="100">
        <v>63.16</v>
      </c>
      <c r="C3235" s="99" t="s">
        <v>175</v>
      </c>
    </row>
    <row r="3236" spans="1:3">
      <c r="A3236" s="101">
        <v>39876</v>
      </c>
      <c r="B3236" s="100">
        <v>65.959999999999994</v>
      </c>
      <c r="C3236" s="99" t="s">
        <v>175</v>
      </c>
    </row>
    <row r="3237" spans="1:3">
      <c r="A3237" s="101">
        <v>39875</v>
      </c>
      <c r="B3237" s="100">
        <v>64.400000000000006</v>
      </c>
      <c r="C3237" s="99" t="s">
        <v>175</v>
      </c>
    </row>
    <row r="3238" spans="1:3">
      <c r="A3238" s="101">
        <v>39874</v>
      </c>
      <c r="B3238" s="100">
        <v>64.83</v>
      </c>
      <c r="C3238" s="99" t="s">
        <v>175</v>
      </c>
    </row>
    <row r="3239" spans="1:3">
      <c r="A3239" s="101">
        <v>39871</v>
      </c>
      <c r="B3239" s="100">
        <v>67.989999999999995</v>
      </c>
      <c r="C3239" s="99" t="s">
        <v>175</v>
      </c>
    </row>
    <row r="3240" spans="1:3">
      <c r="A3240" s="101">
        <v>39870</v>
      </c>
      <c r="B3240" s="100">
        <v>69.63</v>
      </c>
      <c r="C3240" s="99" t="s">
        <v>175</v>
      </c>
    </row>
    <row r="3241" spans="1:3">
      <c r="A3241" s="101">
        <v>39869</v>
      </c>
      <c r="B3241" s="100">
        <v>70.73</v>
      </c>
      <c r="C3241" s="99" t="s">
        <v>175</v>
      </c>
    </row>
    <row r="3242" spans="1:3">
      <c r="A3242" s="101">
        <v>39868</v>
      </c>
      <c r="B3242" s="100">
        <v>71.47</v>
      </c>
      <c r="C3242" s="99" t="s">
        <v>175</v>
      </c>
    </row>
    <row r="3243" spans="1:3">
      <c r="A3243" s="101">
        <v>39867</v>
      </c>
      <c r="B3243" s="100">
        <v>68.72</v>
      </c>
      <c r="C3243" s="99" t="s">
        <v>175</v>
      </c>
    </row>
    <row r="3244" spans="1:3">
      <c r="A3244" s="101">
        <v>39864</v>
      </c>
      <c r="B3244" s="100">
        <v>71.19</v>
      </c>
      <c r="C3244" s="99" t="s">
        <v>175</v>
      </c>
    </row>
    <row r="3245" spans="1:3">
      <c r="A3245" s="101">
        <v>39863</v>
      </c>
      <c r="B3245" s="100">
        <v>71.989999999999995</v>
      </c>
      <c r="C3245" s="99" t="s">
        <v>175</v>
      </c>
    </row>
    <row r="3246" spans="1:3">
      <c r="A3246" s="101">
        <v>39862</v>
      </c>
      <c r="B3246" s="100">
        <v>72.81</v>
      </c>
      <c r="C3246" s="99" t="s">
        <v>175</v>
      </c>
    </row>
    <row r="3247" spans="1:3">
      <c r="A3247" s="101">
        <v>39861</v>
      </c>
      <c r="B3247" s="100">
        <v>72.87</v>
      </c>
      <c r="C3247" s="99" t="s">
        <v>175</v>
      </c>
    </row>
    <row r="3248" spans="1:3">
      <c r="A3248" s="101">
        <v>39857</v>
      </c>
      <c r="B3248" s="100">
        <v>76.33</v>
      </c>
      <c r="C3248" s="99" t="s">
        <v>175</v>
      </c>
    </row>
    <row r="3249" spans="1:3">
      <c r="A3249" s="101">
        <v>39856</v>
      </c>
      <c r="B3249" s="100">
        <v>77.099999999999994</v>
      </c>
      <c r="C3249" s="99" t="s">
        <v>175</v>
      </c>
    </row>
    <row r="3250" spans="1:3">
      <c r="A3250" s="101">
        <v>39855</v>
      </c>
      <c r="B3250" s="100">
        <v>76.95</v>
      </c>
      <c r="C3250" s="99" t="s">
        <v>175</v>
      </c>
    </row>
    <row r="3251" spans="1:3">
      <c r="A3251" s="101">
        <v>39854</v>
      </c>
      <c r="B3251" s="100">
        <v>76.31</v>
      </c>
      <c r="C3251" s="99" t="s">
        <v>175</v>
      </c>
    </row>
    <row r="3252" spans="1:3">
      <c r="A3252" s="101">
        <v>39853</v>
      </c>
      <c r="B3252" s="100">
        <v>80.25</v>
      </c>
      <c r="C3252" s="99" t="s">
        <v>175</v>
      </c>
    </row>
    <row r="3253" spans="1:3">
      <c r="A3253" s="101">
        <v>39850</v>
      </c>
      <c r="B3253" s="100">
        <v>80.13</v>
      </c>
      <c r="C3253" s="99" t="s">
        <v>175</v>
      </c>
    </row>
    <row r="3254" spans="1:3">
      <c r="A3254" s="101">
        <v>39849</v>
      </c>
      <c r="B3254" s="100">
        <v>78</v>
      </c>
      <c r="C3254" s="99" t="s">
        <v>175</v>
      </c>
    </row>
    <row r="3255" spans="1:3">
      <c r="A3255" s="101">
        <v>39848</v>
      </c>
      <c r="B3255" s="100">
        <v>76.739999999999995</v>
      </c>
      <c r="C3255" s="99" t="s">
        <v>175</v>
      </c>
    </row>
    <row r="3256" spans="1:3">
      <c r="A3256" s="101">
        <v>39847</v>
      </c>
      <c r="B3256" s="100">
        <v>77.260000000000005</v>
      </c>
      <c r="C3256" s="99" t="s">
        <v>175</v>
      </c>
    </row>
    <row r="3257" spans="1:3">
      <c r="A3257" s="101">
        <v>39846</v>
      </c>
      <c r="B3257" s="100">
        <v>76.05</v>
      </c>
      <c r="C3257" s="99" t="s">
        <v>175</v>
      </c>
    </row>
    <row r="3258" spans="1:3">
      <c r="A3258" s="101">
        <v>39843</v>
      </c>
      <c r="B3258" s="100">
        <v>76.099999999999994</v>
      </c>
      <c r="C3258" s="99" t="s">
        <v>175</v>
      </c>
    </row>
    <row r="3259" spans="1:3">
      <c r="A3259" s="101">
        <v>39842</v>
      </c>
      <c r="B3259" s="100">
        <v>77.87</v>
      </c>
      <c r="C3259" s="99" t="s">
        <v>175</v>
      </c>
    </row>
    <row r="3260" spans="1:3">
      <c r="A3260" s="101">
        <v>39841</v>
      </c>
      <c r="B3260" s="100">
        <v>80.53</v>
      </c>
      <c r="C3260" s="99" t="s">
        <v>175</v>
      </c>
    </row>
    <row r="3261" spans="1:3">
      <c r="A3261" s="101">
        <v>39840</v>
      </c>
      <c r="B3261" s="100">
        <v>77.91</v>
      </c>
      <c r="C3261" s="99" t="s">
        <v>175</v>
      </c>
    </row>
    <row r="3262" spans="1:3">
      <c r="A3262" s="101">
        <v>39839</v>
      </c>
      <c r="B3262" s="100">
        <v>77.06</v>
      </c>
      <c r="C3262" s="99" t="s">
        <v>175</v>
      </c>
    </row>
    <row r="3263" spans="1:3">
      <c r="A3263" s="101">
        <v>39836</v>
      </c>
      <c r="B3263" s="100">
        <v>76.64</v>
      </c>
      <c r="C3263" s="99" t="s">
        <v>175</v>
      </c>
    </row>
    <row r="3264" spans="1:3">
      <c r="A3264" s="101">
        <v>39835</v>
      </c>
      <c r="B3264" s="100">
        <v>76.23</v>
      </c>
      <c r="C3264" s="99" t="s">
        <v>175</v>
      </c>
    </row>
    <row r="3265" spans="1:3">
      <c r="A3265" s="101">
        <v>39834</v>
      </c>
      <c r="B3265" s="100">
        <v>77.400000000000006</v>
      </c>
      <c r="C3265" s="99" t="s">
        <v>175</v>
      </c>
    </row>
    <row r="3266" spans="1:3">
      <c r="A3266" s="101">
        <v>39833</v>
      </c>
      <c r="B3266" s="100">
        <v>74.17</v>
      </c>
      <c r="C3266" s="99" t="s">
        <v>175</v>
      </c>
    </row>
    <row r="3267" spans="1:3">
      <c r="A3267" s="101">
        <v>39829</v>
      </c>
      <c r="B3267" s="100">
        <v>78.3</v>
      </c>
      <c r="C3267" s="99" t="s">
        <v>175</v>
      </c>
    </row>
    <row r="3268" spans="1:3">
      <c r="A3268" s="101">
        <v>39828</v>
      </c>
      <c r="B3268" s="100">
        <v>77.709999999999994</v>
      </c>
      <c r="C3268" s="99" t="s">
        <v>175</v>
      </c>
    </row>
    <row r="3269" spans="1:3">
      <c r="A3269" s="101">
        <v>39827</v>
      </c>
      <c r="B3269" s="100">
        <v>77.599999999999994</v>
      </c>
      <c r="C3269" s="99" t="s">
        <v>175</v>
      </c>
    </row>
    <row r="3270" spans="1:3">
      <c r="A3270" s="101">
        <v>39826</v>
      </c>
      <c r="B3270" s="100">
        <v>80.28</v>
      </c>
      <c r="C3270" s="99" t="s">
        <v>175</v>
      </c>
    </row>
    <row r="3271" spans="1:3">
      <c r="A3271" s="101">
        <v>39825</v>
      </c>
      <c r="B3271" s="100">
        <v>80.14</v>
      </c>
      <c r="C3271" s="99" t="s">
        <v>175</v>
      </c>
    </row>
    <row r="3272" spans="1:3">
      <c r="A3272" s="101">
        <v>39822</v>
      </c>
      <c r="B3272" s="100">
        <v>81.98</v>
      </c>
      <c r="C3272" s="99" t="s">
        <v>175</v>
      </c>
    </row>
    <row r="3273" spans="1:3">
      <c r="A3273" s="101">
        <v>39821</v>
      </c>
      <c r="B3273" s="100">
        <v>83.77</v>
      </c>
      <c r="C3273" s="99" t="s">
        <v>175</v>
      </c>
    </row>
    <row r="3274" spans="1:3">
      <c r="A3274" s="101">
        <v>39820</v>
      </c>
      <c r="B3274" s="100">
        <v>83.48</v>
      </c>
      <c r="C3274" s="99" t="s">
        <v>175</v>
      </c>
    </row>
    <row r="3275" spans="1:3">
      <c r="A3275" s="101">
        <v>39819</v>
      </c>
      <c r="B3275" s="100">
        <v>86.02</v>
      </c>
      <c r="C3275" s="99" t="s">
        <v>175</v>
      </c>
    </row>
    <row r="3276" spans="1:3">
      <c r="A3276" s="101">
        <v>39818</v>
      </c>
      <c r="B3276" s="100">
        <v>85.35</v>
      </c>
      <c r="C3276" s="99" t="s">
        <v>175</v>
      </c>
    </row>
    <row r="3277" spans="1:3">
      <c r="A3277" s="101">
        <v>39815</v>
      </c>
      <c r="B3277" s="100">
        <v>85.75</v>
      </c>
      <c r="C3277" s="99" t="s">
        <v>175</v>
      </c>
    </row>
    <row r="3278" spans="1:3">
      <c r="A3278" s="101">
        <v>39813</v>
      </c>
      <c r="B3278" s="100">
        <v>83.09</v>
      </c>
      <c r="C3278" s="99" t="s">
        <v>175</v>
      </c>
    </row>
    <row r="3279" spans="1:3">
      <c r="A3279" s="101">
        <v>39812</v>
      </c>
      <c r="B3279" s="100">
        <v>81.93</v>
      </c>
      <c r="C3279" s="99" t="s">
        <v>175</v>
      </c>
    </row>
    <row r="3280" spans="1:3">
      <c r="A3280" s="101">
        <v>39811</v>
      </c>
      <c r="B3280" s="100">
        <v>79.97</v>
      </c>
      <c r="C3280" s="99" t="s">
        <v>175</v>
      </c>
    </row>
    <row r="3281" spans="1:3">
      <c r="A3281" s="101">
        <v>39808</v>
      </c>
      <c r="B3281" s="100">
        <v>80.23</v>
      </c>
      <c r="C3281" s="99" t="s">
        <v>175</v>
      </c>
    </row>
    <row r="3282" spans="1:3">
      <c r="A3282" s="101">
        <v>39806</v>
      </c>
      <c r="B3282" s="100">
        <v>80.5</v>
      </c>
      <c r="C3282" s="99" t="s">
        <v>175</v>
      </c>
    </row>
    <row r="3283" spans="1:3">
      <c r="A3283" s="101">
        <v>39805</v>
      </c>
      <c r="B3283" s="100">
        <v>80</v>
      </c>
      <c r="C3283" s="99" t="s">
        <v>175</v>
      </c>
    </row>
    <row r="3284" spans="1:3">
      <c r="A3284" s="101">
        <v>39804</v>
      </c>
      <c r="B3284" s="100">
        <v>80.78</v>
      </c>
      <c r="C3284" s="99" t="s">
        <v>175</v>
      </c>
    </row>
    <row r="3285" spans="1:3">
      <c r="A3285" s="101">
        <v>39801</v>
      </c>
      <c r="B3285" s="100">
        <v>82.27</v>
      </c>
      <c r="C3285" s="99" t="s">
        <v>175</v>
      </c>
    </row>
    <row r="3286" spans="1:3">
      <c r="A3286" s="101">
        <v>39800</v>
      </c>
      <c r="B3286" s="100">
        <v>82.05</v>
      </c>
      <c r="C3286" s="99" t="s">
        <v>175</v>
      </c>
    </row>
    <row r="3287" spans="1:3">
      <c r="A3287" s="101">
        <v>39799</v>
      </c>
      <c r="B3287" s="100">
        <v>83.81</v>
      </c>
      <c r="C3287" s="99" t="s">
        <v>175</v>
      </c>
    </row>
    <row r="3288" spans="1:3">
      <c r="A3288" s="101">
        <v>39798</v>
      </c>
      <c r="B3288" s="100">
        <v>84.62</v>
      </c>
      <c r="C3288" s="99" t="s">
        <v>175</v>
      </c>
    </row>
    <row r="3289" spans="1:3">
      <c r="A3289" s="101">
        <v>39797</v>
      </c>
      <c r="B3289" s="100">
        <v>80.489999999999995</v>
      </c>
      <c r="C3289" s="99" t="s">
        <v>175</v>
      </c>
    </row>
    <row r="3290" spans="1:3">
      <c r="A3290" s="101">
        <v>39794</v>
      </c>
      <c r="B3290" s="100">
        <v>81.510000000000005</v>
      </c>
      <c r="C3290" s="99" t="s">
        <v>175</v>
      </c>
    </row>
    <row r="3291" spans="1:3">
      <c r="A3291" s="101">
        <v>39793</v>
      </c>
      <c r="B3291" s="100">
        <v>80.94</v>
      </c>
      <c r="C3291" s="99" t="s">
        <v>175</v>
      </c>
    </row>
    <row r="3292" spans="1:3">
      <c r="A3292" s="101">
        <v>39792</v>
      </c>
      <c r="B3292" s="100">
        <v>83.29</v>
      </c>
      <c r="C3292" s="99" t="s">
        <v>175</v>
      </c>
    </row>
    <row r="3293" spans="1:3">
      <c r="A3293" s="101">
        <v>39791</v>
      </c>
      <c r="B3293" s="100">
        <v>82.31</v>
      </c>
      <c r="C3293" s="99" t="s">
        <v>175</v>
      </c>
    </row>
    <row r="3294" spans="1:3">
      <c r="A3294" s="101">
        <v>39790</v>
      </c>
      <c r="B3294" s="100">
        <v>84.25</v>
      </c>
      <c r="C3294" s="99" t="s">
        <v>175</v>
      </c>
    </row>
    <row r="3295" spans="1:3">
      <c r="A3295" s="101">
        <v>39787</v>
      </c>
      <c r="B3295" s="100">
        <v>81.12</v>
      </c>
      <c r="C3295" s="99" t="s">
        <v>175</v>
      </c>
    </row>
    <row r="3296" spans="1:3">
      <c r="A3296" s="101">
        <v>39786</v>
      </c>
      <c r="B3296" s="100">
        <v>78.27</v>
      </c>
      <c r="C3296" s="99" t="s">
        <v>175</v>
      </c>
    </row>
    <row r="3297" spans="1:3">
      <c r="A3297" s="101">
        <v>39785</v>
      </c>
      <c r="B3297" s="100">
        <v>80.63</v>
      </c>
      <c r="C3297" s="99" t="s">
        <v>175</v>
      </c>
    </row>
    <row r="3298" spans="1:3">
      <c r="A3298" s="101">
        <v>39784</v>
      </c>
      <c r="B3298" s="100">
        <v>78.56</v>
      </c>
      <c r="C3298" s="99" t="s">
        <v>175</v>
      </c>
    </row>
    <row r="3299" spans="1:3">
      <c r="A3299" s="101">
        <v>39783</v>
      </c>
      <c r="B3299" s="100">
        <v>75.540000000000006</v>
      </c>
      <c r="C3299" s="99" t="s">
        <v>175</v>
      </c>
    </row>
    <row r="3300" spans="1:3">
      <c r="A3300" s="101">
        <v>39780</v>
      </c>
      <c r="B3300" s="100">
        <v>82.93</v>
      </c>
      <c r="C3300" s="99" t="s">
        <v>175</v>
      </c>
    </row>
    <row r="3301" spans="1:3">
      <c r="A3301" s="101">
        <v>39778</v>
      </c>
      <c r="B3301" s="100">
        <v>82.14</v>
      </c>
      <c r="C3301" s="99" t="s">
        <v>175</v>
      </c>
    </row>
    <row r="3302" spans="1:3">
      <c r="A3302" s="101">
        <v>39777</v>
      </c>
      <c r="B3302" s="100">
        <v>79.3</v>
      </c>
      <c r="C3302" s="99" t="s">
        <v>175</v>
      </c>
    </row>
    <row r="3303" spans="1:3">
      <c r="A3303" s="101">
        <v>39776</v>
      </c>
      <c r="B3303" s="100">
        <v>78.78</v>
      </c>
      <c r="C3303" s="99" t="s">
        <v>175</v>
      </c>
    </row>
    <row r="3304" spans="1:3">
      <c r="A3304" s="101">
        <v>39773</v>
      </c>
      <c r="B3304" s="100">
        <v>73.989999999999995</v>
      </c>
      <c r="C3304" s="99" t="s">
        <v>175</v>
      </c>
    </row>
    <row r="3305" spans="1:3">
      <c r="A3305" s="101">
        <v>39772</v>
      </c>
      <c r="B3305" s="100">
        <v>69.569999999999993</v>
      </c>
      <c r="C3305" s="99" t="s">
        <v>175</v>
      </c>
    </row>
    <row r="3306" spans="1:3">
      <c r="A3306" s="101">
        <v>39771</v>
      </c>
      <c r="B3306" s="100">
        <v>74.58</v>
      </c>
      <c r="C3306" s="99" t="s">
        <v>175</v>
      </c>
    </row>
    <row r="3307" spans="1:3">
      <c r="A3307" s="101">
        <v>39770</v>
      </c>
      <c r="B3307" s="100">
        <v>79.430000000000007</v>
      </c>
      <c r="C3307" s="99" t="s">
        <v>175</v>
      </c>
    </row>
    <row r="3308" spans="1:3">
      <c r="A3308" s="101">
        <v>39769</v>
      </c>
      <c r="B3308" s="100">
        <v>78.63</v>
      </c>
      <c r="C3308" s="99" t="s">
        <v>175</v>
      </c>
    </row>
    <row r="3309" spans="1:3">
      <c r="A3309" s="101">
        <v>39766</v>
      </c>
      <c r="B3309" s="100">
        <v>80.7</v>
      </c>
      <c r="C3309" s="99" t="s">
        <v>175</v>
      </c>
    </row>
    <row r="3310" spans="1:3">
      <c r="A3310" s="101">
        <v>39765</v>
      </c>
      <c r="B3310" s="100">
        <v>84.2</v>
      </c>
      <c r="C3310" s="99" t="s">
        <v>175</v>
      </c>
    </row>
    <row r="3311" spans="1:3">
      <c r="A3311" s="101">
        <v>39764</v>
      </c>
      <c r="B3311" s="100">
        <v>78.75</v>
      </c>
      <c r="C3311" s="99" t="s">
        <v>175</v>
      </c>
    </row>
    <row r="3312" spans="1:3">
      <c r="A3312" s="101">
        <v>39763</v>
      </c>
      <c r="B3312" s="100">
        <v>83.01</v>
      </c>
      <c r="C3312" s="99" t="s">
        <v>175</v>
      </c>
    </row>
    <row r="3313" spans="1:3">
      <c r="A3313" s="101">
        <v>39762</v>
      </c>
      <c r="B3313" s="100">
        <v>84.89</v>
      </c>
      <c r="C3313" s="99" t="s">
        <v>175</v>
      </c>
    </row>
    <row r="3314" spans="1:3">
      <c r="A3314" s="101">
        <v>39759</v>
      </c>
      <c r="B3314" s="100">
        <v>85.96</v>
      </c>
      <c r="C3314" s="99" t="s">
        <v>175</v>
      </c>
    </row>
    <row r="3315" spans="1:3">
      <c r="A3315" s="101">
        <v>39758</v>
      </c>
      <c r="B3315" s="100">
        <v>83.52</v>
      </c>
      <c r="C3315" s="99" t="s">
        <v>175</v>
      </c>
    </row>
    <row r="3316" spans="1:3">
      <c r="A3316" s="101">
        <v>39757</v>
      </c>
      <c r="B3316" s="100">
        <v>87.92</v>
      </c>
      <c r="C3316" s="99" t="s">
        <v>175</v>
      </c>
    </row>
    <row r="3317" spans="1:3">
      <c r="A3317" s="101">
        <v>39756</v>
      </c>
      <c r="B3317" s="100">
        <v>92.75</v>
      </c>
      <c r="C3317" s="99" t="s">
        <v>175</v>
      </c>
    </row>
    <row r="3318" spans="1:3">
      <c r="A3318" s="101">
        <v>39755</v>
      </c>
      <c r="B3318" s="100">
        <v>89.12</v>
      </c>
      <c r="C3318" s="99" t="s">
        <v>175</v>
      </c>
    </row>
    <row r="3319" spans="1:3">
      <c r="A3319" s="101">
        <v>39752</v>
      </c>
      <c r="B3319" s="100">
        <v>89.34</v>
      </c>
      <c r="C3319" s="99" t="s">
        <v>175</v>
      </c>
    </row>
    <row r="3320" spans="1:3">
      <c r="A3320" s="101">
        <v>39751</v>
      </c>
      <c r="B3320" s="100">
        <v>87.99</v>
      </c>
      <c r="C3320" s="99" t="s">
        <v>175</v>
      </c>
    </row>
    <row r="3321" spans="1:3">
      <c r="A3321" s="101">
        <v>39750</v>
      </c>
      <c r="B3321" s="100">
        <v>85.75</v>
      </c>
      <c r="C3321" s="99" t="s">
        <v>175</v>
      </c>
    </row>
    <row r="3322" spans="1:3">
      <c r="A3322" s="101">
        <v>39749</v>
      </c>
      <c r="B3322" s="100">
        <v>86.7</v>
      </c>
      <c r="C3322" s="99" t="s">
        <v>175</v>
      </c>
    </row>
    <row r="3323" spans="1:3">
      <c r="A3323" s="101">
        <v>39748</v>
      </c>
      <c r="B3323" s="100">
        <v>78.25</v>
      </c>
      <c r="C3323" s="99" t="s">
        <v>175</v>
      </c>
    </row>
    <row r="3324" spans="1:3">
      <c r="A3324" s="101">
        <v>39745</v>
      </c>
      <c r="B3324" s="100">
        <v>80.819999999999993</v>
      </c>
      <c r="C3324" s="99" t="s">
        <v>175</v>
      </c>
    </row>
    <row r="3325" spans="1:3">
      <c r="A3325" s="101">
        <v>39744</v>
      </c>
      <c r="B3325" s="100">
        <v>83.72</v>
      </c>
      <c r="C3325" s="99" t="s">
        <v>175</v>
      </c>
    </row>
    <row r="3326" spans="1:3">
      <c r="A3326" s="101">
        <v>39743</v>
      </c>
      <c r="B3326" s="100">
        <v>82.67</v>
      </c>
      <c r="C3326" s="99" t="s">
        <v>175</v>
      </c>
    </row>
    <row r="3327" spans="1:3">
      <c r="A3327" s="101">
        <v>39742</v>
      </c>
      <c r="B3327" s="100">
        <v>88.03</v>
      </c>
      <c r="C3327" s="99" t="s">
        <v>175</v>
      </c>
    </row>
    <row r="3328" spans="1:3">
      <c r="A3328" s="101">
        <v>39741</v>
      </c>
      <c r="B3328" s="100">
        <v>90.82</v>
      </c>
      <c r="C3328" s="99" t="s">
        <v>175</v>
      </c>
    </row>
    <row r="3329" spans="1:3">
      <c r="A3329" s="101">
        <v>39738</v>
      </c>
      <c r="B3329" s="100">
        <v>86.69</v>
      </c>
      <c r="C3329" s="99" t="s">
        <v>175</v>
      </c>
    </row>
    <row r="3330" spans="1:3">
      <c r="A3330" s="101">
        <v>39737</v>
      </c>
      <c r="B3330" s="100">
        <v>87.23</v>
      </c>
      <c r="C3330" s="99" t="s">
        <v>175</v>
      </c>
    </row>
    <row r="3331" spans="1:3">
      <c r="A3331" s="101">
        <v>39736</v>
      </c>
      <c r="B3331" s="100">
        <v>83.67</v>
      </c>
      <c r="C3331" s="99" t="s">
        <v>175</v>
      </c>
    </row>
    <row r="3332" spans="1:3">
      <c r="A3332" s="101">
        <v>39735</v>
      </c>
      <c r="B3332" s="100">
        <v>91.97</v>
      </c>
      <c r="C3332" s="99" t="s">
        <v>175</v>
      </c>
    </row>
    <row r="3333" spans="1:3">
      <c r="A3333" s="101">
        <v>39734</v>
      </c>
      <c r="B3333" s="100">
        <v>92.46</v>
      </c>
      <c r="C3333" s="99" t="s">
        <v>175</v>
      </c>
    </row>
    <row r="3334" spans="1:3">
      <c r="A3334" s="101">
        <v>39731</v>
      </c>
      <c r="B3334" s="100">
        <v>82.87</v>
      </c>
      <c r="C3334" s="99" t="s">
        <v>175</v>
      </c>
    </row>
    <row r="3335" spans="1:3">
      <c r="A3335" s="101">
        <v>39730</v>
      </c>
      <c r="B3335" s="100">
        <v>83.84</v>
      </c>
      <c r="C3335" s="99" t="s">
        <v>175</v>
      </c>
    </row>
    <row r="3336" spans="1:3">
      <c r="A3336" s="101">
        <v>39729</v>
      </c>
      <c r="B3336" s="100">
        <v>90.75</v>
      </c>
      <c r="C3336" s="99" t="s">
        <v>175</v>
      </c>
    </row>
    <row r="3337" spans="1:3">
      <c r="A3337" s="101">
        <v>39728</v>
      </c>
      <c r="B3337" s="100">
        <v>91.74</v>
      </c>
      <c r="C3337" s="99" t="s">
        <v>175</v>
      </c>
    </row>
    <row r="3338" spans="1:3">
      <c r="A3338" s="101">
        <v>39727</v>
      </c>
      <c r="B3338" s="100">
        <v>97.33</v>
      </c>
      <c r="C3338" s="99" t="s">
        <v>175</v>
      </c>
    </row>
    <row r="3339" spans="1:3">
      <c r="A3339" s="101">
        <v>39724</v>
      </c>
      <c r="B3339" s="100">
        <v>101.23</v>
      </c>
      <c r="C3339" s="99" t="s">
        <v>175</v>
      </c>
    </row>
    <row r="3340" spans="1:3">
      <c r="A3340" s="101">
        <v>39723</v>
      </c>
      <c r="B3340" s="100">
        <v>102.61</v>
      </c>
      <c r="C3340" s="99" t="s">
        <v>175</v>
      </c>
    </row>
    <row r="3341" spans="1:3">
      <c r="A3341" s="101">
        <v>39722</v>
      </c>
      <c r="B3341" s="100">
        <v>106.9</v>
      </c>
      <c r="C3341" s="99" t="s">
        <v>175</v>
      </c>
    </row>
    <row r="3342" spans="1:3">
      <c r="A3342" s="101">
        <v>39721</v>
      </c>
      <c r="B3342" s="100">
        <v>107.37</v>
      </c>
      <c r="C3342" s="99" t="s">
        <v>175</v>
      </c>
    </row>
    <row r="3343" spans="1:3">
      <c r="A3343" s="101">
        <v>39720</v>
      </c>
      <c r="B3343" s="100">
        <v>101.85</v>
      </c>
      <c r="C3343" s="99" t="s">
        <v>175</v>
      </c>
    </row>
    <row r="3344" spans="1:3">
      <c r="A3344" s="101">
        <v>39717</v>
      </c>
      <c r="B3344" s="100">
        <v>111.65</v>
      </c>
      <c r="C3344" s="99" t="s">
        <v>175</v>
      </c>
    </row>
    <row r="3345" spans="1:3">
      <c r="A3345" s="101">
        <v>39716</v>
      </c>
      <c r="B3345" s="100">
        <v>111.27</v>
      </c>
      <c r="C3345" s="99" t="s">
        <v>175</v>
      </c>
    </row>
    <row r="3346" spans="1:3">
      <c r="A3346" s="101">
        <v>39715</v>
      </c>
      <c r="B3346" s="100">
        <v>109.75</v>
      </c>
      <c r="C3346" s="99" t="s">
        <v>175</v>
      </c>
    </row>
    <row r="3347" spans="1:3">
      <c r="A3347" s="101">
        <v>39714</v>
      </c>
      <c r="B3347" s="100">
        <v>109.96</v>
      </c>
      <c r="C3347" s="99" t="s">
        <v>175</v>
      </c>
    </row>
    <row r="3348" spans="1:3">
      <c r="A3348" s="101">
        <v>39713</v>
      </c>
      <c r="B3348" s="100">
        <v>111.71</v>
      </c>
      <c r="C3348" s="99" t="s">
        <v>175</v>
      </c>
    </row>
    <row r="3349" spans="1:3">
      <c r="A3349" s="101">
        <v>39710</v>
      </c>
      <c r="B3349" s="100">
        <v>116.14</v>
      </c>
      <c r="C3349" s="99" t="s">
        <v>175</v>
      </c>
    </row>
    <row r="3350" spans="1:3">
      <c r="A3350" s="101">
        <v>39709</v>
      </c>
      <c r="B3350" s="100">
        <v>111.64</v>
      </c>
      <c r="C3350" s="99" t="s">
        <v>175</v>
      </c>
    </row>
    <row r="3351" spans="1:3">
      <c r="A3351" s="101">
        <v>39708</v>
      </c>
      <c r="B3351" s="100">
        <v>106.98</v>
      </c>
      <c r="C3351" s="99" t="s">
        <v>175</v>
      </c>
    </row>
    <row r="3352" spans="1:3">
      <c r="A3352" s="101">
        <v>39707</v>
      </c>
      <c r="B3352" s="100">
        <v>112.27</v>
      </c>
      <c r="C3352" s="99" t="s">
        <v>175</v>
      </c>
    </row>
    <row r="3353" spans="1:3">
      <c r="A3353" s="101">
        <v>39706</v>
      </c>
      <c r="B3353" s="100">
        <v>110.36</v>
      </c>
      <c r="C3353" s="99" t="s">
        <v>175</v>
      </c>
    </row>
    <row r="3354" spans="1:3">
      <c r="A3354" s="101">
        <v>39703</v>
      </c>
      <c r="B3354" s="100">
        <v>115.79</v>
      </c>
      <c r="C3354" s="99" t="s">
        <v>175</v>
      </c>
    </row>
    <row r="3355" spans="1:3">
      <c r="A3355" s="101">
        <v>39702</v>
      </c>
      <c r="B3355" s="100">
        <v>115.54</v>
      </c>
      <c r="C3355" s="99" t="s">
        <v>175</v>
      </c>
    </row>
    <row r="3356" spans="1:3">
      <c r="A3356" s="101">
        <v>39701</v>
      </c>
      <c r="B3356" s="100">
        <v>113.93</v>
      </c>
      <c r="C3356" s="99" t="s">
        <v>175</v>
      </c>
    </row>
    <row r="3357" spans="1:3">
      <c r="A3357" s="101">
        <v>39700</v>
      </c>
      <c r="B3357" s="100">
        <v>113.23</v>
      </c>
      <c r="C3357" s="99" t="s">
        <v>175</v>
      </c>
    </row>
    <row r="3358" spans="1:3">
      <c r="A3358" s="101">
        <v>39699</v>
      </c>
      <c r="B3358" s="100">
        <v>117.23</v>
      </c>
      <c r="C3358" s="99" t="s">
        <v>175</v>
      </c>
    </row>
    <row r="3359" spans="1:3">
      <c r="A3359" s="101">
        <v>39696</v>
      </c>
      <c r="B3359" s="100">
        <v>114.86</v>
      </c>
      <c r="C3359" s="99" t="s">
        <v>175</v>
      </c>
    </row>
    <row r="3360" spans="1:3">
      <c r="A3360" s="101">
        <v>39695</v>
      </c>
      <c r="B3360" s="100">
        <v>114.35</v>
      </c>
      <c r="C3360" s="99" t="s">
        <v>175</v>
      </c>
    </row>
    <row r="3361" spans="1:3">
      <c r="A3361" s="101">
        <v>39694</v>
      </c>
      <c r="B3361" s="100">
        <v>117.87</v>
      </c>
      <c r="C3361" s="99" t="s">
        <v>175</v>
      </c>
    </row>
    <row r="3362" spans="1:3">
      <c r="A3362" s="101">
        <v>39693</v>
      </c>
      <c r="B3362" s="100">
        <v>118.05</v>
      </c>
      <c r="C3362" s="99" t="s">
        <v>175</v>
      </c>
    </row>
    <row r="3363" spans="1:3">
      <c r="A3363" s="101">
        <v>39689</v>
      </c>
      <c r="B3363" s="100">
        <v>118.54</v>
      </c>
      <c r="C3363" s="99" t="s">
        <v>175</v>
      </c>
    </row>
    <row r="3364" spans="1:3">
      <c r="A3364" s="101">
        <v>39688</v>
      </c>
      <c r="B3364" s="100">
        <v>120.18</v>
      </c>
      <c r="C3364" s="99" t="s">
        <v>175</v>
      </c>
    </row>
    <row r="3365" spans="1:3">
      <c r="A3365" s="101">
        <v>39687</v>
      </c>
      <c r="B3365" s="100">
        <v>118.41</v>
      </c>
      <c r="C3365" s="99" t="s">
        <v>175</v>
      </c>
    </row>
    <row r="3366" spans="1:3">
      <c r="A3366" s="101">
        <v>39686</v>
      </c>
      <c r="B3366" s="100">
        <v>117.45</v>
      </c>
      <c r="C3366" s="99" t="s">
        <v>175</v>
      </c>
    </row>
    <row r="3367" spans="1:3">
      <c r="A3367" s="101">
        <v>39685</v>
      </c>
      <c r="B3367" s="100">
        <v>117.02</v>
      </c>
      <c r="C3367" s="99" t="s">
        <v>175</v>
      </c>
    </row>
    <row r="3368" spans="1:3">
      <c r="A3368" s="101">
        <v>39682</v>
      </c>
      <c r="B3368" s="100">
        <v>119.36</v>
      </c>
      <c r="C3368" s="99" t="s">
        <v>175</v>
      </c>
    </row>
    <row r="3369" spans="1:3">
      <c r="A3369" s="101">
        <v>39681</v>
      </c>
      <c r="B3369" s="100">
        <v>118.01</v>
      </c>
      <c r="C3369" s="99" t="s">
        <v>175</v>
      </c>
    </row>
    <row r="3370" spans="1:3">
      <c r="A3370" s="101">
        <v>39680</v>
      </c>
      <c r="B3370" s="100">
        <v>117.71</v>
      </c>
      <c r="C3370" s="99" t="s">
        <v>175</v>
      </c>
    </row>
    <row r="3371" spans="1:3">
      <c r="A3371" s="101">
        <v>39679</v>
      </c>
      <c r="B3371" s="100">
        <v>116.98</v>
      </c>
      <c r="C3371" s="99" t="s">
        <v>175</v>
      </c>
    </row>
    <row r="3372" spans="1:3">
      <c r="A3372" s="101">
        <v>39678</v>
      </c>
      <c r="B3372" s="100">
        <v>118.07</v>
      </c>
      <c r="C3372" s="99" t="s">
        <v>175</v>
      </c>
    </row>
    <row r="3373" spans="1:3">
      <c r="A3373" s="101">
        <v>39675</v>
      </c>
      <c r="B3373" s="100">
        <v>119.87</v>
      </c>
      <c r="C3373" s="99" t="s">
        <v>175</v>
      </c>
    </row>
    <row r="3374" spans="1:3">
      <c r="A3374" s="101">
        <v>39674</v>
      </c>
      <c r="B3374" s="100">
        <v>119.37</v>
      </c>
      <c r="C3374" s="99" t="s">
        <v>175</v>
      </c>
    </row>
    <row r="3375" spans="1:3">
      <c r="A3375" s="101">
        <v>39673</v>
      </c>
      <c r="B3375" s="100">
        <v>118.71</v>
      </c>
      <c r="C3375" s="99" t="s">
        <v>175</v>
      </c>
    </row>
    <row r="3376" spans="1:3">
      <c r="A3376" s="101">
        <v>39672</v>
      </c>
      <c r="B3376" s="100">
        <v>119.01</v>
      </c>
      <c r="C3376" s="99" t="s">
        <v>175</v>
      </c>
    </row>
    <row r="3377" spans="1:3">
      <c r="A3377" s="101">
        <v>39671</v>
      </c>
      <c r="B3377" s="100">
        <v>120.46</v>
      </c>
      <c r="C3377" s="99" t="s">
        <v>175</v>
      </c>
    </row>
    <row r="3378" spans="1:3">
      <c r="A3378" s="101">
        <v>39668</v>
      </c>
      <c r="B3378" s="100">
        <v>119.6</v>
      </c>
      <c r="C3378" s="99" t="s">
        <v>175</v>
      </c>
    </row>
    <row r="3379" spans="1:3">
      <c r="A3379" s="101">
        <v>39667</v>
      </c>
      <c r="B3379" s="100">
        <v>116.81</v>
      </c>
      <c r="C3379" s="99" t="s">
        <v>175</v>
      </c>
    </row>
    <row r="3380" spans="1:3">
      <c r="A3380" s="101">
        <v>39666</v>
      </c>
      <c r="B3380" s="100">
        <v>118.93</v>
      </c>
      <c r="C3380" s="99" t="s">
        <v>175</v>
      </c>
    </row>
    <row r="3381" spans="1:3">
      <c r="A3381" s="101">
        <v>39665</v>
      </c>
      <c r="B3381" s="100">
        <v>118.47</v>
      </c>
      <c r="C3381" s="99" t="s">
        <v>175</v>
      </c>
    </row>
    <row r="3382" spans="1:3">
      <c r="A3382" s="101">
        <v>39664</v>
      </c>
      <c r="B3382" s="100">
        <v>115.16</v>
      </c>
      <c r="C3382" s="99" t="s">
        <v>175</v>
      </c>
    </row>
    <row r="3383" spans="1:3">
      <c r="A3383" s="101">
        <v>39661</v>
      </c>
      <c r="B3383" s="100">
        <v>116.2</v>
      </c>
      <c r="C3383" s="99" t="s">
        <v>175</v>
      </c>
    </row>
    <row r="3384" spans="1:3">
      <c r="A3384" s="101">
        <v>39660</v>
      </c>
      <c r="B3384" s="100">
        <v>116.85</v>
      </c>
      <c r="C3384" s="99" t="s">
        <v>175</v>
      </c>
    </row>
    <row r="3385" spans="1:3">
      <c r="A3385" s="101">
        <v>39659</v>
      </c>
      <c r="B3385" s="100">
        <v>118.38</v>
      </c>
      <c r="C3385" s="99" t="s">
        <v>175</v>
      </c>
    </row>
    <row r="3386" spans="1:3">
      <c r="A3386" s="101">
        <v>39658</v>
      </c>
      <c r="B3386" s="100">
        <v>116.43</v>
      </c>
      <c r="C3386" s="99" t="s">
        <v>175</v>
      </c>
    </row>
    <row r="3387" spans="1:3">
      <c r="A3387" s="101">
        <v>39657</v>
      </c>
      <c r="B3387" s="100">
        <v>113.76</v>
      </c>
      <c r="C3387" s="99" t="s">
        <v>175</v>
      </c>
    </row>
    <row r="3388" spans="1:3">
      <c r="A3388" s="101">
        <v>39654</v>
      </c>
      <c r="B3388" s="100">
        <v>115.92</v>
      </c>
      <c r="C3388" s="99" t="s">
        <v>175</v>
      </c>
    </row>
    <row r="3389" spans="1:3">
      <c r="A3389" s="101">
        <v>39653</v>
      </c>
      <c r="B3389" s="100">
        <v>115.43</v>
      </c>
      <c r="C3389" s="99" t="s">
        <v>175</v>
      </c>
    </row>
    <row r="3390" spans="1:3">
      <c r="A3390" s="101">
        <v>39652</v>
      </c>
      <c r="B3390" s="100">
        <v>118.16</v>
      </c>
      <c r="C3390" s="99" t="s">
        <v>175</v>
      </c>
    </row>
    <row r="3391" spans="1:3">
      <c r="A3391" s="101">
        <v>39651</v>
      </c>
      <c r="B3391" s="100">
        <v>117.69</v>
      </c>
      <c r="C3391" s="99" t="s">
        <v>175</v>
      </c>
    </row>
    <row r="3392" spans="1:3">
      <c r="A3392" s="101">
        <v>39650</v>
      </c>
      <c r="B3392" s="100">
        <v>116.12</v>
      </c>
      <c r="C3392" s="99" t="s">
        <v>175</v>
      </c>
    </row>
    <row r="3393" spans="1:3">
      <c r="A3393" s="101">
        <v>39647</v>
      </c>
      <c r="B3393" s="100">
        <v>116.18</v>
      </c>
      <c r="C3393" s="99" t="s">
        <v>175</v>
      </c>
    </row>
    <row r="3394" spans="1:3">
      <c r="A3394" s="101">
        <v>39646</v>
      </c>
      <c r="B3394" s="100">
        <v>116.14</v>
      </c>
      <c r="C3394" s="99" t="s">
        <v>175</v>
      </c>
    </row>
    <row r="3395" spans="1:3">
      <c r="A3395" s="101">
        <v>39645</v>
      </c>
      <c r="B3395" s="100">
        <v>114.76</v>
      </c>
      <c r="C3395" s="99" t="s">
        <v>175</v>
      </c>
    </row>
    <row r="3396" spans="1:3">
      <c r="A3396" s="101">
        <v>39644</v>
      </c>
      <c r="B3396" s="100">
        <v>111.94</v>
      </c>
      <c r="C3396" s="99" t="s">
        <v>175</v>
      </c>
    </row>
    <row r="3397" spans="1:3">
      <c r="A3397" s="101">
        <v>39643</v>
      </c>
      <c r="B3397" s="100">
        <v>113.17</v>
      </c>
      <c r="C3397" s="99" t="s">
        <v>175</v>
      </c>
    </row>
    <row r="3398" spans="1:3">
      <c r="A3398" s="101">
        <v>39640</v>
      </c>
      <c r="B3398" s="100">
        <v>114.2</v>
      </c>
      <c r="C3398" s="99" t="s">
        <v>175</v>
      </c>
    </row>
    <row r="3399" spans="1:3">
      <c r="A3399" s="101">
        <v>39639</v>
      </c>
      <c r="B3399" s="100">
        <v>115.47</v>
      </c>
      <c r="C3399" s="99" t="s">
        <v>175</v>
      </c>
    </row>
    <row r="3400" spans="1:3">
      <c r="A3400" s="101">
        <v>39638</v>
      </c>
      <c r="B3400" s="100">
        <v>114.67</v>
      </c>
      <c r="C3400" s="99" t="s">
        <v>175</v>
      </c>
    </row>
    <row r="3401" spans="1:3">
      <c r="A3401" s="101">
        <v>39637</v>
      </c>
      <c r="B3401" s="100">
        <v>117.33</v>
      </c>
      <c r="C3401" s="99" t="s">
        <v>175</v>
      </c>
    </row>
    <row r="3402" spans="1:3">
      <c r="A3402" s="101">
        <v>39636</v>
      </c>
      <c r="B3402" s="100">
        <v>115.32</v>
      </c>
      <c r="C3402" s="99" t="s">
        <v>175</v>
      </c>
    </row>
    <row r="3403" spans="1:3">
      <c r="A3403" s="101">
        <v>39632</v>
      </c>
      <c r="B3403" s="100">
        <v>116.29</v>
      </c>
      <c r="C3403" s="99" t="s">
        <v>175</v>
      </c>
    </row>
    <row r="3404" spans="1:3">
      <c r="A3404" s="101">
        <v>39631</v>
      </c>
      <c r="B3404" s="100">
        <v>116.16</v>
      </c>
      <c r="C3404" s="99" t="s">
        <v>175</v>
      </c>
    </row>
    <row r="3405" spans="1:3">
      <c r="A3405" s="101">
        <v>39630</v>
      </c>
      <c r="B3405" s="100">
        <v>118.31</v>
      </c>
      <c r="C3405" s="99" t="s">
        <v>175</v>
      </c>
    </row>
    <row r="3406" spans="1:3">
      <c r="A3406" s="101">
        <v>39629</v>
      </c>
      <c r="B3406" s="100">
        <v>117.83</v>
      </c>
      <c r="C3406" s="99" t="s">
        <v>175</v>
      </c>
    </row>
    <row r="3407" spans="1:3">
      <c r="A3407" s="101">
        <v>39626</v>
      </c>
      <c r="B3407" s="100">
        <v>117.68</v>
      </c>
      <c r="C3407" s="99" t="s">
        <v>175</v>
      </c>
    </row>
    <row r="3408" spans="1:3">
      <c r="A3408" s="101">
        <v>39625</v>
      </c>
      <c r="B3408" s="100">
        <v>118.12</v>
      </c>
      <c r="C3408" s="99" t="s">
        <v>175</v>
      </c>
    </row>
    <row r="3409" spans="1:3">
      <c r="A3409" s="101">
        <v>39624</v>
      </c>
      <c r="B3409" s="100">
        <v>122.25</v>
      </c>
      <c r="C3409" s="99" t="s">
        <v>175</v>
      </c>
    </row>
    <row r="3410" spans="1:3">
      <c r="A3410" s="101">
        <v>39623</v>
      </c>
      <c r="B3410" s="100">
        <v>121.53</v>
      </c>
      <c r="C3410" s="99" t="s">
        <v>175</v>
      </c>
    </row>
    <row r="3411" spans="1:3">
      <c r="A3411" s="101">
        <v>39622</v>
      </c>
      <c r="B3411" s="100">
        <v>121.87</v>
      </c>
      <c r="C3411" s="99" t="s">
        <v>175</v>
      </c>
    </row>
    <row r="3412" spans="1:3">
      <c r="A3412" s="101">
        <v>39619</v>
      </c>
      <c r="B3412" s="100">
        <v>121.87</v>
      </c>
      <c r="C3412" s="99" t="s">
        <v>175</v>
      </c>
    </row>
    <row r="3413" spans="1:3">
      <c r="A3413" s="101">
        <v>39618</v>
      </c>
      <c r="B3413" s="100">
        <v>124.17</v>
      </c>
      <c r="C3413" s="99" t="s">
        <v>175</v>
      </c>
    </row>
    <row r="3414" spans="1:3">
      <c r="A3414" s="101">
        <v>39617</v>
      </c>
      <c r="B3414" s="100">
        <v>123.67</v>
      </c>
      <c r="C3414" s="99" t="s">
        <v>175</v>
      </c>
    </row>
    <row r="3415" spans="1:3">
      <c r="A3415" s="101">
        <v>39616</v>
      </c>
      <c r="B3415" s="100">
        <v>124.88</v>
      </c>
      <c r="C3415" s="99" t="s">
        <v>175</v>
      </c>
    </row>
    <row r="3416" spans="1:3">
      <c r="A3416" s="101">
        <v>39615</v>
      </c>
      <c r="B3416" s="100">
        <v>125.73</v>
      </c>
      <c r="C3416" s="99" t="s">
        <v>175</v>
      </c>
    </row>
    <row r="3417" spans="1:3">
      <c r="A3417" s="101">
        <v>39612</v>
      </c>
      <c r="B3417" s="100">
        <v>125.72</v>
      </c>
      <c r="C3417" s="99" t="s">
        <v>175</v>
      </c>
    </row>
    <row r="3418" spans="1:3">
      <c r="A3418" s="101">
        <v>39611</v>
      </c>
      <c r="B3418" s="100">
        <v>123.86</v>
      </c>
      <c r="C3418" s="99" t="s">
        <v>175</v>
      </c>
    </row>
    <row r="3419" spans="1:3">
      <c r="A3419" s="101">
        <v>39610</v>
      </c>
      <c r="B3419" s="100">
        <v>123.44</v>
      </c>
      <c r="C3419" s="99" t="s">
        <v>175</v>
      </c>
    </row>
    <row r="3420" spans="1:3">
      <c r="A3420" s="101">
        <v>39609</v>
      </c>
      <c r="B3420" s="100">
        <v>125.54</v>
      </c>
      <c r="C3420" s="99" t="s">
        <v>175</v>
      </c>
    </row>
    <row r="3421" spans="1:3">
      <c r="A3421" s="101">
        <v>39608</v>
      </c>
      <c r="B3421" s="100">
        <v>125.84</v>
      </c>
      <c r="C3421" s="99" t="s">
        <v>175</v>
      </c>
    </row>
    <row r="3422" spans="1:3">
      <c r="A3422" s="101">
        <v>39605</v>
      </c>
      <c r="B3422" s="100">
        <v>125.74</v>
      </c>
      <c r="C3422" s="99" t="s">
        <v>175</v>
      </c>
    </row>
    <row r="3423" spans="1:3">
      <c r="A3423" s="101">
        <v>39604</v>
      </c>
      <c r="B3423" s="100">
        <v>129.72999999999999</v>
      </c>
      <c r="C3423" s="99" t="s">
        <v>175</v>
      </c>
    </row>
    <row r="3424" spans="1:3">
      <c r="A3424" s="101">
        <v>39603</v>
      </c>
      <c r="B3424" s="100">
        <v>127.24</v>
      </c>
      <c r="C3424" s="99" t="s">
        <v>175</v>
      </c>
    </row>
    <row r="3425" spans="1:3">
      <c r="A3425" s="101">
        <v>39602</v>
      </c>
      <c r="B3425" s="100">
        <v>127.22</v>
      </c>
      <c r="C3425" s="99" t="s">
        <v>175</v>
      </c>
    </row>
    <row r="3426" spans="1:3">
      <c r="A3426" s="101">
        <v>39601</v>
      </c>
      <c r="B3426" s="100">
        <v>127.96</v>
      </c>
      <c r="C3426" s="99" t="s">
        <v>175</v>
      </c>
    </row>
    <row r="3427" spans="1:3">
      <c r="A3427" s="101">
        <v>39598</v>
      </c>
      <c r="B3427" s="100">
        <v>129.31</v>
      </c>
      <c r="C3427" s="99" t="s">
        <v>175</v>
      </c>
    </row>
    <row r="3428" spans="1:3">
      <c r="A3428" s="101">
        <v>39597</v>
      </c>
      <c r="B3428" s="100">
        <v>129.12</v>
      </c>
      <c r="C3428" s="99" t="s">
        <v>175</v>
      </c>
    </row>
    <row r="3429" spans="1:3">
      <c r="A3429" s="101">
        <v>39596</v>
      </c>
      <c r="B3429" s="100">
        <v>128.41999999999999</v>
      </c>
      <c r="C3429" s="99" t="s">
        <v>175</v>
      </c>
    </row>
    <row r="3430" spans="1:3">
      <c r="A3430" s="101">
        <v>39595</v>
      </c>
      <c r="B3430" s="100">
        <v>127.89</v>
      </c>
      <c r="C3430" s="99" t="s">
        <v>175</v>
      </c>
    </row>
    <row r="3431" spans="1:3">
      <c r="A3431" s="101">
        <v>39591</v>
      </c>
      <c r="B3431" s="100">
        <v>127.02</v>
      </c>
      <c r="C3431" s="99" t="s">
        <v>175</v>
      </c>
    </row>
    <row r="3432" spans="1:3">
      <c r="A3432" s="101">
        <v>39590</v>
      </c>
      <c r="B3432" s="100">
        <v>128.72</v>
      </c>
      <c r="C3432" s="99" t="s">
        <v>175</v>
      </c>
    </row>
    <row r="3433" spans="1:3">
      <c r="A3433" s="101">
        <v>39589</v>
      </c>
      <c r="B3433" s="100">
        <v>128.36000000000001</v>
      </c>
      <c r="C3433" s="99" t="s">
        <v>175</v>
      </c>
    </row>
    <row r="3434" spans="1:3">
      <c r="A3434" s="101">
        <v>39588</v>
      </c>
      <c r="B3434" s="100">
        <v>130.44999999999999</v>
      </c>
      <c r="C3434" s="99" t="s">
        <v>175</v>
      </c>
    </row>
    <row r="3435" spans="1:3">
      <c r="A3435" s="101">
        <v>39587</v>
      </c>
      <c r="B3435" s="100">
        <v>131.66999999999999</v>
      </c>
      <c r="C3435" s="99" t="s">
        <v>175</v>
      </c>
    </row>
    <row r="3436" spans="1:3">
      <c r="A3436" s="101">
        <v>39584</v>
      </c>
      <c r="B3436" s="100">
        <v>131.54</v>
      </c>
      <c r="C3436" s="99" t="s">
        <v>175</v>
      </c>
    </row>
    <row r="3437" spans="1:3">
      <c r="A3437" s="101">
        <v>39583</v>
      </c>
      <c r="B3437" s="100">
        <v>131.37</v>
      </c>
      <c r="C3437" s="99" t="s">
        <v>175</v>
      </c>
    </row>
    <row r="3438" spans="1:3">
      <c r="A3438" s="101">
        <v>39582</v>
      </c>
      <c r="B3438" s="100">
        <v>129.97</v>
      </c>
      <c r="C3438" s="99" t="s">
        <v>175</v>
      </c>
    </row>
    <row r="3439" spans="1:3">
      <c r="A3439" s="101">
        <v>39581</v>
      </c>
      <c r="B3439" s="100">
        <v>129.43</v>
      </c>
      <c r="C3439" s="99" t="s">
        <v>175</v>
      </c>
    </row>
    <row r="3440" spans="1:3">
      <c r="A3440" s="101">
        <v>39580</v>
      </c>
      <c r="B3440" s="100">
        <v>129.44999999999999</v>
      </c>
      <c r="C3440" s="99" t="s">
        <v>175</v>
      </c>
    </row>
    <row r="3441" spans="1:3">
      <c r="A3441" s="101">
        <v>39577</v>
      </c>
      <c r="B3441" s="100">
        <v>128.03</v>
      </c>
      <c r="C3441" s="99" t="s">
        <v>175</v>
      </c>
    </row>
    <row r="3442" spans="1:3">
      <c r="A3442" s="101">
        <v>39576</v>
      </c>
      <c r="B3442" s="100">
        <v>128.87</v>
      </c>
      <c r="C3442" s="99" t="s">
        <v>175</v>
      </c>
    </row>
    <row r="3443" spans="1:3">
      <c r="A3443" s="101">
        <v>39575</v>
      </c>
      <c r="B3443" s="100">
        <v>128.4</v>
      </c>
      <c r="C3443" s="99" t="s">
        <v>175</v>
      </c>
    </row>
    <row r="3444" spans="1:3">
      <c r="A3444" s="101">
        <v>39574</v>
      </c>
      <c r="B3444" s="100">
        <v>130.71</v>
      </c>
      <c r="C3444" s="99" t="s">
        <v>175</v>
      </c>
    </row>
    <row r="3445" spans="1:3">
      <c r="A3445" s="101">
        <v>39573</v>
      </c>
      <c r="B3445" s="100">
        <v>129.72</v>
      </c>
      <c r="C3445" s="99" t="s">
        <v>175</v>
      </c>
    </row>
    <row r="3446" spans="1:3">
      <c r="A3446" s="101">
        <v>39570</v>
      </c>
      <c r="B3446" s="100">
        <v>130.30000000000001</v>
      </c>
      <c r="C3446" s="99" t="s">
        <v>175</v>
      </c>
    </row>
    <row r="3447" spans="1:3">
      <c r="A3447" s="101">
        <v>39569</v>
      </c>
      <c r="B3447" s="100">
        <v>129.88</v>
      </c>
      <c r="C3447" s="99" t="s">
        <v>175</v>
      </c>
    </row>
    <row r="3448" spans="1:3">
      <c r="A3448" s="101">
        <v>39568</v>
      </c>
      <c r="B3448" s="100">
        <v>127.67</v>
      </c>
      <c r="C3448" s="99" t="s">
        <v>175</v>
      </c>
    </row>
    <row r="3449" spans="1:3">
      <c r="A3449" s="101">
        <v>39567</v>
      </c>
      <c r="B3449" s="100">
        <v>128.15</v>
      </c>
      <c r="C3449" s="99" t="s">
        <v>175</v>
      </c>
    </row>
    <row r="3450" spans="1:3">
      <c r="A3450" s="101">
        <v>39566</v>
      </c>
      <c r="B3450" s="100">
        <v>128.65</v>
      </c>
      <c r="C3450" s="99" t="s">
        <v>175</v>
      </c>
    </row>
    <row r="3451" spans="1:3">
      <c r="A3451" s="101">
        <v>39563</v>
      </c>
      <c r="B3451" s="100">
        <v>128.78</v>
      </c>
      <c r="C3451" s="99" t="s">
        <v>175</v>
      </c>
    </row>
    <row r="3452" spans="1:3">
      <c r="A3452" s="101">
        <v>39562</v>
      </c>
      <c r="B3452" s="100">
        <v>127.95</v>
      </c>
      <c r="C3452" s="99" t="s">
        <v>175</v>
      </c>
    </row>
    <row r="3453" spans="1:3">
      <c r="A3453" s="101">
        <v>39561</v>
      </c>
      <c r="B3453" s="100">
        <v>127.13</v>
      </c>
      <c r="C3453" s="99" t="s">
        <v>175</v>
      </c>
    </row>
    <row r="3454" spans="1:3">
      <c r="A3454" s="101">
        <v>39560</v>
      </c>
      <c r="B3454" s="100">
        <v>126.76</v>
      </c>
      <c r="C3454" s="99" t="s">
        <v>175</v>
      </c>
    </row>
    <row r="3455" spans="1:3">
      <c r="A3455" s="101">
        <v>39559</v>
      </c>
      <c r="B3455" s="100">
        <v>127.89</v>
      </c>
      <c r="C3455" s="99" t="s">
        <v>175</v>
      </c>
    </row>
    <row r="3456" spans="1:3">
      <c r="A3456" s="101">
        <v>39556</v>
      </c>
      <c r="B3456" s="100">
        <v>128.08000000000001</v>
      </c>
      <c r="C3456" s="99" t="s">
        <v>175</v>
      </c>
    </row>
    <row r="3457" spans="1:3">
      <c r="A3457" s="101">
        <v>39555</v>
      </c>
      <c r="B3457" s="100">
        <v>125.81</v>
      </c>
      <c r="C3457" s="99" t="s">
        <v>175</v>
      </c>
    </row>
    <row r="3458" spans="1:3">
      <c r="A3458" s="101">
        <v>39554</v>
      </c>
      <c r="B3458" s="100">
        <v>125.72</v>
      </c>
      <c r="C3458" s="99" t="s">
        <v>175</v>
      </c>
    </row>
    <row r="3459" spans="1:3">
      <c r="A3459" s="101">
        <v>39553</v>
      </c>
      <c r="B3459" s="100">
        <v>122.92</v>
      </c>
      <c r="C3459" s="99" t="s">
        <v>175</v>
      </c>
    </row>
    <row r="3460" spans="1:3">
      <c r="A3460" s="101">
        <v>39552</v>
      </c>
      <c r="B3460" s="100">
        <v>122.35</v>
      </c>
      <c r="C3460" s="99" t="s">
        <v>175</v>
      </c>
    </row>
    <row r="3461" spans="1:3">
      <c r="A3461" s="101">
        <v>39549</v>
      </c>
      <c r="B3461" s="100">
        <v>122.77</v>
      </c>
      <c r="C3461" s="99" t="s">
        <v>175</v>
      </c>
    </row>
    <row r="3462" spans="1:3">
      <c r="A3462" s="101">
        <v>39548</v>
      </c>
      <c r="B3462" s="100">
        <v>125.31</v>
      </c>
      <c r="C3462" s="99" t="s">
        <v>175</v>
      </c>
    </row>
    <row r="3463" spans="1:3">
      <c r="A3463" s="101">
        <v>39547</v>
      </c>
      <c r="B3463" s="100">
        <v>124.75</v>
      </c>
      <c r="C3463" s="99" t="s">
        <v>175</v>
      </c>
    </row>
    <row r="3464" spans="1:3">
      <c r="A3464" s="101">
        <v>39546</v>
      </c>
      <c r="B3464" s="100">
        <v>125.76</v>
      </c>
      <c r="C3464" s="99" t="s">
        <v>175</v>
      </c>
    </row>
    <row r="3465" spans="1:3">
      <c r="A3465" s="101">
        <v>39545</v>
      </c>
      <c r="B3465" s="100">
        <v>126.36</v>
      </c>
      <c r="C3465" s="99" t="s">
        <v>175</v>
      </c>
    </row>
    <row r="3466" spans="1:3">
      <c r="A3466" s="101">
        <v>39542</v>
      </c>
      <c r="B3466" s="100">
        <v>126.16</v>
      </c>
      <c r="C3466" s="99" t="s">
        <v>175</v>
      </c>
    </row>
    <row r="3467" spans="1:3">
      <c r="A3467" s="101">
        <v>39541</v>
      </c>
      <c r="B3467" s="100">
        <v>126.06</v>
      </c>
      <c r="C3467" s="99" t="s">
        <v>175</v>
      </c>
    </row>
    <row r="3468" spans="1:3">
      <c r="A3468" s="101">
        <v>39540</v>
      </c>
      <c r="B3468" s="100">
        <v>125.9</v>
      </c>
      <c r="C3468" s="99" t="s">
        <v>175</v>
      </c>
    </row>
    <row r="3469" spans="1:3">
      <c r="A3469" s="101">
        <v>39539</v>
      </c>
      <c r="B3469" s="100">
        <v>126.12</v>
      </c>
      <c r="C3469" s="99" t="s">
        <v>175</v>
      </c>
    </row>
    <row r="3470" spans="1:3">
      <c r="A3470" s="101">
        <v>39538</v>
      </c>
      <c r="B3470" s="100">
        <v>121.75</v>
      </c>
      <c r="C3470" s="99" t="s">
        <v>175</v>
      </c>
    </row>
    <row r="3471" spans="1:3">
      <c r="A3471" s="101">
        <v>39535</v>
      </c>
      <c r="B3471" s="100">
        <v>121.06</v>
      </c>
      <c r="C3471" s="99" t="s">
        <v>175</v>
      </c>
    </row>
    <row r="3472" spans="1:3">
      <c r="A3472" s="101">
        <v>39534</v>
      </c>
      <c r="B3472" s="100">
        <v>122.02</v>
      </c>
      <c r="C3472" s="99" t="s">
        <v>175</v>
      </c>
    </row>
    <row r="3473" spans="1:3">
      <c r="A3473" s="101">
        <v>39533</v>
      </c>
      <c r="B3473" s="100">
        <v>124.02</v>
      </c>
      <c r="C3473" s="99" t="s">
        <v>175</v>
      </c>
    </row>
    <row r="3474" spans="1:3">
      <c r="A3474" s="101">
        <v>39532</v>
      </c>
      <c r="B3474" s="100">
        <v>125.11</v>
      </c>
      <c r="C3474" s="99" t="s">
        <v>175</v>
      </c>
    </row>
    <row r="3475" spans="1:3">
      <c r="A3475" s="101">
        <v>39531</v>
      </c>
      <c r="B3475" s="100">
        <v>124.82</v>
      </c>
      <c r="C3475" s="99" t="s">
        <v>175</v>
      </c>
    </row>
    <row r="3476" spans="1:3">
      <c r="A3476" s="101">
        <v>39527</v>
      </c>
      <c r="B3476" s="100">
        <v>122.94</v>
      </c>
      <c r="C3476" s="99" t="s">
        <v>175</v>
      </c>
    </row>
    <row r="3477" spans="1:3">
      <c r="A3477" s="101">
        <v>39526</v>
      </c>
      <c r="B3477" s="100">
        <v>120.06</v>
      </c>
      <c r="C3477" s="99" t="s">
        <v>175</v>
      </c>
    </row>
    <row r="3478" spans="1:3">
      <c r="A3478" s="101">
        <v>39525</v>
      </c>
      <c r="B3478" s="100">
        <v>123.05</v>
      </c>
      <c r="C3478" s="99" t="s">
        <v>175</v>
      </c>
    </row>
    <row r="3479" spans="1:3">
      <c r="A3479" s="101">
        <v>39524</v>
      </c>
      <c r="B3479" s="100">
        <v>118.04</v>
      </c>
      <c r="C3479" s="99" t="s">
        <v>175</v>
      </c>
    </row>
    <row r="3480" spans="1:3">
      <c r="A3480" s="101">
        <v>39521</v>
      </c>
      <c r="B3480" s="100">
        <v>119.09</v>
      </c>
      <c r="C3480" s="99" t="s">
        <v>175</v>
      </c>
    </row>
    <row r="3481" spans="1:3">
      <c r="A3481" s="101">
        <v>39520</v>
      </c>
      <c r="B3481" s="100">
        <v>121.62</v>
      </c>
      <c r="C3481" s="99" t="s">
        <v>175</v>
      </c>
    </row>
    <row r="3482" spans="1:3">
      <c r="A3482" s="101">
        <v>39519</v>
      </c>
      <c r="B3482" s="100">
        <v>120.99</v>
      </c>
      <c r="C3482" s="99" t="s">
        <v>175</v>
      </c>
    </row>
    <row r="3483" spans="1:3">
      <c r="A3483" s="101">
        <v>39518</v>
      </c>
      <c r="B3483" s="100">
        <v>122.06</v>
      </c>
      <c r="C3483" s="99" t="s">
        <v>175</v>
      </c>
    </row>
    <row r="3484" spans="1:3">
      <c r="A3484" s="101">
        <v>39517</v>
      </c>
      <c r="B3484" s="100">
        <v>117.69</v>
      </c>
      <c r="C3484" s="99" t="s">
        <v>175</v>
      </c>
    </row>
    <row r="3485" spans="1:3">
      <c r="A3485" s="101">
        <v>39514</v>
      </c>
      <c r="B3485" s="100">
        <v>119.52</v>
      </c>
      <c r="C3485" s="99" t="s">
        <v>175</v>
      </c>
    </row>
    <row r="3486" spans="1:3">
      <c r="A3486" s="101">
        <v>39513</v>
      </c>
      <c r="B3486" s="100">
        <v>120.54</v>
      </c>
      <c r="C3486" s="99" t="s">
        <v>175</v>
      </c>
    </row>
    <row r="3487" spans="1:3">
      <c r="A3487" s="101">
        <v>39512</v>
      </c>
      <c r="B3487" s="100">
        <v>123.23</v>
      </c>
      <c r="C3487" s="99" t="s">
        <v>175</v>
      </c>
    </row>
    <row r="3488" spans="1:3">
      <c r="A3488" s="101">
        <v>39511</v>
      </c>
      <c r="B3488" s="100">
        <v>122.53</v>
      </c>
      <c r="C3488" s="99" t="s">
        <v>175</v>
      </c>
    </row>
    <row r="3489" spans="1:3">
      <c r="A3489" s="101">
        <v>39510</v>
      </c>
      <c r="B3489" s="100">
        <v>122.95</v>
      </c>
      <c r="C3489" s="99" t="s">
        <v>175</v>
      </c>
    </row>
    <row r="3490" spans="1:3">
      <c r="A3490" s="101">
        <v>39507</v>
      </c>
      <c r="B3490" s="100">
        <v>122.89</v>
      </c>
      <c r="C3490" s="99" t="s">
        <v>175</v>
      </c>
    </row>
    <row r="3491" spans="1:3">
      <c r="A3491" s="101">
        <v>39506</v>
      </c>
      <c r="B3491" s="100">
        <v>126.3</v>
      </c>
      <c r="C3491" s="99" t="s">
        <v>175</v>
      </c>
    </row>
    <row r="3492" spans="1:3">
      <c r="A3492" s="101">
        <v>39505</v>
      </c>
      <c r="B3492" s="100">
        <v>127.43</v>
      </c>
      <c r="C3492" s="99" t="s">
        <v>175</v>
      </c>
    </row>
    <row r="3493" spans="1:3">
      <c r="A3493" s="101">
        <v>39504</v>
      </c>
      <c r="B3493" s="100">
        <v>127.52</v>
      </c>
      <c r="C3493" s="99" t="s">
        <v>175</v>
      </c>
    </row>
    <row r="3494" spans="1:3">
      <c r="A3494" s="101">
        <v>39503</v>
      </c>
      <c r="B3494" s="100">
        <v>126.64</v>
      </c>
      <c r="C3494" s="99" t="s">
        <v>175</v>
      </c>
    </row>
    <row r="3495" spans="1:3">
      <c r="A3495" s="101">
        <v>39500</v>
      </c>
      <c r="B3495" s="100">
        <v>124.91</v>
      </c>
      <c r="C3495" s="99" t="s">
        <v>175</v>
      </c>
    </row>
    <row r="3496" spans="1:3">
      <c r="A3496" s="101">
        <v>39499</v>
      </c>
      <c r="B3496" s="100">
        <v>123.92</v>
      </c>
      <c r="C3496" s="99" t="s">
        <v>175</v>
      </c>
    </row>
    <row r="3497" spans="1:3">
      <c r="A3497" s="101">
        <v>39498</v>
      </c>
      <c r="B3497" s="100">
        <v>125.49</v>
      </c>
      <c r="C3497" s="99" t="s">
        <v>175</v>
      </c>
    </row>
    <row r="3498" spans="1:3">
      <c r="A3498" s="101">
        <v>39497</v>
      </c>
      <c r="B3498" s="100">
        <v>124.45</v>
      </c>
      <c r="C3498" s="99" t="s">
        <v>175</v>
      </c>
    </row>
    <row r="3499" spans="1:3">
      <c r="A3499" s="101">
        <v>39493</v>
      </c>
      <c r="B3499" s="100">
        <v>124.55</v>
      </c>
      <c r="C3499" s="99" t="s">
        <v>175</v>
      </c>
    </row>
    <row r="3500" spans="1:3">
      <c r="A3500" s="101">
        <v>39492</v>
      </c>
      <c r="B3500" s="100">
        <v>124.44</v>
      </c>
      <c r="C3500" s="99" t="s">
        <v>175</v>
      </c>
    </row>
    <row r="3501" spans="1:3">
      <c r="A3501" s="101">
        <v>39491</v>
      </c>
      <c r="B3501" s="100">
        <v>126.13</v>
      </c>
      <c r="C3501" s="99" t="s">
        <v>175</v>
      </c>
    </row>
    <row r="3502" spans="1:3">
      <c r="A3502" s="101">
        <v>39490</v>
      </c>
      <c r="B3502" s="100">
        <v>124.39</v>
      </c>
      <c r="C3502" s="99" t="s">
        <v>175</v>
      </c>
    </row>
    <row r="3503" spans="1:3">
      <c r="A3503" s="101">
        <v>39489</v>
      </c>
      <c r="B3503" s="100">
        <v>123.49</v>
      </c>
      <c r="C3503" s="99" t="s">
        <v>175</v>
      </c>
    </row>
    <row r="3504" spans="1:3">
      <c r="A3504" s="101">
        <v>39486</v>
      </c>
      <c r="B3504" s="100">
        <v>122.76</v>
      </c>
      <c r="C3504" s="99" t="s">
        <v>175</v>
      </c>
    </row>
    <row r="3505" spans="1:3">
      <c r="A3505" s="101">
        <v>39485</v>
      </c>
      <c r="B3505" s="100">
        <v>123.28</v>
      </c>
      <c r="C3505" s="99" t="s">
        <v>175</v>
      </c>
    </row>
    <row r="3506" spans="1:3">
      <c r="A3506" s="101">
        <v>39484</v>
      </c>
      <c r="B3506" s="100">
        <v>122.28</v>
      </c>
      <c r="C3506" s="99" t="s">
        <v>175</v>
      </c>
    </row>
    <row r="3507" spans="1:3">
      <c r="A3507" s="101">
        <v>39483</v>
      </c>
      <c r="B3507" s="100">
        <v>123.17</v>
      </c>
      <c r="C3507" s="99" t="s">
        <v>175</v>
      </c>
    </row>
    <row r="3508" spans="1:3">
      <c r="A3508" s="101">
        <v>39482</v>
      </c>
      <c r="B3508" s="100">
        <v>127.23</v>
      </c>
      <c r="C3508" s="99" t="s">
        <v>175</v>
      </c>
    </row>
    <row r="3509" spans="1:3">
      <c r="A3509" s="101">
        <v>39479</v>
      </c>
      <c r="B3509" s="100">
        <v>128.58000000000001</v>
      </c>
      <c r="C3509" s="99" t="s">
        <v>175</v>
      </c>
    </row>
    <row r="3510" spans="1:3">
      <c r="A3510" s="101">
        <v>39478</v>
      </c>
      <c r="B3510" s="100">
        <v>127.02</v>
      </c>
      <c r="C3510" s="99" t="s">
        <v>175</v>
      </c>
    </row>
    <row r="3511" spans="1:3">
      <c r="A3511" s="101">
        <v>39477</v>
      </c>
      <c r="B3511" s="100">
        <v>124.91</v>
      </c>
      <c r="C3511" s="99" t="s">
        <v>175</v>
      </c>
    </row>
    <row r="3512" spans="1:3">
      <c r="A3512" s="101">
        <v>39476</v>
      </c>
      <c r="B3512" s="100">
        <v>125.5</v>
      </c>
      <c r="C3512" s="99" t="s">
        <v>175</v>
      </c>
    </row>
    <row r="3513" spans="1:3">
      <c r="A3513" s="101">
        <v>39475</v>
      </c>
      <c r="B3513" s="100">
        <v>124.72</v>
      </c>
      <c r="C3513" s="99" t="s">
        <v>175</v>
      </c>
    </row>
    <row r="3514" spans="1:3">
      <c r="A3514" s="101">
        <v>39472</v>
      </c>
      <c r="B3514" s="100">
        <v>122.57</v>
      </c>
      <c r="C3514" s="99" t="s">
        <v>175</v>
      </c>
    </row>
    <row r="3515" spans="1:3">
      <c r="A3515" s="101">
        <v>39471</v>
      </c>
      <c r="B3515" s="100">
        <v>124.54</v>
      </c>
      <c r="C3515" s="99" t="s">
        <v>175</v>
      </c>
    </row>
    <row r="3516" spans="1:3">
      <c r="A3516" s="101">
        <v>39470</v>
      </c>
      <c r="B3516" s="100">
        <v>123.3</v>
      </c>
      <c r="C3516" s="99" t="s">
        <v>175</v>
      </c>
    </row>
    <row r="3517" spans="1:3">
      <c r="A3517" s="101">
        <v>39469</v>
      </c>
      <c r="B3517" s="100">
        <v>120.71</v>
      </c>
      <c r="C3517" s="99" t="s">
        <v>175</v>
      </c>
    </row>
    <row r="3518" spans="1:3">
      <c r="A3518" s="101">
        <v>39465</v>
      </c>
      <c r="B3518" s="100">
        <v>122.07</v>
      </c>
      <c r="C3518" s="99" t="s">
        <v>175</v>
      </c>
    </row>
    <row r="3519" spans="1:3">
      <c r="A3519" s="101">
        <v>39464</v>
      </c>
      <c r="B3519" s="100">
        <v>122.81</v>
      </c>
      <c r="C3519" s="99" t="s">
        <v>175</v>
      </c>
    </row>
    <row r="3520" spans="1:3">
      <c r="A3520" s="101">
        <v>39463</v>
      </c>
      <c r="B3520" s="100">
        <v>126.48</v>
      </c>
      <c r="C3520" s="99" t="s">
        <v>175</v>
      </c>
    </row>
    <row r="3521" spans="1:3">
      <c r="A3521" s="101">
        <v>39462</v>
      </c>
      <c r="B3521" s="100">
        <v>127.19</v>
      </c>
      <c r="C3521" s="99" t="s">
        <v>175</v>
      </c>
    </row>
    <row r="3522" spans="1:3">
      <c r="A3522" s="101">
        <v>39461</v>
      </c>
      <c r="B3522" s="100">
        <v>130.44</v>
      </c>
      <c r="C3522" s="99" t="s">
        <v>175</v>
      </c>
    </row>
    <row r="3523" spans="1:3">
      <c r="A3523" s="101">
        <v>39458</v>
      </c>
      <c r="B3523" s="100">
        <v>129.04</v>
      </c>
      <c r="C3523" s="99" t="s">
        <v>175</v>
      </c>
    </row>
    <row r="3524" spans="1:3">
      <c r="A3524" s="101">
        <v>39457</v>
      </c>
      <c r="B3524" s="100">
        <v>130.80000000000001</v>
      </c>
      <c r="C3524" s="99" t="s">
        <v>175</v>
      </c>
    </row>
    <row r="3525" spans="1:3">
      <c r="A3525" s="101">
        <v>39456</v>
      </c>
      <c r="B3525" s="100">
        <v>129.77000000000001</v>
      </c>
      <c r="C3525" s="99" t="s">
        <v>175</v>
      </c>
    </row>
    <row r="3526" spans="1:3">
      <c r="A3526" s="101">
        <v>39455</v>
      </c>
      <c r="B3526" s="100">
        <v>128.02000000000001</v>
      </c>
      <c r="C3526" s="99" t="s">
        <v>175</v>
      </c>
    </row>
    <row r="3527" spans="1:3">
      <c r="A3527" s="101">
        <v>39454</v>
      </c>
      <c r="B3527" s="100">
        <v>130.37</v>
      </c>
      <c r="C3527" s="99" t="s">
        <v>175</v>
      </c>
    </row>
    <row r="3528" spans="1:3">
      <c r="A3528" s="101">
        <v>39451</v>
      </c>
      <c r="B3528" s="100">
        <v>129.94999999999999</v>
      </c>
      <c r="C3528" s="99" t="s">
        <v>175</v>
      </c>
    </row>
    <row r="3529" spans="1:3">
      <c r="A3529" s="101">
        <v>39450</v>
      </c>
      <c r="B3529" s="100">
        <v>133.22</v>
      </c>
      <c r="C3529" s="99" t="s">
        <v>175</v>
      </c>
    </row>
    <row r="3530" spans="1:3">
      <c r="A3530" s="101">
        <v>39449</v>
      </c>
      <c r="B3530" s="100">
        <v>133.22</v>
      </c>
      <c r="C3530" s="99" t="s">
        <v>175</v>
      </c>
    </row>
    <row r="3531" spans="1:3">
      <c r="A3531" s="101">
        <v>39447</v>
      </c>
      <c r="B3531" s="100">
        <v>135.15</v>
      </c>
      <c r="C3531" s="99" t="s">
        <v>175</v>
      </c>
    </row>
    <row r="3532" spans="1:3">
      <c r="A3532" s="101">
        <v>39444</v>
      </c>
      <c r="B3532" s="100">
        <v>136.08000000000001</v>
      </c>
      <c r="C3532" s="99" t="s">
        <v>175</v>
      </c>
    </row>
    <row r="3533" spans="1:3">
      <c r="A3533" s="101">
        <v>39443</v>
      </c>
      <c r="B3533" s="100">
        <v>135.88</v>
      </c>
      <c r="C3533" s="99" t="s">
        <v>175</v>
      </c>
    </row>
    <row r="3534" spans="1:3">
      <c r="A3534" s="101">
        <v>39442</v>
      </c>
      <c r="B3534" s="100">
        <v>137.81</v>
      </c>
      <c r="C3534" s="99" t="s">
        <v>175</v>
      </c>
    </row>
    <row r="3535" spans="1:3">
      <c r="A3535" s="101">
        <v>39440</v>
      </c>
      <c r="B3535" s="100">
        <v>137.69</v>
      </c>
      <c r="C3535" s="99" t="s">
        <v>175</v>
      </c>
    </row>
    <row r="3536" spans="1:3">
      <c r="A3536" s="101">
        <v>39437</v>
      </c>
      <c r="B3536" s="100">
        <v>136.59</v>
      </c>
      <c r="C3536" s="99" t="s">
        <v>175</v>
      </c>
    </row>
    <row r="3537" spans="1:3">
      <c r="A3537" s="101">
        <v>39436</v>
      </c>
      <c r="B3537" s="100">
        <v>135.07</v>
      </c>
      <c r="C3537" s="99" t="s">
        <v>175</v>
      </c>
    </row>
    <row r="3538" spans="1:3">
      <c r="A3538" s="101">
        <v>39435</v>
      </c>
      <c r="B3538" s="100">
        <v>134.38</v>
      </c>
      <c r="C3538" s="99" t="s">
        <v>175</v>
      </c>
    </row>
    <row r="3539" spans="1:3">
      <c r="A3539" s="101">
        <v>39434</v>
      </c>
      <c r="B3539" s="100">
        <v>134.56</v>
      </c>
      <c r="C3539" s="99" t="s">
        <v>175</v>
      </c>
    </row>
    <row r="3540" spans="1:3">
      <c r="A3540" s="101">
        <v>39433</v>
      </c>
      <c r="B3540" s="100">
        <v>133.72</v>
      </c>
      <c r="C3540" s="99" t="s">
        <v>175</v>
      </c>
    </row>
    <row r="3541" spans="1:3">
      <c r="A3541" s="101">
        <v>39430</v>
      </c>
      <c r="B3541" s="100">
        <v>135.75</v>
      </c>
      <c r="C3541" s="99" t="s">
        <v>175</v>
      </c>
    </row>
    <row r="3542" spans="1:3">
      <c r="A3542" s="101">
        <v>39429</v>
      </c>
      <c r="B3542" s="100">
        <v>137.63999999999999</v>
      </c>
      <c r="C3542" s="99" t="s">
        <v>175</v>
      </c>
    </row>
    <row r="3543" spans="1:3">
      <c r="A3543" s="101">
        <v>39428</v>
      </c>
      <c r="B3543" s="100">
        <v>137.47</v>
      </c>
      <c r="C3543" s="99" t="s">
        <v>175</v>
      </c>
    </row>
    <row r="3544" spans="1:3">
      <c r="A3544" s="101">
        <v>39427</v>
      </c>
      <c r="B3544" s="100">
        <v>136.62</v>
      </c>
      <c r="C3544" s="99" t="s">
        <v>175</v>
      </c>
    </row>
    <row r="3545" spans="1:3">
      <c r="A3545" s="101">
        <v>39426</v>
      </c>
      <c r="B3545" s="100">
        <v>140.16</v>
      </c>
      <c r="C3545" s="99" t="s">
        <v>175</v>
      </c>
    </row>
    <row r="3546" spans="1:3">
      <c r="A3546" s="101">
        <v>39423</v>
      </c>
      <c r="B3546" s="100">
        <v>139.12</v>
      </c>
      <c r="C3546" s="99" t="s">
        <v>175</v>
      </c>
    </row>
    <row r="3547" spans="1:3">
      <c r="A3547" s="101">
        <v>39422</v>
      </c>
      <c r="B3547" s="100">
        <v>139.36000000000001</v>
      </c>
      <c r="C3547" s="99" t="s">
        <v>175</v>
      </c>
    </row>
    <row r="3548" spans="1:3">
      <c r="A3548" s="101">
        <v>39421</v>
      </c>
      <c r="B3548" s="100">
        <v>137.29</v>
      </c>
      <c r="C3548" s="99" t="s">
        <v>175</v>
      </c>
    </row>
    <row r="3549" spans="1:3">
      <c r="A3549" s="101">
        <v>39420</v>
      </c>
      <c r="B3549" s="100">
        <v>135.16</v>
      </c>
      <c r="C3549" s="99" t="s">
        <v>175</v>
      </c>
    </row>
    <row r="3550" spans="1:3">
      <c r="A3550" s="101">
        <v>39419</v>
      </c>
      <c r="B3550" s="100">
        <v>136.05000000000001</v>
      </c>
      <c r="C3550" s="99" t="s">
        <v>175</v>
      </c>
    </row>
    <row r="3551" spans="1:3">
      <c r="A3551" s="101">
        <v>39416</v>
      </c>
      <c r="B3551" s="100">
        <v>136.85</v>
      </c>
      <c r="C3551" s="99" t="s">
        <v>175</v>
      </c>
    </row>
    <row r="3552" spans="1:3">
      <c r="A3552" s="101">
        <v>39415</v>
      </c>
      <c r="B3552" s="100">
        <v>135.80000000000001</v>
      </c>
      <c r="C3552" s="99" t="s">
        <v>175</v>
      </c>
    </row>
    <row r="3553" spans="1:3">
      <c r="A3553" s="101">
        <v>39414</v>
      </c>
      <c r="B3553" s="100">
        <v>135.72</v>
      </c>
      <c r="C3553" s="99" t="s">
        <v>175</v>
      </c>
    </row>
    <row r="3554" spans="1:3">
      <c r="A3554" s="101">
        <v>39413</v>
      </c>
      <c r="B3554" s="100">
        <v>131.91</v>
      </c>
      <c r="C3554" s="99" t="s">
        <v>175</v>
      </c>
    </row>
    <row r="3555" spans="1:3">
      <c r="A3555" s="101">
        <v>39412</v>
      </c>
      <c r="B3555" s="100">
        <v>129.97</v>
      </c>
      <c r="C3555" s="99" t="s">
        <v>175</v>
      </c>
    </row>
    <row r="3556" spans="1:3">
      <c r="A3556" s="101">
        <v>39409</v>
      </c>
      <c r="B3556" s="100">
        <v>133.06</v>
      </c>
      <c r="C3556" s="99" t="s">
        <v>175</v>
      </c>
    </row>
    <row r="3557" spans="1:3">
      <c r="A3557" s="101">
        <v>39407</v>
      </c>
      <c r="B3557" s="100">
        <v>130.84</v>
      </c>
      <c r="C3557" s="99" t="s">
        <v>175</v>
      </c>
    </row>
    <row r="3558" spans="1:3">
      <c r="A3558" s="101">
        <v>39406</v>
      </c>
      <c r="B3558" s="100">
        <v>132.94999999999999</v>
      </c>
      <c r="C3558" s="99" t="s">
        <v>175</v>
      </c>
    </row>
    <row r="3559" spans="1:3">
      <c r="A3559" s="101">
        <v>39405</v>
      </c>
      <c r="B3559" s="100">
        <v>132.35</v>
      </c>
      <c r="C3559" s="99" t="s">
        <v>175</v>
      </c>
    </row>
    <row r="3560" spans="1:3">
      <c r="A3560" s="101">
        <v>39402</v>
      </c>
      <c r="B3560" s="100">
        <v>134.69999999999999</v>
      </c>
      <c r="C3560" s="99" t="s">
        <v>175</v>
      </c>
    </row>
    <row r="3561" spans="1:3">
      <c r="A3561" s="101">
        <v>39401</v>
      </c>
      <c r="B3561" s="100">
        <v>133.99</v>
      </c>
      <c r="C3561" s="99" t="s">
        <v>175</v>
      </c>
    </row>
    <row r="3562" spans="1:3">
      <c r="A3562" s="101">
        <v>39400</v>
      </c>
      <c r="B3562" s="100">
        <v>135.78</v>
      </c>
      <c r="C3562" s="99" t="s">
        <v>175</v>
      </c>
    </row>
    <row r="3563" spans="1:3">
      <c r="A3563" s="101">
        <v>39399</v>
      </c>
      <c r="B3563" s="100">
        <v>136.71</v>
      </c>
      <c r="C3563" s="99" t="s">
        <v>175</v>
      </c>
    </row>
    <row r="3564" spans="1:3">
      <c r="A3564" s="101">
        <v>39398</v>
      </c>
      <c r="B3564" s="100">
        <v>132.80000000000001</v>
      </c>
      <c r="C3564" s="99" t="s">
        <v>175</v>
      </c>
    </row>
    <row r="3565" spans="1:3">
      <c r="A3565" s="101">
        <v>39395</v>
      </c>
      <c r="B3565" s="100">
        <v>134.13999999999999</v>
      </c>
      <c r="C3565" s="99" t="s">
        <v>175</v>
      </c>
    </row>
    <row r="3566" spans="1:3">
      <c r="A3566" s="101">
        <v>39394</v>
      </c>
      <c r="B3566" s="100">
        <v>136.08000000000001</v>
      </c>
      <c r="C3566" s="99" t="s">
        <v>175</v>
      </c>
    </row>
    <row r="3567" spans="1:3">
      <c r="A3567" s="101">
        <v>39393</v>
      </c>
      <c r="B3567" s="100">
        <v>136.16</v>
      </c>
      <c r="C3567" s="99" t="s">
        <v>175</v>
      </c>
    </row>
    <row r="3568" spans="1:3">
      <c r="A3568" s="101">
        <v>39392</v>
      </c>
      <c r="B3568" s="100">
        <v>140.19999999999999</v>
      </c>
      <c r="C3568" s="99" t="s">
        <v>175</v>
      </c>
    </row>
    <row r="3569" spans="1:3">
      <c r="A3569" s="101">
        <v>39391</v>
      </c>
      <c r="B3569" s="100">
        <v>138.53</v>
      </c>
      <c r="C3569" s="99" t="s">
        <v>175</v>
      </c>
    </row>
    <row r="3570" spans="1:3">
      <c r="A3570" s="101">
        <v>39388</v>
      </c>
      <c r="B3570" s="100">
        <v>139.21</v>
      </c>
      <c r="C3570" s="99" t="s">
        <v>175</v>
      </c>
    </row>
    <row r="3571" spans="1:3">
      <c r="A3571" s="101">
        <v>39387</v>
      </c>
      <c r="B3571" s="100">
        <v>139.1</v>
      </c>
      <c r="C3571" s="99" t="s">
        <v>175</v>
      </c>
    </row>
    <row r="3572" spans="1:3">
      <c r="A3572" s="101">
        <v>39386</v>
      </c>
      <c r="B3572" s="100">
        <v>142.83000000000001</v>
      </c>
      <c r="C3572" s="99" t="s">
        <v>175</v>
      </c>
    </row>
    <row r="3573" spans="1:3">
      <c r="A3573" s="101">
        <v>39385</v>
      </c>
      <c r="B3573" s="100">
        <v>141.13</v>
      </c>
      <c r="C3573" s="99" t="s">
        <v>175</v>
      </c>
    </row>
    <row r="3574" spans="1:3">
      <c r="A3574" s="101">
        <v>39384</v>
      </c>
      <c r="B3574" s="100">
        <v>142.05000000000001</v>
      </c>
      <c r="C3574" s="99" t="s">
        <v>175</v>
      </c>
    </row>
    <row r="3575" spans="1:3">
      <c r="A3575" s="101">
        <v>39381</v>
      </c>
      <c r="B3575" s="100">
        <v>141.51</v>
      </c>
      <c r="C3575" s="99" t="s">
        <v>175</v>
      </c>
    </row>
    <row r="3576" spans="1:3">
      <c r="A3576" s="101">
        <v>39380</v>
      </c>
      <c r="B3576" s="100">
        <v>139.58000000000001</v>
      </c>
      <c r="C3576" s="99" t="s">
        <v>175</v>
      </c>
    </row>
    <row r="3577" spans="1:3">
      <c r="A3577" s="101">
        <v>39379</v>
      </c>
      <c r="B3577" s="100">
        <v>139.72</v>
      </c>
      <c r="C3577" s="99" t="s">
        <v>175</v>
      </c>
    </row>
    <row r="3578" spans="1:3">
      <c r="A3578" s="101">
        <v>39378</v>
      </c>
      <c r="B3578" s="100">
        <v>140.06</v>
      </c>
      <c r="C3578" s="99" t="s">
        <v>175</v>
      </c>
    </row>
    <row r="3579" spans="1:3">
      <c r="A3579" s="101">
        <v>39377</v>
      </c>
      <c r="B3579" s="100">
        <v>138.83000000000001</v>
      </c>
      <c r="C3579" s="99" t="s">
        <v>175</v>
      </c>
    </row>
    <row r="3580" spans="1:3">
      <c r="A3580" s="101">
        <v>39374</v>
      </c>
      <c r="B3580" s="100">
        <v>138.31</v>
      </c>
      <c r="C3580" s="99" t="s">
        <v>175</v>
      </c>
    </row>
    <row r="3581" spans="1:3">
      <c r="A3581" s="101">
        <v>39373</v>
      </c>
      <c r="B3581" s="100">
        <v>141.94</v>
      </c>
      <c r="C3581" s="99" t="s">
        <v>175</v>
      </c>
    </row>
    <row r="3582" spans="1:3">
      <c r="A3582" s="101">
        <v>39372</v>
      </c>
      <c r="B3582" s="100">
        <v>142.05000000000001</v>
      </c>
      <c r="C3582" s="99" t="s">
        <v>175</v>
      </c>
    </row>
    <row r="3583" spans="1:3">
      <c r="A3583" s="101">
        <v>39371</v>
      </c>
      <c r="B3583" s="100">
        <v>141.79</v>
      </c>
      <c r="C3583" s="99" t="s">
        <v>175</v>
      </c>
    </row>
    <row r="3584" spans="1:3">
      <c r="A3584" s="101">
        <v>39370</v>
      </c>
      <c r="B3584" s="100">
        <v>142.72999999999999</v>
      </c>
      <c r="C3584" s="99" t="s">
        <v>175</v>
      </c>
    </row>
    <row r="3585" spans="1:3">
      <c r="A3585" s="101">
        <v>39367</v>
      </c>
      <c r="B3585" s="100">
        <v>143.93</v>
      </c>
      <c r="C3585" s="99" t="s">
        <v>175</v>
      </c>
    </row>
    <row r="3586" spans="1:3">
      <c r="A3586" s="101">
        <v>39366</v>
      </c>
      <c r="B3586" s="100">
        <v>143.25</v>
      </c>
      <c r="C3586" s="99" t="s">
        <v>175</v>
      </c>
    </row>
    <row r="3587" spans="1:3">
      <c r="A3587" s="101">
        <v>39365</v>
      </c>
      <c r="B3587" s="100">
        <v>143.99</v>
      </c>
      <c r="C3587" s="99" t="s">
        <v>175</v>
      </c>
    </row>
    <row r="3588" spans="1:3">
      <c r="A3588" s="101">
        <v>39364</v>
      </c>
      <c r="B3588" s="100">
        <v>144.22</v>
      </c>
      <c r="C3588" s="99" t="s">
        <v>175</v>
      </c>
    </row>
    <row r="3589" spans="1:3">
      <c r="A3589" s="101">
        <v>39363</v>
      </c>
      <c r="B3589" s="100">
        <v>143.06</v>
      </c>
      <c r="C3589" s="99" t="s">
        <v>175</v>
      </c>
    </row>
    <row r="3590" spans="1:3">
      <c r="A3590" s="101">
        <v>39360</v>
      </c>
      <c r="B3590" s="100">
        <v>143.53</v>
      </c>
      <c r="C3590" s="99" t="s">
        <v>175</v>
      </c>
    </row>
    <row r="3591" spans="1:3">
      <c r="A3591" s="101">
        <v>39359</v>
      </c>
      <c r="B3591" s="100">
        <v>142.13</v>
      </c>
      <c r="C3591" s="99" t="s">
        <v>175</v>
      </c>
    </row>
    <row r="3592" spans="1:3">
      <c r="A3592" s="101">
        <v>39358</v>
      </c>
      <c r="B3592" s="100">
        <v>141.83000000000001</v>
      </c>
      <c r="C3592" s="99" t="s">
        <v>175</v>
      </c>
    </row>
    <row r="3593" spans="1:3">
      <c r="A3593" s="101">
        <v>39357</v>
      </c>
      <c r="B3593" s="100">
        <v>142.44999999999999</v>
      </c>
      <c r="C3593" s="99" t="s">
        <v>175</v>
      </c>
    </row>
    <row r="3594" spans="1:3">
      <c r="A3594" s="101">
        <v>39356</v>
      </c>
      <c r="B3594" s="100">
        <v>142.47999999999999</v>
      </c>
      <c r="C3594" s="99" t="s">
        <v>175</v>
      </c>
    </row>
    <row r="3595" spans="1:3">
      <c r="A3595" s="101">
        <v>39353</v>
      </c>
      <c r="B3595" s="100">
        <v>140.61000000000001</v>
      </c>
      <c r="C3595" s="99" t="s">
        <v>175</v>
      </c>
    </row>
    <row r="3596" spans="1:3">
      <c r="A3596" s="101">
        <v>39352</v>
      </c>
      <c r="B3596" s="100">
        <v>141.04</v>
      </c>
      <c r="C3596" s="99" t="s">
        <v>175</v>
      </c>
    </row>
    <row r="3597" spans="1:3">
      <c r="A3597" s="101">
        <v>39351</v>
      </c>
      <c r="B3597" s="100">
        <v>140.49</v>
      </c>
      <c r="C3597" s="99" t="s">
        <v>175</v>
      </c>
    </row>
    <row r="3598" spans="1:3">
      <c r="A3598" s="101">
        <v>39350</v>
      </c>
      <c r="B3598" s="100">
        <v>139.71</v>
      </c>
      <c r="C3598" s="99" t="s">
        <v>175</v>
      </c>
    </row>
    <row r="3599" spans="1:3">
      <c r="A3599" s="101">
        <v>39349</v>
      </c>
      <c r="B3599" s="100">
        <v>139.75</v>
      </c>
      <c r="C3599" s="99" t="s">
        <v>175</v>
      </c>
    </row>
    <row r="3600" spans="1:3">
      <c r="A3600" s="101">
        <v>39346</v>
      </c>
      <c r="B3600" s="100">
        <v>140.49</v>
      </c>
      <c r="C3600" s="99" t="s">
        <v>175</v>
      </c>
    </row>
    <row r="3601" spans="1:3">
      <c r="A3601" s="101">
        <v>39345</v>
      </c>
      <c r="B3601" s="100">
        <v>140.47</v>
      </c>
      <c r="C3601" s="99" t="s">
        <v>175</v>
      </c>
    </row>
    <row r="3602" spans="1:3">
      <c r="A3602" s="101">
        <v>39344</v>
      </c>
      <c r="B3602" s="100">
        <v>141.38999999999999</v>
      </c>
      <c r="C3602" s="99" t="s">
        <v>175</v>
      </c>
    </row>
    <row r="3603" spans="1:3">
      <c r="A3603" s="101">
        <v>39343</v>
      </c>
      <c r="B3603" s="100">
        <v>140.53</v>
      </c>
      <c r="C3603" s="99" t="s">
        <v>175</v>
      </c>
    </row>
    <row r="3604" spans="1:3">
      <c r="A3604" s="101">
        <v>39342</v>
      </c>
      <c r="B3604" s="100">
        <v>136.54</v>
      </c>
      <c r="C3604" s="99" t="s">
        <v>175</v>
      </c>
    </row>
    <row r="3605" spans="1:3">
      <c r="A3605" s="101">
        <v>39339</v>
      </c>
      <c r="B3605" s="100">
        <v>137.24</v>
      </c>
      <c r="C3605" s="99" t="s">
        <v>175</v>
      </c>
    </row>
    <row r="3606" spans="1:3">
      <c r="A3606" s="101">
        <v>39338</v>
      </c>
      <c r="B3606" s="100">
        <v>137.22</v>
      </c>
      <c r="C3606" s="99" t="s">
        <v>175</v>
      </c>
    </row>
    <row r="3607" spans="1:3">
      <c r="A3607" s="101">
        <v>39337</v>
      </c>
      <c r="B3607" s="100">
        <v>136.06</v>
      </c>
      <c r="C3607" s="99" t="s">
        <v>175</v>
      </c>
    </row>
    <row r="3608" spans="1:3">
      <c r="A3608" s="101">
        <v>39336</v>
      </c>
      <c r="B3608" s="100">
        <v>136.02000000000001</v>
      </c>
      <c r="C3608" s="99" t="s">
        <v>175</v>
      </c>
    </row>
    <row r="3609" spans="1:3">
      <c r="A3609" s="101">
        <v>39335</v>
      </c>
      <c r="B3609" s="100">
        <v>134.19</v>
      </c>
      <c r="C3609" s="99" t="s">
        <v>175</v>
      </c>
    </row>
    <row r="3610" spans="1:3">
      <c r="A3610" s="101">
        <v>39332</v>
      </c>
      <c r="B3610" s="100">
        <v>134.36000000000001</v>
      </c>
      <c r="C3610" s="99" t="s">
        <v>175</v>
      </c>
    </row>
    <row r="3611" spans="1:3">
      <c r="A3611" s="101">
        <v>39331</v>
      </c>
      <c r="B3611" s="100">
        <v>136.66999999999999</v>
      </c>
      <c r="C3611" s="99" t="s">
        <v>175</v>
      </c>
    </row>
    <row r="3612" spans="1:3">
      <c r="A3612" s="101">
        <v>39330</v>
      </c>
      <c r="B3612" s="100">
        <v>136.06</v>
      </c>
      <c r="C3612" s="99" t="s">
        <v>175</v>
      </c>
    </row>
    <row r="3613" spans="1:3">
      <c r="A3613" s="101">
        <v>39329</v>
      </c>
      <c r="B3613" s="100">
        <v>137.58000000000001</v>
      </c>
      <c r="C3613" s="99" t="s">
        <v>175</v>
      </c>
    </row>
    <row r="3614" spans="1:3">
      <c r="A3614" s="101">
        <v>39325</v>
      </c>
      <c r="B3614" s="100">
        <v>136.16</v>
      </c>
      <c r="C3614" s="99" t="s">
        <v>175</v>
      </c>
    </row>
    <row r="3615" spans="1:3">
      <c r="A3615" s="101">
        <v>39324</v>
      </c>
      <c r="B3615" s="100">
        <v>134.65</v>
      </c>
      <c r="C3615" s="99" t="s">
        <v>175</v>
      </c>
    </row>
    <row r="3616" spans="1:3">
      <c r="A3616" s="101">
        <v>39323</v>
      </c>
      <c r="B3616" s="100">
        <v>135.19999999999999</v>
      </c>
      <c r="C3616" s="99" t="s">
        <v>175</v>
      </c>
    </row>
    <row r="3617" spans="1:3">
      <c r="A3617" s="101">
        <v>39322</v>
      </c>
      <c r="B3617" s="100">
        <v>132.27000000000001</v>
      </c>
      <c r="C3617" s="99" t="s">
        <v>175</v>
      </c>
    </row>
    <row r="3618" spans="1:3">
      <c r="A3618" s="101">
        <v>39321</v>
      </c>
      <c r="B3618" s="100">
        <v>135.44</v>
      </c>
      <c r="C3618" s="99" t="s">
        <v>175</v>
      </c>
    </row>
    <row r="3619" spans="1:3">
      <c r="A3619" s="101">
        <v>39318</v>
      </c>
      <c r="B3619" s="100">
        <v>136.61000000000001</v>
      </c>
      <c r="C3619" s="99" t="s">
        <v>175</v>
      </c>
    </row>
    <row r="3620" spans="1:3">
      <c r="A3620" s="101">
        <v>39317</v>
      </c>
      <c r="B3620" s="100">
        <v>135.04</v>
      </c>
      <c r="C3620" s="99" t="s">
        <v>175</v>
      </c>
    </row>
    <row r="3621" spans="1:3">
      <c r="A3621" s="101">
        <v>39316</v>
      </c>
      <c r="B3621" s="100">
        <v>135.18</v>
      </c>
      <c r="C3621" s="99" t="s">
        <v>175</v>
      </c>
    </row>
    <row r="3622" spans="1:3">
      <c r="A3622" s="101">
        <v>39315</v>
      </c>
      <c r="B3622" s="100">
        <v>133.61000000000001</v>
      </c>
      <c r="C3622" s="99" t="s">
        <v>175</v>
      </c>
    </row>
    <row r="3623" spans="1:3">
      <c r="A3623" s="101">
        <v>39314</v>
      </c>
      <c r="B3623" s="100">
        <v>133.46</v>
      </c>
      <c r="C3623" s="99" t="s">
        <v>175</v>
      </c>
    </row>
    <row r="3624" spans="1:3">
      <c r="A3624" s="101">
        <v>39311</v>
      </c>
      <c r="B3624" s="100">
        <v>133.5</v>
      </c>
      <c r="C3624" s="99" t="s">
        <v>175</v>
      </c>
    </row>
    <row r="3625" spans="1:3">
      <c r="A3625" s="101">
        <v>39310</v>
      </c>
      <c r="B3625" s="100">
        <v>130.30000000000001</v>
      </c>
      <c r="C3625" s="99" t="s">
        <v>175</v>
      </c>
    </row>
    <row r="3626" spans="1:3">
      <c r="A3626" s="101">
        <v>39309</v>
      </c>
      <c r="B3626" s="100">
        <v>129.87</v>
      </c>
      <c r="C3626" s="99" t="s">
        <v>175</v>
      </c>
    </row>
    <row r="3627" spans="1:3">
      <c r="A3627" s="101">
        <v>39308</v>
      </c>
      <c r="B3627" s="100">
        <v>131.66999999999999</v>
      </c>
      <c r="C3627" s="99" t="s">
        <v>175</v>
      </c>
    </row>
    <row r="3628" spans="1:3">
      <c r="A3628" s="101">
        <v>39307</v>
      </c>
      <c r="B3628" s="100">
        <v>134.08000000000001</v>
      </c>
      <c r="C3628" s="99" t="s">
        <v>175</v>
      </c>
    </row>
    <row r="3629" spans="1:3">
      <c r="A3629" s="101">
        <v>39304</v>
      </c>
      <c r="B3629" s="100">
        <v>134.13</v>
      </c>
      <c r="C3629" s="99" t="s">
        <v>175</v>
      </c>
    </row>
    <row r="3630" spans="1:3">
      <c r="A3630" s="101">
        <v>39303</v>
      </c>
      <c r="B3630" s="100">
        <v>134.08000000000001</v>
      </c>
      <c r="C3630" s="99" t="s">
        <v>175</v>
      </c>
    </row>
    <row r="3631" spans="1:3">
      <c r="A3631" s="101">
        <v>39302</v>
      </c>
      <c r="B3631" s="100">
        <v>138.15</v>
      </c>
      <c r="C3631" s="99" t="s">
        <v>175</v>
      </c>
    </row>
    <row r="3632" spans="1:3">
      <c r="A3632" s="101">
        <v>39301</v>
      </c>
      <c r="B3632" s="100">
        <v>136.18</v>
      </c>
      <c r="C3632" s="99" t="s">
        <v>175</v>
      </c>
    </row>
    <row r="3633" spans="1:3">
      <c r="A3633" s="101">
        <v>39300</v>
      </c>
      <c r="B3633" s="100">
        <v>135.35</v>
      </c>
      <c r="C3633" s="99" t="s">
        <v>175</v>
      </c>
    </row>
    <row r="3634" spans="1:3">
      <c r="A3634" s="101">
        <v>39297</v>
      </c>
      <c r="B3634" s="100">
        <v>132.16</v>
      </c>
      <c r="C3634" s="99" t="s">
        <v>175</v>
      </c>
    </row>
    <row r="3635" spans="1:3">
      <c r="A3635" s="101">
        <v>39296</v>
      </c>
      <c r="B3635" s="100">
        <v>135.76</v>
      </c>
      <c r="C3635" s="99" t="s">
        <v>175</v>
      </c>
    </row>
    <row r="3636" spans="1:3">
      <c r="A3636" s="101">
        <v>39295</v>
      </c>
      <c r="B3636" s="100">
        <v>135.13</v>
      </c>
      <c r="C3636" s="99" t="s">
        <v>175</v>
      </c>
    </row>
    <row r="3637" spans="1:3">
      <c r="A3637" s="101">
        <v>39294</v>
      </c>
      <c r="B3637" s="100">
        <v>134.15</v>
      </c>
      <c r="C3637" s="99" t="s">
        <v>175</v>
      </c>
    </row>
    <row r="3638" spans="1:3">
      <c r="A3638" s="101">
        <v>39293</v>
      </c>
      <c r="B3638" s="100">
        <v>135.87</v>
      </c>
      <c r="C3638" s="99" t="s">
        <v>175</v>
      </c>
    </row>
    <row r="3639" spans="1:3">
      <c r="A3639" s="101">
        <v>39290</v>
      </c>
      <c r="B3639" s="100">
        <v>134.49</v>
      </c>
      <c r="C3639" s="99" t="s">
        <v>175</v>
      </c>
    </row>
    <row r="3640" spans="1:3">
      <c r="A3640" s="101">
        <v>39289</v>
      </c>
      <c r="B3640" s="100">
        <v>136.66</v>
      </c>
      <c r="C3640" s="99" t="s">
        <v>175</v>
      </c>
    </row>
    <row r="3641" spans="1:3">
      <c r="A3641" s="101">
        <v>39288</v>
      </c>
      <c r="B3641" s="100">
        <v>139.91999999999999</v>
      </c>
      <c r="C3641" s="99" t="s">
        <v>175</v>
      </c>
    </row>
    <row r="3642" spans="1:3">
      <c r="A3642" s="101">
        <v>39287</v>
      </c>
      <c r="B3642" s="100">
        <v>139.27000000000001</v>
      </c>
      <c r="C3642" s="99" t="s">
        <v>175</v>
      </c>
    </row>
    <row r="3643" spans="1:3">
      <c r="A3643" s="101">
        <v>39286</v>
      </c>
      <c r="B3643" s="100">
        <v>142.09</v>
      </c>
      <c r="C3643" s="99" t="s">
        <v>175</v>
      </c>
    </row>
    <row r="3644" spans="1:3">
      <c r="A3644" s="101">
        <v>39283</v>
      </c>
      <c r="B3644" s="100">
        <v>141.4</v>
      </c>
      <c r="C3644" s="99" t="s">
        <v>175</v>
      </c>
    </row>
    <row r="3645" spans="1:3">
      <c r="A3645" s="101">
        <v>39282</v>
      </c>
      <c r="B3645" s="100">
        <v>143.15</v>
      </c>
      <c r="C3645" s="99" t="s">
        <v>175</v>
      </c>
    </row>
    <row r="3646" spans="1:3">
      <c r="A3646" s="101">
        <v>39281</v>
      </c>
      <c r="B3646" s="100">
        <v>142.51</v>
      </c>
      <c r="C3646" s="99" t="s">
        <v>175</v>
      </c>
    </row>
    <row r="3647" spans="1:3">
      <c r="A3647" s="101">
        <v>39280</v>
      </c>
      <c r="B3647" s="100">
        <v>142.76</v>
      </c>
      <c r="C3647" s="99" t="s">
        <v>175</v>
      </c>
    </row>
    <row r="3648" spans="1:3">
      <c r="A3648" s="101">
        <v>39279</v>
      </c>
      <c r="B3648" s="100">
        <v>142.77000000000001</v>
      </c>
      <c r="C3648" s="99" t="s">
        <v>175</v>
      </c>
    </row>
    <row r="3649" spans="1:3">
      <c r="A3649" s="101">
        <v>39276</v>
      </c>
      <c r="B3649" s="100">
        <v>143.05000000000001</v>
      </c>
      <c r="C3649" s="99" t="s">
        <v>175</v>
      </c>
    </row>
    <row r="3650" spans="1:3">
      <c r="A3650" s="101">
        <v>39275</v>
      </c>
      <c r="B3650" s="100">
        <v>142.6</v>
      </c>
      <c r="C3650" s="99" t="s">
        <v>175</v>
      </c>
    </row>
    <row r="3651" spans="1:3">
      <c r="A3651" s="101">
        <v>39274</v>
      </c>
      <c r="B3651" s="100">
        <v>139.93</v>
      </c>
      <c r="C3651" s="99" t="s">
        <v>175</v>
      </c>
    </row>
    <row r="3652" spans="1:3">
      <c r="A3652" s="101">
        <v>39273</v>
      </c>
      <c r="B3652" s="100">
        <v>139.12</v>
      </c>
      <c r="C3652" s="99" t="s">
        <v>175</v>
      </c>
    </row>
    <row r="3653" spans="1:3">
      <c r="A3653" s="101">
        <v>39272</v>
      </c>
      <c r="B3653" s="100">
        <v>141.12</v>
      </c>
      <c r="C3653" s="99" t="s">
        <v>175</v>
      </c>
    </row>
    <row r="3654" spans="1:3">
      <c r="A3654" s="101">
        <v>39269</v>
      </c>
      <c r="B3654" s="100">
        <v>140.99</v>
      </c>
      <c r="C3654" s="99" t="s">
        <v>175</v>
      </c>
    </row>
    <row r="3655" spans="1:3">
      <c r="A3655" s="101">
        <v>39268</v>
      </c>
      <c r="B3655" s="100">
        <v>140.49</v>
      </c>
      <c r="C3655" s="99" t="s">
        <v>175</v>
      </c>
    </row>
    <row r="3656" spans="1:3">
      <c r="A3656" s="101">
        <v>39266</v>
      </c>
      <c r="B3656" s="100">
        <v>140.44</v>
      </c>
      <c r="C3656" s="99" t="s">
        <v>175</v>
      </c>
    </row>
    <row r="3657" spans="1:3">
      <c r="A3657" s="101">
        <v>39265</v>
      </c>
      <c r="B3657" s="100">
        <v>139.91</v>
      </c>
      <c r="C3657" s="99" t="s">
        <v>175</v>
      </c>
    </row>
    <row r="3658" spans="1:3">
      <c r="A3658" s="101">
        <v>39262</v>
      </c>
      <c r="B3658" s="100">
        <v>138.43</v>
      </c>
      <c r="C3658" s="99" t="s">
        <v>175</v>
      </c>
    </row>
    <row r="3659" spans="1:3">
      <c r="A3659" s="101">
        <v>39261</v>
      </c>
      <c r="B3659" s="100">
        <v>138.65</v>
      </c>
      <c r="C3659" s="99" t="s">
        <v>175</v>
      </c>
    </row>
    <row r="3660" spans="1:3">
      <c r="A3660" s="101">
        <v>39260</v>
      </c>
      <c r="B3660" s="100">
        <v>138.69999999999999</v>
      </c>
      <c r="C3660" s="99" t="s">
        <v>175</v>
      </c>
    </row>
    <row r="3661" spans="1:3">
      <c r="A3661" s="101">
        <v>39259</v>
      </c>
      <c r="B3661" s="100">
        <v>137.43</v>
      </c>
      <c r="C3661" s="99" t="s">
        <v>175</v>
      </c>
    </row>
    <row r="3662" spans="1:3">
      <c r="A3662" s="101">
        <v>39258</v>
      </c>
      <c r="B3662" s="100">
        <v>137.88</v>
      </c>
      <c r="C3662" s="99" t="s">
        <v>175</v>
      </c>
    </row>
    <row r="3663" spans="1:3">
      <c r="A3663" s="101">
        <v>39255</v>
      </c>
      <c r="B3663" s="100">
        <v>138.32</v>
      </c>
      <c r="C3663" s="99" t="s">
        <v>175</v>
      </c>
    </row>
    <row r="3664" spans="1:3">
      <c r="A3664" s="101">
        <v>39254</v>
      </c>
      <c r="B3664" s="100">
        <v>140.71</v>
      </c>
      <c r="C3664" s="99" t="s">
        <v>175</v>
      </c>
    </row>
    <row r="3665" spans="1:3">
      <c r="A3665" s="101">
        <v>39253</v>
      </c>
      <c r="B3665" s="100">
        <v>139.81</v>
      </c>
      <c r="C3665" s="99" t="s">
        <v>175</v>
      </c>
    </row>
    <row r="3666" spans="1:3">
      <c r="A3666" s="101">
        <v>39252</v>
      </c>
      <c r="B3666" s="100">
        <v>141.74</v>
      </c>
      <c r="C3666" s="99" t="s">
        <v>175</v>
      </c>
    </row>
    <row r="3667" spans="1:3">
      <c r="A3667" s="101">
        <v>39251</v>
      </c>
      <c r="B3667" s="100">
        <v>141.49</v>
      </c>
      <c r="C3667" s="99" t="s">
        <v>175</v>
      </c>
    </row>
    <row r="3668" spans="1:3">
      <c r="A3668" s="101">
        <v>39248</v>
      </c>
      <c r="B3668" s="100">
        <v>141.66999999999999</v>
      </c>
      <c r="C3668" s="99" t="s">
        <v>175</v>
      </c>
    </row>
    <row r="3669" spans="1:3">
      <c r="A3669" s="101">
        <v>39247</v>
      </c>
      <c r="B3669" s="100">
        <v>140.75</v>
      </c>
      <c r="C3669" s="99" t="s">
        <v>175</v>
      </c>
    </row>
    <row r="3670" spans="1:3">
      <c r="A3670" s="101">
        <v>39246</v>
      </c>
      <c r="B3670" s="100">
        <v>140.06</v>
      </c>
      <c r="C3670" s="99" t="s">
        <v>175</v>
      </c>
    </row>
    <row r="3671" spans="1:3">
      <c r="A3671" s="101">
        <v>39245</v>
      </c>
      <c r="B3671" s="100">
        <v>137.94</v>
      </c>
      <c r="C3671" s="99" t="s">
        <v>175</v>
      </c>
    </row>
    <row r="3672" spans="1:3">
      <c r="A3672" s="101">
        <v>39244</v>
      </c>
      <c r="B3672" s="100">
        <v>139.43</v>
      </c>
      <c r="C3672" s="99" t="s">
        <v>175</v>
      </c>
    </row>
    <row r="3673" spans="1:3">
      <c r="A3673" s="101">
        <v>39241</v>
      </c>
      <c r="B3673" s="100">
        <v>139.29</v>
      </c>
      <c r="C3673" s="99" t="s">
        <v>175</v>
      </c>
    </row>
    <row r="3674" spans="1:3">
      <c r="A3674" s="101">
        <v>39240</v>
      </c>
      <c r="B3674" s="100">
        <v>137.72999999999999</v>
      </c>
      <c r="C3674" s="99" t="s">
        <v>175</v>
      </c>
    </row>
    <row r="3675" spans="1:3">
      <c r="A3675" s="101">
        <v>39239</v>
      </c>
      <c r="B3675" s="100">
        <v>140.18</v>
      </c>
      <c r="C3675" s="99" t="s">
        <v>175</v>
      </c>
    </row>
    <row r="3676" spans="1:3">
      <c r="A3676" s="101">
        <v>39238</v>
      </c>
      <c r="B3676" s="100">
        <v>141.4</v>
      </c>
      <c r="C3676" s="99" t="s">
        <v>175</v>
      </c>
    </row>
    <row r="3677" spans="1:3">
      <c r="A3677" s="101">
        <v>39237</v>
      </c>
      <c r="B3677" s="100">
        <v>142.15</v>
      </c>
      <c r="C3677" s="99" t="s">
        <v>175</v>
      </c>
    </row>
    <row r="3678" spans="1:3">
      <c r="A3678" s="101">
        <v>39234</v>
      </c>
      <c r="B3678" s="100">
        <v>141.88999999999999</v>
      </c>
      <c r="C3678" s="99" t="s">
        <v>175</v>
      </c>
    </row>
    <row r="3679" spans="1:3">
      <c r="A3679" s="101">
        <v>39233</v>
      </c>
      <c r="B3679" s="100">
        <v>141.36000000000001</v>
      </c>
      <c r="C3679" s="99" t="s">
        <v>175</v>
      </c>
    </row>
    <row r="3680" spans="1:3">
      <c r="A3680" s="101">
        <v>39232</v>
      </c>
      <c r="B3680" s="100">
        <v>141.32</v>
      </c>
      <c r="C3680" s="99" t="s">
        <v>175</v>
      </c>
    </row>
    <row r="3681" spans="1:3">
      <c r="A3681" s="101">
        <v>39231</v>
      </c>
      <c r="B3681" s="100">
        <v>140.15</v>
      </c>
      <c r="C3681" s="99" t="s">
        <v>175</v>
      </c>
    </row>
    <row r="3682" spans="1:3">
      <c r="A3682" s="101">
        <v>39227</v>
      </c>
      <c r="B3682" s="100">
        <v>139.91999999999999</v>
      </c>
      <c r="C3682" s="99" t="s">
        <v>175</v>
      </c>
    </row>
    <row r="3683" spans="1:3">
      <c r="A3683" s="101">
        <v>39226</v>
      </c>
      <c r="B3683" s="100">
        <v>139.16</v>
      </c>
      <c r="C3683" s="99" t="s">
        <v>175</v>
      </c>
    </row>
    <row r="3684" spans="1:3">
      <c r="A3684" s="101">
        <v>39225</v>
      </c>
      <c r="B3684" s="100">
        <v>140.5</v>
      </c>
      <c r="C3684" s="99" t="s">
        <v>175</v>
      </c>
    </row>
    <row r="3685" spans="1:3">
      <c r="A3685" s="101">
        <v>39224</v>
      </c>
      <c r="B3685" s="100">
        <v>140.66999999999999</v>
      </c>
      <c r="C3685" s="99" t="s">
        <v>175</v>
      </c>
    </row>
    <row r="3686" spans="1:3">
      <c r="A3686" s="101">
        <v>39223</v>
      </c>
      <c r="B3686" s="100">
        <v>140.76</v>
      </c>
      <c r="C3686" s="99" t="s">
        <v>175</v>
      </c>
    </row>
    <row r="3687" spans="1:3">
      <c r="A3687" s="101">
        <v>39220</v>
      </c>
      <c r="B3687" s="100">
        <v>140.55000000000001</v>
      </c>
      <c r="C3687" s="99" t="s">
        <v>175</v>
      </c>
    </row>
    <row r="3688" spans="1:3">
      <c r="A3688" s="101">
        <v>39219</v>
      </c>
      <c r="B3688" s="100">
        <v>139.62</v>
      </c>
      <c r="C3688" s="99" t="s">
        <v>175</v>
      </c>
    </row>
    <row r="3689" spans="1:3">
      <c r="A3689" s="101">
        <v>39218</v>
      </c>
      <c r="B3689" s="100">
        <v>139.74</v>
      </c>
      <c r="C3689" s="99" t="s">
        <v>175</v>
      </c>
    </row>
    <row r="3690" spans="1:3">
      <c r="A3690" s="101">
        <v>39217</v>
      </c>
      <c r="B3690" s="100">
        <v>138.51</v>
      </c>
      <c r="C3690" s="99" t="s">
        <v>175</v>
      </c>
    </row>
    <row r="3691" spans="1:3">
      <c r="A3691" s="101">
        <v>39216</v>
      </c>
      <c r="B3691" s="100">
        <v>138.68</v>
      </c>
      <c r="C3691" s="99" t="s">
        <v>175</v>
      </c>
    </row>
    <row r="3692" spans="1:3">
      <c r="A3692" s="101">
        <v>39213</v>
      </c>
      <c r="B3692" s="100">
        <v>138.91999999999999</v>
      </c>
      <c r="C3692" s="99" t="s">
        <v>175</v>
      </c>
    </row>
    <row r="3693" spans="1:3">
      <c r="A3693" s="101">
        <v>39212</v>
      </c>
      <c r="B3693" s="100">
        <v>137.58000000000001</v>
      </c>
      <c r="C3693" s="99" t="s">
        <v>175</v>
      </c>
    </row>
    <row r="3694" spans="1:3">
      <c r="A3694" s="101">
        <v>39211</v>
      </c>
      <c r="B3694" s="100">
        <v>139.5</v>
      </c>
      <c r="C3694" s="99" t="s">
        <v>175</v>
      </c>
    </row>
    <row r="3695" spans="1:3">
      <c r="A3695" s="101">
        <v>39210</v>
      </c>
      <c r="B3695" s="100">
        <v>139.02000000000001</v>
      </c>
      <c r="C3695" s="99" t="s">
        <v>175</v>
      </c>
    </row>
    <row r="3696" spans="1:3">
      <c r="A3696" s="101">
        <v>39209</v>
      </c>
      <c r="B3696" s="100">
        <v>139.16999999999999</v>
      </c>
      <c r="C3696" s="99" t="s">
        <v>175</v>
      </c>
    </row>
    <row r="3697" spans="1:3">
      <c r="A3697" s="101">
        <v>39206</v>
      </c>
      <c r="B3697" s="100">
        <v>138.81</v>
      </c>
      <c r="C3697" s="99" t="s">
        <v>175</v>
      </c>
    </row>
    <row r="3698" spans="1:3">
      <c r="A3698" s="101">
        <v>39205</v>
      </c>
      <c r="B3698" s="100">
        <v>138.51</v>
      </c>
      <c r="C3698" s="99" t="s">
        <v>175</v>
      </c>
    </row>
    <row r="3699" spans="1:3">
      <c r="A3699" s="101">
        <v>39204</v>
      </c>
      <c r="B3699" s="100">
        <v>137.87</v>
      </c>
      <c r="C3699" s="99" t="s">
        <v>175</v>
      </c>
    </row>
    <row r="3700" spans="1:3">
      <c r="A3700" s="101">
        <v>39203</v>
      </c>
      <c r="B3700" s="100">
        <v>136.97</v>
      </c>
      <c r="C3700" s="99" t="s">
        <v>175</v>
      </c>
    </row>
    <row r="3701" spans="1:3">
      <c r="A3701" s="101">
        <v>39202</v>
      </c>
      <c r="B3701" s="100">
        <v>136.61000000000001</v>
      </c>
      <c r="C3701" s="99" t="s">
        <v>175</v>
      </c>
    </row>
    <row r="3702" spans="1:3">
      <c r="A3702" s="101">
        <v>39199</v>
      </c>
      <c r="B3702" s="100">
        <v>137.69</v>
      </c>
      <c r="C3702" s="99" t="s">
        <v>175</v>
      </c>
    </row>
    <row r="3703" spans="1:3">
      <c r="A3703" s="101">
        <v>39198</v>
      </c>
      <c r="B3703" s="100">
        <v>137.69999999999999</v>
      </c>
      <c r="C3703" s="99" t="s">
        <v>175</v>
      </c>
    </row>
    <row r="3704" spans="1:3">
      <c r="A3704" s="101">
        <v>39197</v>
      </c>
      <c r="B3704" s="100">
        <v>137.80000000000001</v>
      </c>
      <c r="C3704" s="99" t="s">
        <v>175</v>
      </c>
    </row>
    <row r="3705" spans="1:3">
      <c r="A3705" s="101">
        <v>39196</v>
      </c>
      <c r="B3705" s="100">
        <v>136.4</v>
      </c>
      <c r="C3705" s="99" t="s">
        <v>175</v>
      </c>
    </row>
    <row r="3706" spans="1:3">
      <c r="A3706" s="101">
        <v>39195</v>
      </c>
      <c r="B3706" s="100">
        <v>136.44999999999999</v>
      </c>
      <c r="C3706" s="99" t="s">
        <v>175</v>
      </c>
    </row>
    <row r="3707" spans="1:3">
      <c r="A3707" s="101">
        <v>39192</v>
      </c>
      <c r="B3707" s="100">
        <v>136.77000000000001</v>
      </c>
      <c r="C3707" s="99" t="s">
        <v>175</v>
      </c>
    </row>
    <row r="3708" spans="1:3">
      <c r="A3708" s="101">
        <v>39191</v>
      </c>
      <c r="B3708" s="100">
        <v>135.51</v>
      </c>
      <c r="C3708" s="99" t="s">
        <v>175</v>
      </c>
    </row>
    <row r="3709" spans="1:3">
      <c r="A3709" s="101">
        <v>39190</v>
      </c>
      <c r="B3709" s="100">
        <v>135.66999999999999</v>
      </c>
      <c r="C3709" s="99" t="s">
        <v>175</v>
      </c>
    </row>
    <row r="3710" spans="1:3">
      <c r="A3710" s="101">
        <v>39189</v>
      </c>
      <c r="B3710" s="100">
        <v>135.57</v>
      </c>
      <c r="C3710" s="99" t="s">
        <v>175</v>
      </c>
    </row>
    <row r="3711" spans="1:3">
      <c r="A3711" s="101">
        <v>39188</v>
      </c>
      <c r="B3711" s="100">
        <v>135.30000000000001</v>
      </c>
      <c r="C3711" s="99" t="s">
        <v>175</v>
      </c>
    </row>
    <row r="3712" spans="1:3">
      <c r="A3712" s="101">
        <v>39185</v>
      </c>
      <c r="B3712" s="100">
        <v>133.86000000000001</v>
      </c>
      <c r="C3712" s="99" t="s">
        <v>175</v>
      </c>
    </row>
    <row r="3713" spans="1:3">
      <c r="A3713" s="101">
        <v>39184</v>
      </c>
      <c r="B3713" s="100">
        <v>133.4</v>
      </c>
      <c r="C3713" s="99" t="s">
        <v>175</v>
      </c>
    </row>
    <row r="3714" spans="1:3">
      <c r="A3714" s="101">
        <v>39183</v>
      </c>
      <c r="B3714" s="100">
        <v>132.57</v>
      </c>
      <c r="C3714" s="99" t="s">
        <v>175</v>
      </c>
    </row>
    <row r="3715" spans="1:3">
      <c r="A3715" s="101">
        <v>39182</v>
      </c>
      <c r="B3715" s="100">
        <v>133.43</v>
      </c>
      <c r="C3715" s="99" t="s">
        <v>175</v>
      </c>
    </row>
    <row r="3716" spans="1:3">
      <c r="A3716" s="101">
        <v>39181</v>
      </c>
      <c r="B3716" s="100">
        <v>133.09</v>
      </c>
      <c r="C3716" s="99" t="s">
        <v>175</v>
      </c>
    </row>
    <row r="3717" spans="1:3">
      <c r="A3717" s="101">
        <v>39177</v>
      </c>
      <c r="B3717" s="100">
        <v>133.01</v>
      </c>
      <c r="C3717" s="99" t="s">
        <v>175</v>
      </c>
    </row>
    <row r="3718" spans="1:3">
      <c r="A3718" s="101">
        <v>39176</v>
      </c>
      <c r="B3718" s="100">
        <v>132.57</v>
      </c>
      <c r="C3718" s="99" t="s">
        <v>175</v>
      </c>
    </row>
    <row r="3719" spans="1:3">
      <c r="A3719" s="101">
        <v>39175</v>
      </c>
      <c r="B3719" s="100">
        <v>132.41</v>
      </c>
      <c r="C3719" s="99" t="s">
        <v>175</v>
      </c>
    </row>
    <row r="3720" spans="1:3">
      <c r="A3720" s="101">
        <v>39174</v>
      </c>
      <c r="B3720" s="100">
        <v>131.16999999999999</v>
      </c>
      <c r="C3720" s="99" t="s">
        <v>175</v>
      </c>
    </row>
    <row r="3721" spans="1:3">
      <c r="A3721" s="101">
        <v>39171</v>
      </c>
      <c r="B3721" s="100">
        <v>130.83000000000001</v>
      </c>
      <c r="C3721" s="99" t="s">
        <v>175</v>
      </c>
    </row>
    <row r="3722" spans="1:3">
      <c r="A3722" s="101">
        <v>39170</v>
      </c>
      <c r="B3722" s="100">
        <v>130.99</v>
      </c>
      <c r="C3722" s="99" t="s">
        <v>175</v>
      </c>
    </row>
    <row r="3723" spans="1:3">
      <c r="A3723" s="101">
        <v>39169</v>
      </c>
      <c r="B3723" s="100">
        <v>130.49</v>
      </c>
      <c r="C3723" s="99" t="s">
        <v>175</v>
      </c>
    </row>
    <row r="3724" spans="1:3">
      <c r="A3724" s="101">
        <v>39168</v>
      </c>
      <c r="B3724" s="100">
        <v>131.51</v>
      </c>
      <c r="C3724" s="99" t="s">
        <v>175</v>
      </c>
    </row>
    <row r="3725" spans="1:3">
      <c r="A3725" s="101">
        <v>39167</v>
      </c>
      <c r="B3725" s="100">
        <v>132.33000000000001</v>
      </c>
      <c r="C3725" s="99" t="s">
        <v>175</v>
      </c>
    </row>
    <row r="3726" spans="1:3">
      <c r="A3726" s="101">
        <v>39164</v>
      </c>
      <c r="B3726" s="100">
        <v>132.19999999999999</v>
      </c>
      <c r="C3726" s="99" t="s">
        <v>175</v>
      </c>
    </row>
    <row r="3727" spans="1:3">
      <c r="A3727" s="101">
        <v>39163</v>
      </c>
      <c r="B3727" s="100">
        <v>132.61000000000001</v>
      </c>
      <c r="C3727" s="99" t="s">
        <v>175</v>
      </c>
    </row>
    <row r="3728" spans="1:3">
      <c r="A3728" s="101">
        <v>39162</v>
      </c>
      <c r="B3728" s="100">
        <v>132.66</v>
      </c>
      <c r="C3728" s="99" t="s">
        <v>175</v>
      </c>
    </row>
    <row r="3729" spans="1:3">
      <c r="A3729" s="101">
        <v>39161</v>
      </c>
      <c r="B3729" s="100">
        <v>130.43</v>
      </c>
      <c r="C3729" s="99" t="s">
        <v>175</v>
      </c>
    </row>
    <row r="3730" spans="1:3">
      <c r="A3730" s="101">
        <v>39160</v>
      </c>
      <c r="B3730" s="100">
        <v>129.6</v>
      </c>
      <c r="C3730" s="99" t="s">
        <v>175</v>
      </c>
    </row>
    <row r="3731" spans="1:3">
      <c r="A3731" s="101">
        <v>39157</v>
      </c>
      <c r="B3731" s="100">
        <v>128.21</v>
      </c>
      <c r="C3731" s="99" t="s">
        <v>175</v>
      </c>
    </row>
    <row r="3732" spans="1:3">
      <c r="A3732" s="101">
        <v>39156</v>
      </c>
      <c r="B3732" s="100">
        <v>128.69999999999999</v>
      </c>
      <c r="C3732" s="99" t="s">
        <v>175</v>
      </c>
    </row>
    <row r="3733" spans="1:3">
      <c r="A3733" s="101">
        <v>39155</v>
      </c>
      <c r="B3733" s="100">
        <v>128.22999999999999</v>
      </c>
      <c r="C3733" s="99" t="s">
        <v>175</v>
      </c>
    </row>
    <row r="3734" spans="1:3">
      <c r="A3734" s="101">
        <v>39154</v>
      </c>
      <c r="B3734" s="100">
        <v>127.37</v>
      </c>
      <c r="C3734" s="99" t="s">
        <v>175</v>
      </c>
    </row>
    <row r="3735" spans="1:3">
      <c r="A3735" s="101">
        <v>39153</v>
      </c>
      <c r="B3735" s="100">
        <v>129.97</v>
      </c>
      <c r="C3735" s="99" t="s">
        <v>175</v>
      </c>
    </row>
    <row r="3736" spans="1:3">
      <c r="A3736" s="101">
        <v>39150</v>
      </c>
      <c r="B3736" s="100">
        <v>129.62</v>
      </c>
      <c r="C3736" s="99" t="s">
        <v>175</v>
      </c>
    </row>
    <row r="3737" spans="1:3">
      <c r="A3737" s="101">
        <v>39149</v>
      </c>
      <c r="B3737" s="100">
        <v>129.54</v>
      </c>
      <c r="C3737" s="99" t="s">
        <v>175</v>
      </c>
    </row>
    <row r="3738" spans="1:3">
      <c r="A3738" s="101">
        <v>39148</v>
      </c>
      <c r="B3738" s="100">
        <v>128.61000000000001</v>
      </c>
      <c r="C3738" s="99" t="s">
        <v>175</v>
      </c>
    </row>
    <row r="3739" spans="1:3">
      <c r="A3739" s="101">
        <v>39147</v>
      </c>
      <c r="B3739" s="100">
        <v>128.88999999999999</v>
      </c>
      <c r="C3739" s="99" t="s">
        <v>175</v>
      </c>
    </row>
    <row r="3740" spans="1:3">
      <c r="A3740" s="101">
        <v>39146</v>
      </c>
      <c r="B3740" s="100">
        <v>126.92</v>
      </c>
      <c r="C3740" s="99" t="s">
        <v>175</v>
      </c>
    </row>
    <row r="3741" spans="1:3">
      <c r="A3741" s="101">
        <v>39143</v>
      </c>
      <c r="B3741" s="100">
        <v>128.12</v>
      </c>
      <c r="C3741" s="99" t="s">
        <v>175</v>
      </c>
    </row>
    <row r="3742" spans="1:3">
      <c r="A3742" s="101">
        <v>39142</v>
      </c>
      <c r="B3742" s="100">
        <v>129.6</v>
      </c>
      <c r="C3742" s="99" t="s">
        <v>175</v>
      </c>
    </row>
    <row r="3743" spans="1:3">
      <c r="A3743" s="101">
        <v>39141</v>
      </c>
      <c r="B3743" s="100">
        <v>129.93</v>
      </c>
      <c r="C3743" s="99" t="s">
        <v>175</v>
      </c>
    </row>
    <row r="3744" spans="1:3">
      <c r="A3744" s="101">
        <v>39140</v>
      </c>
      <c r="B3744" s="100">
        <v>129.19</v>
      </c>
      <c r="C3744" s="99" t="s">
        <v>175</v>
      </c>
    </row>
    <row r="3745" spans="1:3">
      <c r="A3745" s="101">
        <v>39139</v>
      </c>
      <c r="B3745" s="100">
        <v>133.82</v>
      </c>
      <c r="C3745" s="99" t="s">
        <v>175</v>
      </c>
    </row>
    <row r="3746" spans="1:3">
      <c r="A3746" s="101">
        <v>39136</v>
      </c>
      <c r="B3746" s="100">
        <v>133.97</v>
      </c>
      <c r="C3746" s="99" t="s">
        <v>175</v>
      </c>
    </row>
    <row r="3747" spans="1:3">
      <c r="A3747" s="101">
        <v>39135</v>
      </c>
      <c r="B3747" s="100">
        <v>134.43</v>
      </c>
      <c r="C3747" s="99" t="s">
        <v>175</v>
      </c>
    </row>
    <row r="3748" spans="1:3">
      <c r="A3748" s="101">
        <v>39134</v>
      </c>
      <c r="B3748" s="100">
        <v>134.52000000000001</v>
      </c>
      <c r="C3748" s="99" t="s">
        <v>175</v>
      </c>
    </row>
    <row r="3749" spans="1:3">
      <c r="A3749" s="101">
        <v>39133</v>
      </c>
      <c r="B3749" s="100">
        <v>134.69999999999999</v>
      </c>
      <c r="C3749" s="99" t="s">
        <v>175</v>
      </c>
    </row>
    <row r="3750" spans="1:3">
      <c r="A3750" s="101">
        <v>39129</v>
      </c>
      <c r="B3750" s="100">
        <v>134.32</v>
      </c>
      <c r="C3750" s="99" t="s">
        <v>175</v>
      </c>
    </row>
    <row r="3751" spans="1:3">
      <c r="A3751" s="101">
        <v>39128</v>
      </c>
      <c r="B3751" s="100">
        <v>134.43</v>
      </c>
      <c r="C3751" s="99" t="s">
        <v>175</v>
      </c>
    </row>
    <row r="3752" spans="1:3">
      <c r="A3752" s="101">
        <v>39127</v>
      </c>
      <c r="B3752" s="100">
        <v>134.28</v>
      </c>
      <c r="C3752" s="99" t="s">
        <v>175</v>
      </c>
    </row>
    <row r="3753" spans="1:3">
      <c r="A3753" s="101">
        <v>39126</v>
      </c>
      <c r="B3753" s="100">
        <v>133.22999999999999</v>
      </c>
      <c r="C3753" s="99" t="s">
        <v>175</v>
      </c>
    </row>
    <row r="3754" spans="1:3">
      <c r="A3754" s="101">
        <v>39125</v>
      </c>
      <c r="B3754" s="100">
        <v>132.19999999999999</v>
      </c>
      <c r="C3754" s="99" t="s">
        <v>175</v>
      </c>
    </row>
    <row r="3755" spans="1:3">
      <c r="A3755" s="101">
        <v>39122</v>
      </c>
      <c r="B3755" s="100">
        <v>132.63</v>
      </c>
      <c r="C3755" s="99" t="s">
        <v>175</v>
      </c>
    </row>
    <row r="3756" spans="1:3">
      <c r="A3756" s="101">
        <v>39121</v>
      </c>
      <c r="B3756" s="100">
        <v>133.57</v>
      </c>
      <c r="C3756" s="99" t="s">
        <v>175</v>
      </c>
    </row>
    <row r="3757" spans="1:3">
      <c r="A3757" s="101">
        <v>39120</v>
      </c>
      <c r="B3757" s="100">
        <v>133.72999999999999</v>
      </c>
      <c r="C3757" s="99" t="s">
        <v>175</v>
      </c>
    </row>
    <row r="3758" spans="1:3">
      <c r="A3758" s="101">
        <v>39119</v>
      </c>
      <c r="B3758" s="100">
        <v>133.49</v>
      </c>
      <c r="C3758" s="99" t="s">
        <v>175</v>
      </c>
    </row>
    <row r="3759" spans="1:3">
      <c r="A3759" s="101">
        <v>39118</v>
      </c>
      <c r="B3759" s="100">
        <v>133.38999999999999</v>
      </c>
      <c r="C3759" s="99" t="s">
        <v>175</v>
      </c>
    </row>
    <row r="3760" spans="1:3">
      <c r="A3760" s="101">
        <v>39115</v>
      </c>
      <c r="B3760" s="100">
        <v>133.51</v>
      </c>
      <c r="C3760" s="99" t="s">
        <v>175</v>
      </c>
    </row>
    <row r="3761" spans="1:3">
      <c r="A3761" s="101">
        <v>39114</v>
      </c>
      <c r="B3761" s="100">
        <v>133.28</v>
      </c>
      <c r="C3761" s="99" t="s">
        <v>175</v>
      </c>
    </row>
    <row r="3762" spans="1:3">
      <c r="A3762" s="101">
        <v>39113</v>
      </c>
      <c r="B3762" s="100">
        <v>132.54</v>
      </c>
      <c r="C3762" s="99" t="s">
        <v>175</v>
      </c>
    </row>
    <row r="3763" spans="1:3">
      <c r="A3763" s="101">
        <v>39112</v>
      </c>
      <c r="B3763" s="100">
        <v>131.66</v>
      </c>
      <c r="C3763" s="99" t="s">
        <v>175</v>
      </c>
    </row>
    <row r="3764" spans="1:3">
      <c r="A3764" s="101">
        <v>39111</v>
      </c>
      <c r="B3764" s="100">
        <v>130.9</v>
      </c>
      <c r="C3764" s="99" t="s">
        <v>175</v>
      </c>
    </row>
    <row r="3765" spans="1:3">
      <c r="A3765" s="101">
        <v>39108</v>
      </c>
      <c r="B3765" s="100">
        <v>131.04</v>
      </c>
      <c r="C3765" s="99" t="s">
        <v>175</v>
      </c>
    </row>
    <row r="3766" spans="1:3">
      <c r="A3766" s="101">
        <v>39107</v>
      </c>
      <c r="B3766" s="100">
        <v>131.19</v>
      </c>
      <c r="C3766" s="99" t="s">
        <v>175</v>
      </c>
    </row>
    <row r="3767" spans="1:3">
      <c r="A3767" s="101">
        <v>39106</v>
      </c>
      <c r="B3767" s="100">
        <v>132.69</v>
      </c>
      <c r="C3767" s="99" t="s">
        <v>175</v>
      </c>
    </row>
    <row r="3768" spans="1:3">
      <c r="A3768" s="101">
        <v>39105</v>
      </c>
      <c r="B3768" s="100">
        <v>131.57</v>
      </c>
      <c r="C3768" s="99" t="s">
        <v>175</v>
      </c>
    </row>
    <row r="3769" spans="1:3">
      <c r="A3769" s="101">
        <v>39104</v>
      </c>
      <c r="B3769" s="100">
        <v>131.11000000000001</v>
      </c>
      <c r="C3769" s="99" t="s">
        <v>175</v>
      </c>
    </row>
    <row r="3770" spans="1:3">
      <c r="A3770" s="101">
        <v>39101</v>
      </c>
      <c r="B3770" s="100">
        <v>131.80000000000001</v>
      </c>
      <c r="C3770" s="99" t="s">
        <v>175</v>
      </c>
    </row>
    <row r="3771" spans="1:3">
      <c r="A3771" s="101">
        <v>39100</v>
      </c>
      <c r="B3771" s="100">
        <v>131.41999999999999</v>
      </c>
      <c r="C3771" s="99" t="s">
        <v>175</v>
      </c>
    </row>
    <row r="3772" spans="1:3">
      <c r="A3772" s="101">
        <v>39099</v>
      </c>
      <c r="B3772" s="100">
        <v>131.81</v>
      </c>
      <c r="C3772" s="99" t="s">
        <v>175</v>
      </c>
    </row>
    <row r="3773" spans="1:3">
      <c r="A3773" s="101">
        <v>39098</v>
      </c>
      <c r="B3773" s="100">
        <v>131.91</v>
      </c>
      <c r="C3773" s="99" t="s">
        <v>175</v>
      </c>
    </row>
    <row r="3774" spans="1:3">
      <c r="A3774" s="101">
        <v>39094</v>
      </c>
      <c r="B3774" s="100">
        <v>131.81</v>
      </c>
      <c r="C3774" s="99" t="s">
        <v>175</v>
      </c>
    </row>
    <row r="3775" spans="1:3">
      <c r="A3775" s="101">
        <v>39093</v>
      </c>
      <c r="B3775" s="100">
        <v>131.16999999999999</v>
      </c>
      <c r="C3775" s="99" t="s">
        <v>175</v>
      </c>
    </row>
    <row r="3776" spans="1:3">
      <c r="A3776" s="101">
        <v>39092</v>
      </c>
      <c r="B3776" s="100">
        <v>130.35</v>
      </c>
      <c r="C3776" s="99" t="s">
        <v>175</v>
      </c>
    </row>
    <row r="3777" spans="1:3">
      <c r="A3777" s="101">
        <v>39091</v>
      </c>
      <c r="B3777" s="100">
        <v>130.08000000000001</v>
      </c>
      <c r="C3777" s="99" t="s">
        <v>175</v>
      </c>
    </row>
    <row r="3778" spans="1:3">
      <c r="A3778" s="101">
        <v>39090</v>
      </c>
      <c r="B3778" s="100">
        <v>130.15</v>
      </c>
      <c r="C3778" s="99" t="s">
        <v>175</v>
      </c>
    </row>
    <row r="3779" spans="1:3">
      <c r="A3779" s="101">
        <v>39087</v>
      </c>
      <c r="B3779" s="100">
        <v>129.82</v>
      </c>
      <c r="C3779" s="99" t="s">
        <v>175</v>
      </c>
    </row>
    <row r="3780" spans="1:3">
      <c r="A3780" s="101">
        <v>39086</v>
      </c>
      <c r="B3780" s="100">
        <v>130.61000000000001</v>
      </c>
      <c r="C3780" s="99" t="s">
        <v>175</v>
      </c>
    </row>
    <row r="3781" spans="1:3">
      <c r="A3781" s="101">
        <v>39085</v>
      </c>
      <c r="B3781" s="100">
        <v>130.44999999999999</v>
      </c>
      <c r="C3781" s="99" t="s">
        <v>175</v>
      </c>
    </row>
    <row r="3782" spans="1:3">
      <c r="A3782" s="101">
        <v>39084</v>
      </c>
      <c r="B3782" s="100">
        <v>130.59</v>
      </c>
      <c r="C3782" s="99" t="s">
        <v>175</v>
      </c>
    </row>
    <row r="3783" spans="1:3">
      <c r="A3783" s="101">
        <v>39080</v>
      </c>
      <c r="B3783" s="100">
        <v>130.59</v>
      </c>
      <c r="C3783" s="99" t="s">
        <v>175</v>
      </c>
    </row>
    <row r="3784" spans="1:3">
      <c r="A3784" s="101">
        <v>39079</v>
      </c>
      <c r="B3784" s="100">
        <v>131.18</v>
      </c>
      <c r="C3784" s="99" t="s">
        <v>175</v>
      </c>
    </row>
    <row r="3785" spans="1:3">
      <c r="A3785" s="101">
        <v>39078</v>
      </c>
      <c r="B3785" s="100">
        <v>131.37</v>
      </c>
      <c r="C3785" s="99" t="s">
        <v>175</v>
      </c>
    </row>
    <row r="3786" spans="1:3">
      <c r="A3786" s="101">
        <v>39077</v>
      </c>
      <c r="B3786" s="100">
        <v>130.43</v>
      </c>
      <c r="C3786" s="99" t="s">
        <v>175</v>
      </c>
    </row>
    <row r="3787" spans="1:3">
      <c r="A3787" s="101">
        <v>39073</v>
      </c>
      <c r="B3787" s="100">
        <v>130.51</v>
      </c>
      <c r="C3787" s="99" t="s">
        <v>175</v>
      </c>
    </row>
    <row r="3788" spans="1:3">
      <c r="A3788" s="101">
        <v>39072</v>
      </c>
      <c r="B3788" s="100">
        <v>131.19</v>
      </c>
      <c r="C3788" s="99" t="s">
        <v>175</v>
      </c>
    </row>
    <row r="3789" spans="1:3">
      <c r="A3789" s="101">
        <v>39071</v>
      </c>
      <c r="B3789" s="100">
        <v>131.63999999999999</v>
      </c>
      <c r="C3789" s="99" t="s">
        <v>175</v>
      </c>
    </row>
    <row r="3790" spans="1:3">
      <c r="A3790" s="101">
        <v>39070</v>
      </c>
      <c r="B3790" s="100">
        <v>131.83000000000001</v>
      </c>
      <c r="C3790" s="99" t="s">
        <v>175</v>
      </c>
    </row>
    <row r="3791" spans="1:3">
      <c r="A3791" s="101">
        <v>39069</v>
      </c>
      <c r="B3791" s="100">
        <v>131.54</v>
      </c>
      <c r="C3791" s="99" t="s">
        <v>175</v>
      </c>
    </row>
    <row r="3792" spans="1:3">
      <c r="A3792" s="101">
        <v>39066</v>
      </c>
      <c r="B3792" s="100">
        <v>131.96</v>
      </c>
      <c r="C3792" s="99" t="s">
        <v>175</v>
      </c>
    </row>
    <row r="3793" spans="1:3">
      <c r="A3793" s="101">
        <v>39065</v>
      </c>
      <c r="B3793" s="100">
        <v>131.81</v>
      </c>
      <c r="C3793" s="99" t="s">
        <v>175</v>
      </c>
    </row>
    <row r="3794" spans="1:3">
      <c r="A3794" s="101">
        <v>39064</v>
      </c>
      <c r="B3794" s="100">
        <v>130.66999999999999</v>
      </c>
      <c r="C3794" s="99" t="s">
        <v>175</v>
      </c>
    </row>
    <row r="3795" spans="1:3">
      <c r="A3795" s="101">
        <v>39063</v>
      </c>
      <c r="B3795" s="100">
        <v>130.49</v>
      </c>
      <c r="C3795" s="99" t="s">
        <v>175</v>
      </c>
    </row>
    <row r="3796" spans="1:3">
      <c r="A3796" s="101">
        <v>39062</v>
      </c>
      <c r="B3796" s="100">
        <v>130.63</v>
      </c>
      <c r="C3796" s="99" t="s">
        <v>175</v>
      </c>
    </row>
    <row r="3797" spans="1:3">
      <c r="A3797" s="101">
        <v>39059</v>
      </c>
      <c r="B3797" s="100">
        <v>130.33000000000001</v>
      </c>
      <c r="C3797" s="99" t="s">
        <v>175</v>
      </c>
    </row>
    <row r="3798" spans="1:3">
      <c r="A3798" s="101">
        <v>39058</v>
      </c>
      <c r="B3798" s="100">
        <v>130.09</v>
      </c>
      <c r="C3798" s="99" t="s">
        <v>175</v>
      </c>
    </row>
    <row r="3799" spans="1:3">
      <c r="A3799" s="101">
        <v>39057</v>
      </c>
      <c r="B3799" s="100">
        <v>130.61000000000001</v>
      </c>
      <c r="C3799" s="99" t="s">
        <v>175</v>
      </c>
    </row>
    <row r="3800" spans="1:3">
      <c r="A3800" s="101">
        <v>39056</v>
      </c>
      <c r="B3800" s="100">
        <v>130.75</v>
      </c>
      <c r="C3800" s="99" t="s">
        <v>175</v>
      </c>
    </row>
    <row r="3801" spans="1:3">
      <c r="A3801" s="101">
        <v>39055</v>
      </c>
      <c r="B3801" s="100">
        <v>130.22</v>
      </c>
      <c r="C3801" s="99" t="s">
        <v>175</v>
      </c>
    </row>
    <row r="3802" spans="1:3">
      <c r="A3802" s="101">
        <v>39052</v>
      </c>
      <c r="B3802" s="100">
        <v>129.08000000000001</v>
      </c>
      <c r="C3802" s="99" t="s">
        <v>175</v>
      </c>
    </row>
    <row r="3803" spans="1:3">
      <c r="A3803" s="101">
        <v>39051</v>
      </c>
      <c r="B3803" s="100">
        <v>129.43</v>
      </c>
      <c r="C3803" s="99" t="s">
        <v>175</v>
      </c>
    </row>
    <row r="3804" spans="1:3">
      <c r="A3804" s="101">
        <v>39050</v>
      </c>
      <c r="B3804" s="100">
        <v>129.33000000000001</v>
      </c>
      <c r="C3804" s="99" t="s">
        <v>175</v>
      </c>
    </row>
    <row r="3805" spans="1:3">
      <c r="A3805" s="101">
        <v>39049</v>
      </c>
      <c r="B3805" s="100">
        <v>128.09</v>
      </c>
      <c r="C3805" s="99" t="s">
        <v>175</v>
      </c>
    </row>
    <row r="3806" spans="1:3">
      <c r="A3806" s="101">
        <v>39048</v>
      </c>
      <c r="B3806" s="100">
        <v>127.63</v>
      </c>
      <c r="C3806" s="99" t="s">
        <v>175</v>
      </c>
    </row>
    <row r="3807" spans="1:3">
      <c r="A3807" s="101">
        <v>39045</v>
      </c>
      <c r="B3807" s="100">
        <v>129.38</v>
      </c>
      <c r="C3807" s="99" t="s">
        <v>175</v>
      </c>
    </row>
    <row r="3808" spans="1:3">
      <c r="A3808" s="101">
        <v>39043</v>
      </c>
      <c r="B3808" s="100">
        <v>129.85</v>
      </c>
      <c r="C3808" s="99" t="s">
        <v>175</v>
      </c>
    </row>
    <row r="3809" spans="1:3">
      <c r="A3809" s="101">
        <v>39042</v>
      </c>
      <c r="B3809" s="100">
        <v>129.53</v>
      </c>
      <c r="C3809" s="99" t="s">
        <v>175</v>
      </c>
    </row>
    <row r="3810" spans="1:3">
      <c r="A3810" s="101">
        <v>39041</v>
      </c>
      <c r="B3810" s="100">
        <v>129.32</v>
      </c>
      <c r="C3810" s="99" t="s">
        <v>175</v>
      </c>
    </row>
    <row r="3811" spans="1:3">
      <c r="A3811" s="101">
        <v>39038</v>
      </c>
      <c r="B3811" s="100">
        <v>129.38</v>
      </c>
      <c r="C3811" s="99" t="s">
        <v>175</v>
      </c>
    </row>
    <row r="3812" spans="1:3">
      <c r="A3812" s="101">
        <v>39037</v>
      </c>
      <c r="B3812" s="100">
        <v>129.24</v>
      </c>
      <c r="C3812" s="99" t="s">
        <v>175</v>
      </c>
    </row>
    <row r="3813" spans="1:3">
      <c r="A3813" s="101">
        <v>39036</v>
      </c>
      <c r="B3813" s="100">
        <v>128.94999999999999</v>
      </c>
      <c r="C3813" s="99" t="s">
        <v>175</v>
      </c>
    </row>
    <row r="3814" spans="1:3">
      <c r="A3814" s="101">
        <v>39035</v>
      </c>
      <c r="B3814" s="100">
        <v>128.61000000000001</v>
      </c>
      <c r="C3814" s="99" t="s">
        <v>175</v>
      </c>
    </row>
    <row r="3815" spans="1:3">
      <c r="A3815" s="101">
        <v>39034</v>
      </c>
      <c r="B3815" s="100">
        <v>127.78</v>
      </c>
      <c r="C3815" s="99" t="s">
        <v>175</v>
      </c>
    </row>
    <row r="3816" spans="1:3">
      <c r="A3816" s="101">
        <v>39031</v>
      </c>
      <c r="B3816" s="100">
        <v>127.43</v>
      </c>
      <c r="C3816" s="99" t="s">
        <v>175</v>
      </c>
    </row>
    <row r="3817" spans="1:3">
      <c r="A3817" s="101">
        <v>39030</v>
      </c>
      <c r="B3817" s="100">
        <v>127.19</v>
      </c>
      <c r="C3817" s="99" t="s">
        <v>175</v>
      </c>
    </row>
    <row r="3818" spans="1:3">
      <c r="A3818" s="101">
        <v>39029</v>
      </c>
      <c r="B3818" s="100">
        <v>127.85</v>
      </c>
      <c r="C3818" s="99" t="s">
        <v>175</v>
      </c>
    </row>
    <row r="3819" spans="1:3">
      <c r="A3819" s="101">
        <v>39028</v>
      </c>
      <c r="B3819" s="100">
        <v>127.55</v>
      </c>
      <c r="C3819" s="99" t="s">
        <v>175</v>
      </c>
    </row>
    <row r="3820" spans="1:3">
      <c r="A3820" s="101">
        <v>39027</v>
      </c>
      <c r="B3820" s="100">
        <v>127.27</v>
      </c>
      <c r="C3820" s="99" t="s">
        <v>175</v>
      </c>
    </row>
    <row r="3821" spans="1:3">
      <c r="A3821" s="101">
        <v>39024</v>
      </c>
      <c r="B3821" s="100">
        <v>125.84</v>
      </c>
      <c r="C3821" s="99" t="s">
        <v>175</v>
      </c>
    </row>
    <row r="3822" spans="1:3">
      <c r="A3822" s="101">
        <v>39023</v>
      </c>
      <c r="B3822" s="100">
        <v>126.11</v>
      </c>
      <c r="C3822" s="99" t="s">
        <v>175</v>
      </c>
    </row>
    <row r="3823" spans="1:3">
      <c r="A3823" s="101">
        <v>39022</v>
      </c>
      <c r="B3823" s="100">
        <v>126.12</v>
      </c>
      <c r="C3823" s="99" t="s">
        <v>175</v>
      </c>
    </row>
    <row r="3824" spans="1:3">
      <c r="A3824" s="101">
        <v>39021</v>
      </c>
      <c r="B3824" s="100">
        <v>127.04</v>
      </c>
      <c r="C3824" s="99" t="s">
        <v>175</v>
      </c>
    </row>
    <row r="3825" spans="1:3">
      <c r="A3825" s="101">
        <v>39020</v>
      </c>
      <c r="B3825" s="100">
        <v>127.04</v>
      </c>
      <c r="C3825" s="99" t="s">
        <v>175</v>
      </c>
    </row>
    <row r="3826" spans="1:3">
      <c r="A3826" s="101">
        <v>39017</v>
      </c>
      <c r="B3826" s="100">
        <v>126.98</v>
      </c>
      <c r="C3826" s="99" t="s">
        <v>175</v>
      </c>
    </row>
    <row r="3827" spans="1:3">
      <c r="A3827" s="101">
        <v>39016</v>
      </c>
      <c r="B3827" s="100">
        <v>128.04</v>
      </c>
      <c r="C3827" s="99" t="s">
        <v>175</v>
      </c>
    </row>
    <row r="3828" spans="1:3">
      <c r="A3828" s="101">
        <v>39015</v>
      </c>
      <c r="B3828" s="100">
        <v>127.41</v>
      </c>
      <c r="C3828" s="99" t="s">
        <v>175</v>
      </c>
    </row>
    <row r="3829" spans="1:3">
      <c r="A3829" s="101">
        <v>39014</v>
      </c>
      <c r="B3829" s="100">
        <v>126.96</v>
      </c>
      <c r="C3829" s="99" t="s">
        <v>175</v>
      </c>
    </row>
    <row r="3830" spans="1:3">
      <c r="A3830" s="101">
        <v>39013</v>
      </c>
      <c r="B3830" s="100">
        <v>126.93</v>
      </c>
      <c r="C3830" s="99" t="s">
        <v>175</v>
      </c>
    </row>
    <row r="3831" spans="1:3">
      <c r="A3831" s="101">
        <v>39010</v>
      </c>
      <c r="B3831" s="100">
        <v>126.16</v>
      </c>
      <c r="C3831" s="99" t="s">
        <v>175</v>
      </c>
    </row>
    <row r="3832" spans="1:3">
      <c r="A3832" s="101">
        <v>39009</v>
      </c>
      <c r="B3832" s="100">
        <v>126</v>
      </c>
      <c r="C3832" s="99" t="s">
        <v>175</v>
      </c>
    </row>
    <row r="3833" spans="1:3">
      <c r="A3833" s="101">
        <v>39008</v>
      </c>
      <c r="B3833" s="100">
        <v>125.91</v>
      </c>
      <c r="C3833" s="99" t="s">
        <v>175</v>
      </c>
    </row>
    <row r="3834" spans="1:3">
      <c r="A3834" s="101">
        <v>39007</v>
      </c>
      <c r="B3834" s="100">
        <v>125.72</v>
      </c>
      <c r="C3834" s="99" t="s">
        <v>175</v>
      </c>
    </row>
    <row r="3835" spans="1:3">
      <c r="A3835" s="101">
        <v>39006</v>
      </c>
      <c r="B3835" s="100">
        <v>126.18</v>
      </c>
      <c r="C3835" s="99" t="s">
        <v>175</v>
      </c>
    </row>
    <row r="3836" spans="1:3">
      <c r="A3836" s="101">
        <v>39003</v>
      </c>
      <c r="B3836" s="100">
        <v>125.86</v>
      </c>
      <c r="C3836" s="99" t="s">
        <v>175</v>
      </c>
    </row>
    <row r="3837" spans="1:3">
      <c r="A3837" s="101">
        <v>39002</v>
      </c>
      <c r="B3837" s="100">
        <v>125.61</v>
      </c>
      <c r="C3837" s="99" t="s">
        <v>175</v>
      </c>
    </row>
    <row r="3838" spans="1:3">
      <c r="A3838" s="101">
        <v>39001</v>
      </c>
      <c r="B3838" s="100">
        <v>124.42</v>
      </c>
      <c r="C3838" s="99" t="s">
        <v>175</v>
      </c>
    </row>
    <row r="3839" spans="1:3">
      <c r="A3839" s="101">
        <v>39000</v>
      </c>
      <c r="B3839" s="100">
        <v>124.73</v>
      </c>
      <c r="C3839" s="99" t="s">
        <v>175</v>
      </c>
    </row>
    <row r="3840" spans="1:3">
      <c r="A3840" s="101">
        <v>38999</v>
      </c>
      <c r="B3840" s="100">
        <v>124.47</v>
      </c>
      <c r="C3840" s="99" t="s">
        <v>175</v>
      </c>
    </row>
    <row r="3841" spans="1:3">
      <c r="A3841" s="101">
        <v>38996</v>
      </c>
      <c r="B3841" s="100">
        <v>124.37</v>
      </c>
      <c r="C3841" s="99" t="s">
        <v>175</v>
      </c>
    </row>
    <row r="3842" spans="1:3">
      <c r="A3842" s="101">
        <v>38995</v>
      </c>
      <c r="B3842" s="100">
        <v>124.71</v>
      </c>
      <c r="C3842" s="99" t="s">
        <v>175</v>
      </c>
    </row>
    <row r="3843" spans="1:3">
      <c r="A3843" s="101">
        <v>38994</v>
      </c>
      <c r="B3843" s="100">
        <v>124.4</v>
      </c>
      <c r="C3843" s="99" t="s">
        <v>175</v>
      </c>
    </row>
    <row r="3844" spans="1:3">
      <c r="A3844" s="101">
        <v>38993</v>
      </c>
      <c r="B3844" s="100">
        <v>122.89</v>
      </c>
      <c r="C3844" s="99" t="s">
        <v>175</v>
      </c>
    </row>
    <row r="3845" spans="1:3">
      <c r="A3845" s="101">
        <v>38992</v>
      </c>
      <c r="B3845" s="100">
        <v>122.62</v>
      </c>
      <c r="C3845" s="99" t="s">
        <v>175</v>
      </c>
    </row>
    <row r="3846" spans="1:3">
      <c r="A3846" s="101">
        <v>38989</v>
      </c>
      <c r="B3846" s="100">
        <v>123.04</v>
      </c>
      <c r="C3846" s="99" t="s">
        <v>175</v>
      </c>
    </row>
    <row r="3847" spans="1:3">
      <c r="A3847" s="101">
        <v>38988</v>
      </c>
      <c r="B3847" s="100">
        <v>123.35</v>
      </c>
      <c r="C3847" s="99" t="s">
        <v>175</v>
      </c>
    </row>
    <row r="3848" spans="1:3">
      <c r="A3848" s="101">
        <v>38987</v>
      </c>
      <c r="B3848" s="100">
        <v>123.11</v>
      </c>
      <c r="C3848" s="99" t="s">
        <v>175</v>
      </c>
    </row>
    <row r="3849" spans="1:3">
      <c r="A3849" s="101">
        <v>38986</v>
      </c>
      <c r="B3849" s="100">
        <v>123.06</v>
      </c>
      <c r="C3849" s="99" t="s">
        <v>175</v>
      </c>
    </row>
    <row r="3850" spans="1:3">
      <c r="A3850" s="101">
        <v>38985</v>
      </c>
      <c r="B3850" s="100">
        <v>122.14</v>
      </c>
      <c r="C3850" s="99" t="s">
        <v>175</v>
      </c>
    </row>
    <row r="3851" spans="1:3">
      <c r="A3851" s="101">
        <v>38982</v>
      </c>
      <c r="B3851" s="100">
        <v>121.08</v>
      </c>
      <c r="C3851" s="99" t="s">
        <v>175</v>
      </c>
    </row>
    <row r="3852" spans="1:3">
      <c r="A3852" s="101">
        <v>38981</v>
      </c>
      <c r="B3852" s="100">
        <v>121.9</v>
      </c>
      <c r="C3852" s="99" t="s">
        <v>175</v>
      </c>
    </row>
    <row r="3853" spans="1:3">
      <c r="A3853" s="101">
        <v>38980</v>
      </c>
      <c r="B3853" s="100">
        <v>122.53</v>
      </c>
      <c r="C3853" s="99" t="s">
        <v>175</v>
      </c>
    </row>
    <row r="3854" spans="1:3">
      <c r="A3854" s="101">
        <v>38979</v>
      </c>
      <c r="B3854" s="100">
        <v>121.9</v>
      </c>
      <c r="C3854" s="99" t="s">
        <v>175</v>
      </c>
    </row>
    <row r="3855" spans="1:3">
      <c r="A3855" s="101">
        <v>38978</v>
      </c>
      <c r="B3855" s="100">
        <v>122.16</v>
      </c>
      <c r="C3855" s="99" t="s">
        <v>175</v>
      </c>
    </row>
    <row r="3856" spans="1:3">
      <c r="A3856" s="101">
        <v>38975</v>
      </c>
      <c r="B3856" s="100">
        <v>122.04</v>
      </c>
      <c r="C3856" s="99" t="s">
        <v>175</v>
      </c>
    </row>
    <row r="3857" spans="1:3">
      <c r="A3857" s="101">
        <v>38974</v>
      </c>
      <c r="B3857" s="100">
        <v>121.71</v>
      </c>
      <c r="C3857" s="99" t="s">
        <v>175</v>
      </c>
    </row>
    <row r="3858" spans="1:3">
      <c r="A3858" s="101">
        <v>38973</v>
      </c>
      <c r="B3858" s="100">
        <v>121.87</v>
      </c>
      <c r="C3858" s="99" t="s">
        <v>175</v>
      </c>
    </row>
    <row r="3859" spans="1:3">
      <c r="A3859" s="101">
        <v>38972</v>
      </c>
      <c r="B3859" s="100">
        <v>121.38</v>
      </c>
      <c r="C3859" s="99" t="s">
        <v>175</v>
      </c>
    </row>
    <row r="3860" spans="1:3">
      <c r="A3860" s="101">
        <v>38971</v>
      </c>
      <c r="B3860" s="100">
        <v>120.12</v>
      </c>
      <c r="C3860" s="99" t="s">
        <v>175</v>
      </c>
    </row>
    <row r="3861" spans="1:3">
      <c r="A3861" s="101">
        <v>38968</v>
      </c>
      <c r="B3861" s="100">
        <v>120.06</v>
      </c>
      <c r="C3861" s="99" t="s">
        <v>175</v>
      </c>
    </row>
    <row r="3862" spans="1:3">
      <c r="A3862" s="101">
        <v>38967</v>
      </c>
      <c r="B3862" s="100">
        <v>119.6</v>
      </c>
      <c r="C3862" s="99" t="s">
        <v>175</v>
      </c>
    </row>
    <row r="3863" spans="1:3">
      <c r="A3863" s="101">
        <v>38966</v>
      </c>
      <c r="B3863" s="100">
        <v>120.18</v>
      </c>
      <c r="C3863" s="99" t="s">
        <v>175</v>
      </c>
    </row>
    <row r="3864" spans="1:3">
      <c r="A3864" s="101">
        <v>38965</v>
      </c>
      <c r="B3864" s="100">
        <v>121.36</v>
      </c>
      <c r="C3864" s="99" t="s">
        <v>175</v>
      </c>
    </row>
    <row r="3865" spans="1:3">
      <c r="A3865" s="101">
        <v>38961</v>
      </c>
      <c r="B3865" s="100">
        <v>121.15</v>
      </c>
      <c r="C3865" s="99" t="s">
        <v>175</v>
      </c>
    </row>
    <row r="3866" spans="1:3">
      <c r="A3866" s="101">
        <v>38960</v>
      </c>
      <c r="B3866" s="100">
        <v>120.48</v>
      </c>
      <c r="C3866" s="99" t="s">
        <v>175</v>
      </c>
    </row>
    <row r="3867" spans="1:3">
      <c r="A3867" s="101">
        <v>38959</v>
      </c>
      <c r="B3867" s="100">
        <v>120.52</v>
      </c>
      <c r="C3867" s="99" t="s">
        <v>175</v>
      </c>
    </row>
    <row r="3868" spans="1:3">
      <c r="A3868" s="101">
        <v>38958</v>
      </c>
      <c r="B3868" s="100">
        <v>120.47</v>
      </c>
      <c r="C3868" s="99" t="s">
        <v>175</v>
      </c>
    </row>
    <row r="3869" spans="1:3">
      <c r="A3869" s="101">
        <v>38957</v>
      </c>
      <c r="B3869" s="100">
        <v>120.22</v>
      </c>
      <c r="C3869" s="99" t="s">
        <v>175</v>
      </c>
    </row>
    <row r="3870" spans="1:3">
      <c r="A3870" s="101">
        <v>38954</v>
      </c>
      <c r="B3870" s="100">
        <v>119.6</v>
      </c>
      <c r="C3870" s="99" t="s">
        <v>175</v>
      </c>
    </row>
    <row r="3871" spans="1:3">
      <c r="A3871" s="101">
        <v>38953</v>
      </c>
      <c r="B3871" s="100">
        <v>119.68</v>
      </c>
      <c r="C3871" s="99" t="s">
        <v>175</v>
      </c>
    </row>
    <row r="3872" spans="1:3">
      <c r="A3872" s="101">
        <v>38952</v>
      </c>
      <c r="B3872" s="100">
        <v>119.4</v>
      </c>
      <c r="C3872" s="99" t="s">
        <v>175</v>
      </c>
    </row>
    <row r="3873" spans="1:3">
      <c r="A3873" s="101">
        <v>38951</v>
      </c>
      <c r="B3873" s="100">
        <v>119.93</v>
      </c>
      <c r="C3873" s="99" t="s">
        <v>175</v>
      </c>
    </row>
    <row r="3874" spans="1:3">
      <c r="A3874" s="101">
        <v>38950</v>
      </c>
      <c r="B3874" s="100">
        <v>119.81</v>
      </c>
      <c r="C3874" s="99" t="s">
        <v>175</v>
      </c>
    </row>
    <row r="3875" spans="1:3">
      <c r="A3875" s="101">
        <v>38947</v>
      </c>
      <c r="B3875" s="100">
        <v>120.25</v>
      </c>
      <c r="C3875" s="99" t="s">
        <v>175</v>
      </c>
    </row>
    <row r="3876" spans="1:3">
      <c r="A3876" s="101">
        <v>38946</v>
      </c>
      <c r="B3876" s="100">
        <v>119.8</v>
      </c>
      <c r="C3876" s="99" t="s">
        <v>175</v>
      </c>
    </row>
    <row r="3877" spans="1:3">
      <c r="A3877" s="101">
        <v>38945</v>
      </c>
      <c r="B3877" s="100">
        <v>119.61</v>
      </c>
      <c r="C3877" s="99" t="s">
        <v>175</v>
      </c>
    </row>
    <row r="3878" spans="1:3">
      <c r="A3878" s="101">
        <v>38944</v>
      </c>
      <c r="B3878" s="100">
        <v>118.67</v>
      </c>
      <c r="C3878" s="99" t="s">
        <v>175</v>
      </c>
    </row>
    <row r="3879" spans="1:3">
      <c r="A3879" s="101">
        <v>38943</v>
      </c>
      <c r="B3879" s="100">
        <v>117.06</v>
      </c>
      <c r="C3879" s="99" t="s">
        <v>175</v>
      </c>
    </row>
    <row r="3880" spans="1:3">
      <c r="A3880" s="101">
        <v>38940</v>
      </c>
      <c r="B3880" s="100">
        <v>116.92</v>
      </c>
      <c r="C3880" s="99" t="s">
        <v>175</v>
      </c>
    </row>
    <row r="3881" spans="1:3">
      <c r="A3881" s="101">
        <v>38939</v>
      </c>
      <c r="B3881" s="100">
        <v>117.37</v>
      </c>
      <c r="C3881" s="99" t="s">
        <v>175</v>
      </c>
    </row>
    <row r="3882" spans="1:3">
      <c r="A3882" s="101">
        <v>38938</v>
      </c>
      <c r="B3882" s="100">
        <v>116.81</v>
      </c>
      <c r="C3882" s="99" t="s">
        <v>175</v>
      </c>
    </row>
    <row r="3883" spans="1:3">
      <c r="A3883" s="101">
        <v>38937</v>
      </c>
      <c r="B3883" s="100">
        <v>117.29</v>
      </c>
      <c r="C3883" s="99" t="s">
        <v>175</v>
      </c>
    </row>
    <row r="3884" spans="1:3">
      <c r="A3884" s="101">
        <v>38936</v>
      </c>
      <c r="B3884" s="100">
        <v>117.68</v>
      </c>
      <c r="C3884" s="99" t="s">
        <v>175</v>
      </c>
    </row>
    <row r="3885" spans="1:3">
      <c r="A3885" s="101">
        <v>38933</v>
      </c>
      <c r="B3885" s="100">
        <v>118</v>
      </c>
      <c r="C3885" s="99" t="s">
        <v>175</v>
      </c>
    </row>
    <row r="3886" spans="1:3">
      <c r="A3886" s="101">
        <v>38932</v>
      </c>
      <c r="B3886" s="100">
        <v>118.09</v>
      </c>
      <c r="C3886" s="99" t="s">
        <v>175</v>
      </c>
    </row>
    <row r="3887" spans="1:3">
      <c r="A3887" s="101">
        <v>38931</v>
      </c>
      <c r="B3887" s="100">
        <v>117.89</v>
      </c>
      <c r="C3887" s="99" t="s">
        <v>175</v>
      </c>
    </row>
    <row r="3888" spans="1:3">
      <c r="A3888" s="101">
        <v>38930</v>
      </c>
      <c r="B3888" s="100">
        <v>117.17</v>
      </c>
      <c r="C3888" s="99" t="s">
        <v>175</v>
      </c>
    </row>
    <row r="3889" spans="1:3">
      <c r="A3889" s="101">
        <v>38929</v>
      </c>
      <c r="B3889" s="100">
        <v>117.7</v>
      </c>
      <c r="C3889" s="99" t="s">
        <v>175</v>
      </c>
    </row>
    <row r="3890" spans="1:3">
      <c r="A3890" s="101">
        <v>38926</v>
      </c>
      <c r="B3890" s="100">
        <v>117.87</v>
      </c>
      <c r="C3890" s="99" t="s">
        <v>175</v>
      </c>
    </row>
    <row r="3891" spans="1:3">
      <c r="A3891" s="101">
        <v>38925</v>
      </c>
      <c r="B3891" s="100">
        <v>116.45</v>
      </c>
      <c r="C3891" s="99" t="s">
        <v>175</v>
      </c>
    </row>
    <row r="3892" spans="1:3">
      <c r="A3892" s="101">
        <v>38924</v>
      </c>
      <c r="B3892" s="100">
        <v>116.92</v>
      </c>
      <c r="C3892" s="99" t="s">
        <v>175</v>
      </c>
    </row>
    <row r="3893" spans="1:3">
      <c r="A3893" s="101">
        <v>38923</v>
      </c>
      <c r="B3893" s="100">
        <v>116.96</v>
      </c>
      <c r="C3893" s="99" t="s">
        <v>175</v>
      </c>
    </row>
    <row r="3894" spans="1:3">
      <c r="A3894" s="101">
        <v>38922</v>
      </c>
      <c r="B3894" s="100">
        <v>116.22</v>
      </c>
      <c r="C3894" s="99" t="s">
        <v>175</v>
      </c>
    </row>
    <row r="3895" spans="1:3">
      <c r="A3895" s="101">
        <v>38919</v>
      </c>
      <c r="B3895" s="100">
        <v>114.32</v>
      </c>
      <c r="C3895" s="99" t="s">
        <v>175</v>
      </c>
    </row>
    <row r="3896" spans="1:3">
      <c r="A3896" s="101">
        <v>38918</v>
      </c>
      <c r="B3896" s="100">
        <v>115.14</v>
      </c>
      <c r="C3896" s="99" t="s">
        <v>175</v>
      </c>
    </row>
    <row r="3897" spans="1:3">
      <c r="A3897" s="101">
        <v>38917</v>
      </c>
      <c r="B3897" s="100">
        <v>116.12</v>
      </c>
      <c r="C3897" s="99" t="s">
        <v>175</v>
      </c>
    </row>
    <row r="3898" spans="1:3">
      <c r="A3898" s="101">
        <v>38916</v>
      </c>
      <c r="B3898" s="100">
        <v>114</v>
      </c>
      <c r="C3898" s="99" t="s">
        <v>175</v>
      </c>
    </row>
    <row r="3899" spans="1:3">
      <c r="A3899" s="101">
        <v>38915</v>
      </c>
      <c r="B3899" s="100">
        <v>113.77</v>
      </c>
      <c r="C3899" s="99" t="s">
        <v>175</v>
      </c>
    </row>
    <row r="3900" spans="1:3">
      <c r="A3900" s="101">
        <v>38912</v>
      </c>
      <c r="B3900" s="100">
        <v>113.93</v>
      </c>
      <c r="C3900" s="99" t="s">
        <v>175</v>
      </c>
    </row>
    <row r="3901" spans="1:3">
      <c r="A3901" s="101">
        <v>38911</v>
      </c>
      <c r="B3901" s="100">
        <v>114.49</v>
      </c>
      <c r="C3901" s="99" t="s">
        <v>175</v>
      </c>
    </row>
    <row r="3902" spans="1:3">
      <c r="A3902" s="101">
        <v>38910</v>
      </c>
      <c r="B3902" s="100">
        <v>116</v>
      </c>
      <c r="C3902" s="99" t="s">
        <v>175</v>
      </c>
    </row>
    <row r="3903" spans="1:3">
      <c r="A3903" s="101">
        <v>38909</v>
      </c>
      <c r="B3903" s="100">
        <v>117.27</v>
      </c>
      <c r="C3903" s="99" t="s">
        <v>175</v>
      </c>
    </row>
    <row r="3904" spans="1:3">
      <c r="A3904" s="101">
        <v>38908</v>
      </c>
      <c r="B3904" s="100">
        <v>116.78</v>
      </c>
      <c r="C3904" s="99" t="s">
        <v>175</v>
      </c>
    </row>
    <row r="3905" spans="1:3">
      <c r="A3905" s="101">
        <v>38905</v>
      </c>
      <c r="B3905" s="100">
        <v>116.61</v>
      </c>
      <c r="C3905" s="99" t="s">
        <v>175</v>
      </c>
    </row>
    <row r="3906" spans="1:3">
      <c r="A3906" s="101">
        <v>38904</v>
      </c>
      <c r="B3906" s="100">
        <v>117.4</v>
      </c>
      <c r="C3906" s="99" t="s">
        <v>175</v>
      </c>
    </row>
    <row r="3907" spans="1:3">
      <c r="A3907" s="101">
        <v>38903</v>
      </c>
      <c r="B3907" s="100">
        <v>117.08</v>
      </c>
      <c r="C3907" s="99" t="s">
        <v>175</v>
      </c>
    </row>
    <row r="3908" spans="1:3">
      <c r="A3908" s="101">
        <v>38901</v>
      </c>
      <c r="B3908" s="100">
        <v>117.93</v>
      </c>
      <c r="C3908" s="99" t="s">
        <v>175</v>
      </c>
    </row>
    <row r="3909" spans="1:3">
      <c r="A3909" s="101">
        <v>38898</v>
      </c>
      <c r="B3909" s="100">
        <v>116.99</v>
      </c>
      <c r="C3909" s="99" t="s">
        <v>175</v>
      </c>
    </row>
    <row r="3910" spans="1:3">
      <c r="A3910" s="101">
        <v>38897</v>
      </c>
      <c r="B3910" s="100">
        <v>117.24</v>
      </c>
      <c r="C3910" s="99" t="s">
        <v>175</v>
      </c>
    </row>
    <row r="3911" spans="1:3">
      <c r="A3911" s="101">
        <v>38896</v>
      </c>
      <c r="B3911" s="100">
        <v>114.76</v>
      </c>
      <c r="C3911" s="99" t="s">
        <v>175</v>
      </c>
    </row>
    <row r="3912" spans="1:3">
      <c r="A3912" s="101">
        <v>38895</v>
      </c>
      <c r="B3912" s="100">
        <v>114.11</v>
      </c>
      <c r="C3912" s="99" t="s">
        <v>175</v>
      </c>
    </row>
    <row r="3913" spans="1:3">
      <c r="A3913" s="101">
        <v>38894</v>
      </c>
      <c r="B3913" s="100">
        <v>115.16</v>
      </c>
      <c r="C3913" s="99" t="s">
        <v>175</v>
      </c>
    </row>
    <row r="3914" spans="1:3">
      <c r="A3914" s="101">
        <v>38891</v>
      </c>
      <c r="B3914" s="100">
        <v>114.6</v>
      </c>
      <c r="C3914" s="99" t="s">
        <v>175</v>
      </c>
    </row>
    <row r="3915" spans="1:3">
      <c r="A3915" s="101">
        <v>38890</v>
      </c>
      <c r="B3915" s="100">
        <v>115.18</v>
      </c>
      <c r="C3915" s="99" t="s">
        <v>175</v>
      </c>
    </row>
    <row r="3916" spans="1:3">
      <c r="A3916" s="101">
        <v>38889</v>
      </c>
      <c r="B3916" s="100">
        <v>115.77</v>
      </c>
      <c r="C3916" s="99" t="s">
        <v>175</v>
      </c>
    </row>
    <row r="3917" spans="1:3">
      <c r="A3917" s="101">
        <v>38888</v>
      </c>
      <c r="B3917" s="100">
        <v>114.65</v>
      </c>
      <c r="C3917" s="99" t="s">
        <v>175</v>
      </c>
    </row>
    <row r="3918" spans="1:3">
      <c r="A3918" s="101">
        <v>38887</v>
      </c>
      <c r="B3918" s="100">
        <v>114.65</v>
      </c>
      <c r="C3918" s="99" t="s">
        <v>175</v>
      </c>
    </row>
    <row r="3919" spans="1:3">
      <c r="A3919" s="101">
        <v>38884</v>
      </c>
      <c r="B3919" s="100">
        <v>115.7</v>
      </c>
      <c r="C3919" s="99" t="s">
        <v>175</v>
      </c>
    </row>
    <row r="3920" spans="1:3">
      <c r="A3920" s="101">
        <v>38883</v>
      </c>
      <c r="B3920" s="100">
        <v>116.13</v>
      </c>
      <c r="C3920" s="99" t="s">
        <v>175</v>
      </c>
    </row>
    <row r="3921" spans="1:3">
      <c r="A3921" s="101">
        <v>38882</v>
      </c>
      <c r="B3921" s="100">
        <v>113.71</v>
      </c>
      <c r="C3921" s="99" t="s">
        <v>175</v>
      </c>
    </row>
    <row r="3922" spans="1:3">
      <c r="A3922" s="101">
        <v>38881</v>
      </c>
      <c r="B3922" s="100">
        <v>113.12</v>
      </c>
      <c r="C3922" s="99" t="s">
        <v>175</v>
      </c>
    </row>
    <row r="3923" spans="1:3">
      <c r="A3923" s="101">
        <v>38880</v>
      </c>
      <c r="B3923" s="100">
        <v>114.26</v>
      </c>
      <c r="C3923" s="99" t="s">
        <v>175</v>
      </c>
    </row>
    <row r="3924" spans="1:3">
      <c r="A3924" s="101">
        <v>38877</v>
      </c>
      <c r="B3924" s="100">
        <v>115.73</v>
      </c>
      <c r="C3924" s="99" t="s">
        <v>175</v>
      </c>
    </row>
    <row r="3925" spans="1:3">
      <c r="A3925" s="101">
        <v>38876</v>
      </c>
      <c r="B3925" s="100">
        <v>116.25</v>
      </c>
      <c r="C3925" s="99" t="s">
        <v>175</v>
      </c>
    </row>
    <row r="3926" spans="1:3">
      <c r="A3926" s="101">
        <v>38875</v>
      </c>
      <c r="B3926" s="100">
        <v>116.08</v>
      </c>
      <c r="C3926" s="99" t="s">
        <v>175</v>
      </c>
    </row>
    <row r="3927" spans="1:3">
      <c r="A3927" s="101">
        <v>38874</v>
      </c>
      <c r="B3927" s="100">
        <v>116.77</v>
      </c>
      <c r="C3927" s="99" t="s">
        <v>175</v>
      </c>
    </row>
    <row r="3928" spans="1:3">
      <c r="A3928" s="101">
        <v>38873</v>
      </c>
      <c r="B3928" s="100">
        <v>116.9</v>
      </c>
      <c r="C3928" s="99" t="s">
        <v>175</v>
      </c>
    </row>
    <row r="3929" spans="1:3">
      <c r="A3929" s="101">
        <v>38870</v>
      </c>
      <c r="B3929" s="100">
        <v>119.01</v>
      </c>
      <c r="C3929" s="99" t="s">
        <v>175</v>
      </c>
    </row>
    <row r="3930" spans="1:3">
      <c r="A3930" s="101">
        <v>38869</v>
      </c>
      <c r="B3930" s="100">
        <v>118.78</v>
      </c>
      <c r="C3930" s="99" t="s">
        <v>175</v>
      </c>
    </row>
    <row r="3931" spans="1:3">
      <c r="A3931" s="101">
        <v>38868</v>
      </c>
      <c r="B3931" s="100">
        <v>117.33</v>
      </c>
      <c r="C3931" s="99" t="s">
        <v>175</v>
      </c>
    </row>
    <row r="3932" spans="1:3">
      <c r="A3932" s="101">
        <v>38867</v>
      </c>
      <c r="B3932" s="100">
        <v>116.35</v>
      </c>
      <c r="C3932" s="99" t="s">
        <v>175</v>
      </c>
    </row>
    <row r="3933" spans="1:3">
      <c r="A3933" s="101">
        <v>38863</v>
      </c>
      <c r="B3933" s="100">
        <v>118.21</v>
      </c>
      <c r="C3933" s="99" t="s">
        <v>175</v>
      </c>
    </row>
    <row r="3934" spans="1:3">
      <c r="A3934" s="101">
        <v>38862</v>
      </c>
      <c r="B3934" s="100">
        <v>117.53</v>
      </c>
      <c r="C3934" s="99" t="s">
        <v>175</v>
      </c>
    </row>
    <row r="3935" spans="1:3">
      <c r="A3935" s="101">
        <v>38861</v>
      </c>
      <c r="B3935" s="100">
        <v>116.19</v>
      </c>
      <c r="C3935" s="99" t="s">
        <v>175</v>
      </c>
    </row>
    <row r="3936" spans="1:3">
      <c r="A3936" s="101">
        <v>38860</v>
      </c>
      <c r="B3936" s="100">
        <v>116</v>
      </c>
      <c r="C3936" s="99" t="s">
        <v>175</v>
      </c>
    </row>
    <row r="3937" spans="1:3">
      <c r="A3937" s="101">
        <v>38859</v>
      </c>
      <c r="B3937" s="100">
        <v>116.51</v>
      </c>
      <c r="C3937" s="99" t="s">
        <v>175</v>
      </c>
    </row>
    <row r="3938" spans="1:3">
      <c r="A3938" s="101">
        <v>38856</v>
      </c>
      <c r="B3938" s="100">
        <v>116.97</v>
      </c>
      <c r="C3938" s="99" t="s">
        <v>175</v>
      </c>
    </row>
    <row r="3939" spans="1:3">
      <c r="A3939" s="101">
        <v>38855</v>
      </c>
      <c r="B3939" s="100">
        <v>116.49</v>
      </c>
      <c r="C3939" s="99" t="s">
        <v>175</v>
      </c>
    </row>
    <row r="3940" spans="1:3">
      <c r="A3940" s="101">
        <v>38854</v>
      </c>
      <c r="B3940" s="100">
        <v>117.27</v>
      </c>
      <c r="C3940" s="99" t="s">
        <v>175</v>
      </c>
    </row>
    <row r="3941" spans="1:3">
      <c r="A3941" s="101">
        <v>38853</v>
      </c>
      <c r="B3941" s="100">
        <v>119.24</v>
      </c>
      <c r="C3941" s="99" t="s">
        <v>175</v>
      </c>
    </row>
    <row r="3942" spans="1:3">
      <c r="A3942" s="101">
        <v>38852</v>
      </c>
      <c r="B3942" s="100">
        <v>119.47</v>
      </c>
      <c r="C3942" s="99" t="s">
        <v>175</v>
      </c>
    </row>
    <row r="3943" spans="1:3">
      <c r="A3943" s="101">
        <v>38849</v>
      </c>
      <c r="B3943" s="100">
        <v>119.15</v>
      </c>
      <c r="C3943" s="99" t="s">
        <v>175</v>
      </c>
    </row>
    <row r="3944" spans="1:3">
      <c r="A3944" s="101">
        <v>38848</v>
      </c>
      <c r="B3944" s="100">
        <v>120.51</v>
      </c>
      <c r="C3944" s="99" t="s">
        <v>175</v>
      </c>
    </row>
    <row r="3945" spans="1:3">
      <c r="A3945" s="101">
        <v>38847</v>
      </c>
      <c r="B3945" s="100">
        <v>122.05</v>
      </c>
      <c r="C3945" s="99" t="s">
        <v>175</v>
      </c>
    </row>
    <row r="3946" spans="1:3">
      <c r="A3946" s="101">
        <v>38846</v>
      </c>
      <c r="B3946" s="100">
        <v>122.21</v>
      </c>
      <c r="C3946" s="99" t="s">
        <v>175</v>
      </c>
    </row>
    <row r="3947" spans="1:3">
      <c r="A3947" s="101">
        <v>38845</v>
      </c>
      <c r="B3947" s="100">
        <v>122.16</v>
      </c>
      <c r="C3947" s="99" t="s">
        <v>175</v>
      </c>
    </row>
    <row r="3948" spans="1:3">
      <c r="A3948" s="101">
        <v>38842</v>
      </c>
      <c r="B3948" s="100">
        <v>122.25</v>
      </c>
      <c r="C3948" s="99" t="s">
        <v>175</v>
      </c>
    </row>
    <row r="3949" spans="1:3">
      <c r="A3949" s="101">
        <v>38841</v>
      </c>
      <c r="B3949" s="100">
        <v>121.01</v>
      </c>
      <c r="C3949" s="99" t="s">
        <v>175</v>
      </c>
    </row>
    <row r="3950" spans="1:3">
      <c r="A3950" s="101">
        <v>38840</v>
      </c>
      <c r="B3950" s="100">
        <v>120.6</v>
      </c>
      <c r="C3950" s="99" t="s">
        <v>175</v>
      </c>
    </row>
    <row r="3951" spans="1:3">
      <c r="A3951" s="101">
        <v>38839</v>
      </c>
      <c r="B3951" s="100">
        <v>121.07</v>
      </c>
      <c r="C3951" s="99" t="s">
        <v>175</v>
      </c>
    </row>
    <row r="3952" spans="1:3">
      <c r="A3952" s="101">
        <v>38838</v>
      </c>
      <c r="B3952" s="100">
        <v>120.33</v>
      </c>
      <c r="C3952" s="99" t="s">
        <v>175</v>
      </c>
    </row>
    <row r="3953" spans="1:3">
      <c r="A3953" s="101">
        <v>38835</v>
      </c>
      <c r="B3953" s="100">
        <v>120.83</v>
      </c>
      <c r="C3953" s="99" t="s">
        <v>175</v>
      </c>
    </row>
    <row r="3954" spans="1:3">
      <c r="A3954" s="101">
        <v>38834</v>
      </c>
      <c r="B3954" s="100">
        <v>120.75</v>
      </c>
      <c r="C3954" s="99" t="s">
        <v>175</v>
      </c>
    </row>
    <row r="3955" spans="1:3">
      <c r="A3955" s="101">
        <v>38833</v>
      </c>
      <c r="B3955" s="100">
        <v>120.32</v>
      </c>
      <c r="C3955" s="99" t="s">
        <v>175</v>
      </c>
    </row>
    <row r="3956" spans="1:3">
      <c r="A3956" s="101">
        <v>38832</v>
      </c>
      <c r="B3956" s="100">
        <v>119.97</v>
      </c>
      <c r="C3956" s="99" t="s">
        <v>175</v>
      </c>
    </row>
    <row r="3957" spans="1:3">
      <c r="A3957" s="101">
        <v>38831</v>
      </c>
      <c r="B3957" s="100">
        <v>120.56</v>
      </c>
      <c r="C3957" s="99" t="s">
        <v>175</v>
      </c>
    </row>
    <row r="3958" spans="1:3">
      <c r="A3958" s="101">
        <v>38828</v>
      </c>
      <c r="B3958" s="100">
        <v>120.85</v>
      </c>
      <c r="C3958" s="99" t="s">
        <v>175</v>
      </c>
    </row>
    <row r="3959" spans="1:3">
      <c r="A3959" s="101">
        <v>38827</v>
      </c>
      <c r="B3959" s="100">
        <v>120.86</v>
      </c>
      <c r="C3959" s="99" t="s">
        <v>175</v>
      </c>
    </row>
    <row r="3960" spans="1:3">
      <c r="A3960" s="101">
        <v>38826</v>
      </c>
      <c r="B3960" s="100">
        <v>120.72</v>
      </c>
      <c r="C3960" s="99" t="s">
        <v>175</v>
      </c>
    </row>
    <row r="3961" spans="1:3">
      <c r="A3961" s="101">
        <v>38825</v>
      </c>
      <c r="B3961" s="100">
        <v>120.5</v>
      </c>
      <c r="C3961" s="99" t="s">
        <v>175</v>
      </c>
    </row>
    <row r="3962" spans="1:3">
      <c r="A3962" s="101">
        <v>38824</v>
      </c>
      <c r="B3962" s="100">
        <v>118.44</v>
      </c>
      <c r="C3962" s="99" t="s">
        <v>175</v>
      </c>
    </row>
    <row r="3963" spans="1:3">
      <c r="A3963" s="101">
        <v>38820</v>
      </c>
      <c r="B3963" s="100">
        <v>118.79</v>
      </c>
      <c r="C3963" s="99" t="s">
        <v>175</v>
      </c>
    </row>
    <row r="3964" spans="1:3">
      <c r="A3964" s="101">
        <v>38819</v>
      </c>
      <c r="B3964" s="100">
        <v>118.7</v>
      </c>
      <c r="C3964" s="99" t="s">
        <v>175</v>
      </c>
    </row>
    <row r="3965" spans="1:3">
      <c r="A3965" s="101">
        <v>38818</v>
      </c>
      <c r="B3965" s="100">
        <v>118.55</v>
      </c>
      <c r="C3965" s="99" t="s">
        <v>175</v>
      </c>
    </row>
    <row r="3966" spans="1:3">
      <c r="A3966" s="101">
        <v>38817</v>
      </c>
      <c r="B3966" s="100">
        <v>119.46</v>
      </c>
      <c r="C3966" s="99" t="s">
        <v>175</v>
      </c>
    </row>
    <row r="3967" spans="1:3">
      <c r="A3967" s="101">
        <v>38814</v>
      </c>
      <c r="B3967" s="100">
        <v>119.36</v>
      </c>
      <c r="C3967" s="99" t="s">
        <v>175</v>
      </c>
    </row>
    <row r="3968" spans="1:3">
      <c r="A3968" s="101">
        <v>38813</v>
      </c>
      <c r="B3968" s="100">
        <v>120.6</v>
      </c>
      <c r="C3968" s="99" t="s">
        <v>175</v>
      </c>
    </row>
    <row r="3969" spans="1:3">
      <c r="A3969" s="101">
        <v>38812</v>
      </c>
      <c r="B3969" s="100">
        <v>120.81</v>
      </c>
      <c r="C3969" s="99" t="s">
        <v>175</v>
      </c>
    </row>
    <row r="3970" spans="1:3">
      <c r="A3970" s="101">
        <v>38811</v>
      </c>
      <c r="B3970" s="100">
        <v>120.28</v>
      </c>
      <c r="C3970" s="99" t="s">
        <v>175</v>
      </c>
    </row>
    <row r="3971" spans="1:3">
      <c r="A3971" s="101">
        <v>38810</v>
      </c>
      <c r="B3971" s="100">
        <v>119.52</v>
      </c>
      <c r="C3971" s="99" t="s">
        <v>175</v>
      </c>
    </row>
    <row r="3972" spans="1:3">
      <c r="A3972" s="101">
        <v>38807</v>
      </c>
      <c r="B3972" s="100">
        <v>119.24</v>
      </c>
      <c r="C3972" s="99" t="s">
        <v>175</v>
      </c>
    </row>
    <row r="3973" spans="1:3">
      <c r="A3973" s="101">
        <v>38806</v>
      </c>
      <c r="B3973" s="100">
        <v>119.74</v>
      </c>
      <c r="C3973" s="99" t="s">
        <v>175</v>
      </c>
    </row>
    <row r="3974" spans="1:3">
      <c r="A3974" s="101">
        <v>38805</v>
      </c>
      <c r="B3974" s="100">
        <v>119.98</v>
      </c>
      <c r="C3974" s="99" t="s">
        <v>175</v>
      </c>
    </row>
    <row r="3975" spans="1:3">
      <c r="A3975" s="101">
        <v>38804</v>
      </c>
      <c r="B3975" s="100">
        <v>119.06</v>
      </c>
      <c r="C3975" s="99" t="s">
        <v>175</v>
      </c>
    </row>
    <row r="3976" spans="1:3">
      <c r="A3976" s="101">
        <v>38803</v>
      </c>
      <c r="B3976" s="100">
        <v>119.83</v>
      </c>
      <c r="C3976" s="99" t="s">
        <v>175</v>
      </c>
    </row>
    <row r="3977" spans="1:3">
      <c r="A3977" s="101">
        <v>38800</v>
      </c>
      <c r="B3977" s="100">
        <v>119.96</v>
      </c>
      <c r="C3977" s="99" t="s">
        <v>175</v>
      </c>
    </row>
    <row r="3978" spans="1:3">
      <c r="A3978" s="101">
        <v>38799</v>
      </c>
      <c r="B3978" s="100">
        <v>119.84</v>
      </c>
      <c r="C3978" s="99" t="s">
        <v>175</v>
      </c>
    </row>
    <row r="3979" spans="1:3">
      <c r="A3979" s="101">
        <v>38798</v>
      </c>
      <c r="B3979" s="100">
        <v>120.15</v>
      </c>
      <c r="C3979" s="99" t="s">
        <v>175</v>
      </c>
    </row>
    <row r="3980" spans="1:3">
      <c r="A3980" s="101">
        <v>38797</v>
      </c>
      <c r="B3980" s="100">
        <v>119.43</v>
      </c>
      <c r="C3980" s="99" t="s">
        <v>175</v>
      </c>
    </row>
    <row r="3981" spans="1:3">
      <c r="A3981" s="101">
        <v>38796</v>
      </c>
      <c r="B3981" s="100">
        <v>120.15</v>
      </c>
      <c r="C3981" s="99" t="s">
        <v>175</v>
      </c>
    </row>
    <row r="3982" spans="1:3">
      <c r="A3982" s="101">
        <v>38793</v>
      </c>
      <c r="B3982" s="100">
        <v>120.35</v>
      </c>
      <c r="C3982" s="99" t="s">
        <v>175</v>
      </c>
    </row>
    <row r="3983" spans="1:3">
      <c r="A3983" s="101">
        <v>38792</v>
      </c>
      <c r="B3983" s="100">
        <v>120.67</v>
      </c>
      <c r="C3983" s="99" t="s">
        <v>175</v>
      </c>
    </row>
    <row r="3984" spans="1:3">
      <c r="A3984" s="101">
        <v>38791</v>
      </c>
      <c r="B3984" s="100">
        <v>120.45</v>
      </c>
      <c r="C3984" s="99" t="s">
        <v>175</v>
      </c>
    </row>
    <row r="3985" spans="1:3">
      <c r="A3985" s="101">
        <v>38790</v>
      </c>
      <c r="B3985" s="100">
        <v>119.93</v>
      </c>
      <c r="C3985" s="99" t="s">
        <v>175</v>
      </c>
    </row>
    <row r="3986" spans="1:3">
      <c r="A3986" s="101">
        <v>38789</v>
      </c>
      <c r="B3986" s="100">
        <v>118.7</v>
      </c>
      <c r="C3986" s="99" t="s">
        <v>175</v>
      </c>
    </row>
    <row r="3987" spans="1:3">
      <c r="A3987" s="101">
        <v>38786</v>
      </c>
      <c r="B3987" s="100">
        <v>118.43</v>
      </c>
      <c r="C3987" s="99" t="s">
        <v>175</v>
      </c>
    </row>
    <row r="3988" spans="1:3">
      <c r="A3988" s="101">
        <v>38785</v>
      </c>
      <c r="B3988" s="100">
        <v>117.56</v>
      </c>
      <c r="C3988" s="99" t="s">
        <v>175</v>
      </c>
    </row>
    <row r="3989" spans="1:3">
      <c r="A3989" s="101">
        <v>38784</v>
      </c>
      <c r="B3989" s="100">
        <v>118.14</v>
      </c>
      <c r="C3989" s="99" t="s">
        <v>175</v>
      </c>
    </row>
    <row r="3990" spans="1:3">
      <c r="A3990" s="101">
        <v>38783</v>
      </c>
      <c r="B3990" s="100">
        <v>117.87</v>
      </c>
      <c r="C3990" s="99" t="s">
        <v>175</v>
      </c>
    </row>
    <row r="3991" spans="1:3">
      <c r="A3991" s="101">
        <v>38782</v>
      </c>
      <c r="B3991" s="100">
        <v>118.08</v>
      </c>
      <c r="C3991" s="99" t="s">
        <v>175</v>
      </c>
    </row>
    <row r="3992" spans="1:3">
      <c r="A3992" s="101">
        <v>38779</v>
      </c>
      <c r="B3992" s="100">
        <v>118.91</v>
      </c>
      <c r="C3992" s="99" t="s">
        <v>175</v>
      </c>
    </row>
    <row r="3993" spans="1:3">
      <c r="A3993" s="101">
        <v>38778</v>
      </c>
      <c r="B3993" s="100">
        <v>119.08</v>
      </c>
      <c r="C3993" s="99" t="s">
        <v>175</v>
      </c>
    </row>
    <row r="3994" spans="1:3">
      <c r="A3994" s="101">
        <v>38777</v>
      </c>
      <c r="B3994" s="100">
        <v>119.27</v>
      </c>
      <c r="C3994" s="99" t="s">
        <v>175</v>
      </c>
    </row>
    <row r="3995" spans="1:3">
      <c r="A3995" s="101">
        <v>38776</v>
      </c>
      <c r="B3995" s="100">
        <v>118.26</v>
      </c>
      <c r="C3995" s="99" t="s">
        <v>175</v>
      </c>
    </row>
    <row r="3996" spans="1:3">
      <c r="A3996" s="101">
        <v>38775</v>
      </c>
      <c r="B3996" s="100">
        <v>119.51</v>
      </c>
      <c r="C3996" s="99" t="s">
        <v>175</v>
      </c>
    </row>
    <row r="3997" spans="1:3">
      <c r="A3997" s="101">
        <v>38772</v>
      </c>
      <c r="B3997" s="100">
        <v>119.06</v>
      </c>
      <c r="C3997" s="99" t="s">
        <v>175</v>
      </c>
    </row>
    <row r="3998" spans="1:3">
      <c r="A3998" s="101">
        <v>38771</v>
      </c>
      <c r="B3998" s="100">
        <v>118.89</v>
      </c>
      <c r="C3998" s="99" t="s">
        <v>175</v>
      </c>
    </row>
    <row r="3999" spans="1:3">
      <c r="A3999" s="101">
        <v>38770</v>
      </c>
      <c r="B3999" s="100">
        <v>119.31</v>
      </c>
      <c r="C3999" s="99" t="s">
        <v>175</v>
      </c>
    </row>
    <row r="4000" spans="1:3">
      <c r="A4000" s="101">
        <v>38769</v>
      </c>
      <c r="B4000" s="100">
        <v>118.41</v>
      </c>
      <c r="C4000" s="99" t="s">
        <v>175</v>
      </c>
    </row>
    <row r="4001" spans="1:3">
      <c r="A4001" s="101">
        <v>38765</v>
      </c>
      <c r="B4001" s="100">
        <v>118.8</v>
      </c>
      <c r="C4001" s="99" t="s">
        <v>175</v>
      </c>
    </row>
    <row r="4002" spans="1:3">
      <c r="A4002" s="101">
        <v>38764</v>
      </c>
      <c r="B4002" s="100">
        <v>118.99</v>
      </c>
      <c r="C4002" s="99" t="s">
        <v>175</v>
      </c>
    </row>
    <row r="4003" spans="1:3">
      <c r="A4003" s="101">
        <v>38763</v>
      </c>
      <c r="B4003" s="100">
        <v>118.12</v>
      </c>
      <c r="C4003" s="99" t="s">
        <v>175</v>
      </c>
    </row>
    <row r="4004" spans="1:3">
      <c r="A4004" s="101">
        <v>38762</v>
      </c>
      <c r="B4004" s="100">
        <v>117.68</v>
      </c>
      <c r="C4004" s="99" t="s">
        <v>175</v>
      </c>
    </row>
    <row r="4005" spans="1:3">
      <c r="A4005" s="101">
        <v>38761</v>
      </c>
      <c r="B4005" s="100">
        <v>116.5</v>
      </c>
      <c r="C4005" s="99" t="s">
        <v>175</v>
      </c>
    </row>
    <row r="4006" spans="1:3">
      <c r="A4006" s="101">
        <v>38758</v>
      </c>
      <c r="B4006" s="100">
        <v>116.86</v>
      </c>
      <c r="C4006" s="99" t="s">
        <v>175</v>
      </c>
    </row>
    <row r="4007" spans="1:3">
      <c r="A4007" s="101">
        <v>38757</v>
      </c>
      <c r="B4007" s="100">
        <v>116.57</v>
      </c>
      <c r="C4007" s="99" t="s">
        <v>175</v>
      </c>
    </row>
    <row r="4008" spans="1:3">
      <c r="A4008" s="101">
        <v>38756</v>
      </c>
      <c r="B4008" s="100">
        <v>116.73</v>
      </c>
      <c r="C4008" s="99" t="s">
        <v>175</v>
      </c>
    </row>
    <row r="4009" spans="1:3">
      <c r="A4009" s="101">
        <v>38755</v>
      </c>
      <c r="B4009" s="100">
        <v>115.68</v>
      </c>
      <c r="C4009" s="99" t="s">
        <v>175</v>
      </c>
    </row>
    <row r="4010" spans="1:3">
      <c r="A4010" s="101">
        <v>38754</v>
      </c>
      <c r="B4010" s="100">
        <v>116.63</v>
      </c>
      <c r="C4010" s="99" t="s">
        <v>175</v>
      </c>
    </row>
    <row r="4011" spans="1:3">
      <c r="A4011" s="101">
        <v>38751</v>
      </c>
      <c r="B4011" s="100">
        <v>116.53</v>
      </c>
      <c r="C4011" s="99" t="s">
        <v>175</v>
      </c>
    </row>
    <row r="4012" spans="1:3">
      <c r="A4012" s="101">
        <v>38750</v>
      </c>
      <c r="B4012" s="100">
        <v>117.15</v>
      </c>
      <c r="C4012" s="99" t="s">
        <v>175</v>
      </c>
    </row>
    <row r="4013" spans="1:3">
      <c r="A4013" s="101">
        <v>38749</v>
      </c>
      <c r="B4013" s="100">
        <v>118.19</v>
      </c>
      <c r="C4013" s="99" t="s">
        <v>175</v>
      </c>
    </row>
    <row r="4014" spans="1:3">
      <c r="A4014" s="101">
        <v>38748</v>
      </c>
      <c r="B4014" s="100">
        <v>117.96</v>
      </c>
      <c r="C4014" s="99" t="s">
        <v>175</v>
      </c>
    </row>
    <row r="4015" spans="1:3">
      <c r="A4015" s="101">
        <v>38747</v>
      </c>
      <c r="B4015" s="100">
        <v>118.43</v>
      </c>
      <c r="C4015" s="99" t="s">
        <v>175</v>
      </c>
    </row>
    <row r="4016" spans="1:3">
      <c r="A4016" s="101">
        <v>38744</v>
      </c>
      <c r="B4016" s="100">
        <v>118.29</v>
      </c>
      <c r="C4016" s="99" t="s">
        <v>175</v>
      </c>
    </row>
    <row r="4017" spans="1:3">
      <c r="A4017" s="101">
        <v>38743</v>
      </c>
      <c r="B4017" s="100">
        <v>117.37</v>
      </c>
      <c r="C4017" s="99" t="s">
        <v>175</v>
      </c>
    </row>
    <row r="4018" spans="1:3">
      <c r="A4018" s="101">
        <v>38742</v>
      </c>
      <c r="B4018" s="100">
        <v>116.53</v>
      </c>
      <c r="C4018" s="99" t="s">
        <v>175</v>
      </c>
    </row>
    <row r="4019" spans="1:3">
      <c r="A4019" s="101">
        <v>38741</v>
      </c>
      <c r="B4019" s="100">
        <v>116.72</v>
      </c>
      <c r="C4019" s="99" t="s">
        <v>175</v>
      </c>
    </row>
    <row r="4020" spans="1:3">
      <c r="A4020" s="101">
        <v>38740</v>
      </c>
      <c r="B4020" s="100">
        <v>116.44</v>
      </c>
      <c r="C4020" s="99" t="s">
        <v>175</v>
      </c>
    </row>
    <row r="4021" spans="1:3">
      <c r="A4021" s="101">
        <v>38737</v>
      </c>
      <c r="B4021" s="100">
        <v>116.23</v>
      </c>
      <c r="C4021" s="99" t="s">
        <v>175</v>
      </c>
    </row>
    <row r="4022" spans="1:3">
      <c r="A4022" s="101">
        <v>38736</v>
      </c>
      <c r="B4022" s="100">
        <v>118.4</v>
      </c>
      <c r="C4022" s="99" t="s">
        <v>175</v>
      </c>
    </row>
    <row r="4023" spans="1:3">
      <c r="A4023" s="101">
        <v>38735</v>
      </c>
      <c r="B4023" s="100">
        <v>117.74</v>
      </c>
      <c r="C4023" s="99" t="s">
        <v>175</v>
      </c>
    </row>
    <row r="4024" spans="1:3">
      <c r="A4024" s="101">
        <v>38734</v>
      </c>
      <c r="B4024" s="100">
        <v>118.19</v>
      </c>
      <c r="C4024" s="99" t="s">
        <v>175</v>
      </c>
    </row>
    <row r="4025" spans="1:3">
      <c r="A4025" s="101">
        <v>38730</v>
      </c>
      <c r="B4025" s="100">
        <v>118.62</v>
      </c>
      <c r="C4025" s="99" t="s">
        <v>175</v>
      </c>
    </row>
    <row r="4026" spans="1:3">
      <c r="A4026" s="101">
        <v>38729</v>
      </c>
      <c r="B4026" s="100">
        <v>118.48</v>
      </c>
      <c r="C4026" s="99" t="s">
        <v>175</v>
      </c>
    </row>
    <row r="4027" spans="1:3">
      <c r="A4027" s="101">
        <v>38728</v>
      </c>
      <c r="B4027" s="100">
        <v>119.23</v>
      </c>
      <c r="C4027" s="99" t="s">
        <v>175</v>
      </c>
    </row>
    <row r="4028" spans="1:3">
      <c r="A4028" s="101">
        <v>38727</v>
      </c>
      <c r="B4028" s="100">
        <v>118.8</v>
      </c>
      <c r="C4028" s="99" t="s">
        <v>175</v>
      </c>
    </row>
    <row r="4029" spans="1:3">
      <c r="A4029" s="101">
        <v>38726</v>
      </c>
      <c r="B4029" s="100">
        <v>118.84</v>
      </c>
      <c r="C4029" s="99" t="s">
        <v>175</v>
      </c>
    </row>
    <row r="4030" spans="1:3">
      <c r="A4030" s="101">
        <v>38723</v>
      </c>
      <c r="B4030" s="100">
        <v>118.41</v>
      </c>
      <c r="C4030" s="99" t="s">
        <v>175</v>
      </c>
    </row>
    <row r="4031" spans="1:3">
      <c r="A4031" s="101">
        <v>38722</v>
      </c>
      <c r="B4031" s="100">
        <v>117.28</v>
      </c>
      <c r="C4031" s="99" t="s">
        <v>175</v>
      </c>
    </row>
    <row r="4032" spans="1:3">
      <c r="A4032" s="101">
        <v>38721</v>
      </c>
      <c r="B4032" s="100">
        <v>117.27</v>
      </c>
      <c r="C4032" s="99" t="s">
        <v>175</v>
      </c>
    </row>
    <row r="4033" spans="1:3">
      <c r="A4033" s="101">
        <v>38720</v>
      </c>
      <c r="B4033" s="100">
        <v>116.82</v>
      </c>
      <c r="C4033" s="99" t="s">
        <v>175</v>
      </c>
    </row>
    <row r="4034" spans="1:3">
      <c r="A4034" s="101">
        <v>38716</v>
      </c>
      <c r="B4034" s="100">
        <v>114.92</v>
      </c>
      <c r="C4034" s="99" t="s">
        <v>175</v>
      </c>
    </row>
    <row r="4035" spans="1:3">
      <c r="A4035" s="101">
        <v>38715</v>
      </c>
      <c r="B4035" s="100">
        <v>115.48</v>
      </c>
      <c r="C4035" s="99" t="s">
        <v>175</v>
      </c>
    </row>
    <row r="4036" spans="1:3">
      <c r="A4036" s="101">
        <v>38714</v>
      </c>
      <c r="B4036" s="100">
        <v>115.82</v>
      </c>
      <c r="C4036" s="99" t="s">
        <v>175</v>
      </c>
    </row>
    <row r="4037" spans="1:3">
      <c r="A4037" s="101">
        <v>38713</v>
      </c>
      <c r="B4037" s="100">
        <v>116.25</v>
      </c>
      <c r="C4037" s="99" t="s">
        <v>175</v>
      </c>
    </row>
    <row r="4038" spans="1:3">
      <c r="A4038" s="101">
        <v>38709</v>
      </c>
      <c r="B4038" s="100">
        <v>117.38</v>
      </c>
      <c r="C4038" s="99" t="s">
        <v>175</v>
      </c>
    </row>
    <row r="4039" spans="1:3">
      <c r="A4039" s="101">
        <v>38708</v>
      </c>
      <c r="B4039" s="100">
        <v>117.31</v>
      </c>
      <c r="C4039" s="99" t="s">
        <v>175</v>
      </c>
    </row>
    <row r="4040" spans="1:3">
      <c r="A4040" s="101">
        <v>38707</v>
      </c>
      <c r="B4040" s="100">
        <v>116.79</v>
      </c>
      <c r="C4040" s="99" t="s">
        <v>175</v>
      </c>
    </row>
    <row r="4041" spans="1:3">
      <c r="A4041" s="101">
        <v>38706</v>
      </c>
      <c r="B4041" s="100">
        <v>116.49</v>
      </c>
      <c r="C4041" s="99" t="s">
        <v>175</v>
      </c>
    </row>
    <row r="4042" spans="1:3">
      <c r="A4042" s="101">
        <v>38705</v>
      </c>
      <c r="B4042" s="100">
        <v>116.52</v>
      </c>
      <c r="C4042" s="99" t="s">
        <v>175</v>
      </c>
    </row>
    <row r="4043" spans="1:3">
      <c r="A4043" s="101">
        <v>38702</v>
      </c>
      <c r="B4043" s="100">
        <v>117.2</v>
      </c>
      <c r="C4043" s="99" t="s">
        <v>175</v>
      </c>
    </row>
    <row r="4044" spans="1:3">
      <c r="A4044" s="101">
        <v>38701</v>
      </c>
      <c r="B4044" s="100">
        <v>117.54</v>
      </c>
      <c r="C4044" s="99" t="s">
        <v>175</v>
      </c>
    </row>
    <row r="4045" spans="1:3">
      <c r="A4045" s="101">
        <v>38700</v>
      </c>
      <c r="B4045" s="100">
        <v>117.7</v>
      </c>
      <c r="C4045" s="99" t="s">
        <v>175</v>
      </c>
    </row>
    <row r="4046" spans="1:3">
      <c r="A4046" s="101">
        <v>38699</v>
      </c>
      <c r="B4046" s="100">
        <v>117.2</v>
      </c>
      <c r="C4046" s="99" t="s">
        <v>175</v>
      </c>
    </row>
    <row r="4047" spans="1:3">
      <c r="A4047" s="101">
        <v>38698</v>
      </c>
      <c r="B4047" s="100">
        <v>116.54</v>
      </c>
      <c r="C4047" s="99" t="s">
        <v>175</v>
      </c>
    </row>
    <row r="4048" spans="1:3">
      <c r="A4048" s="101">
        <v>38695</v>
      </c>
      <c r="B4048" s="100">
        <v>116.44</v>
      </c>
      <c r="C4048" s="99" t="s">
        <v>175</v>
      </c>
    </row>
    <row r="4049" spans="1:3">
      <c r="A4049" s="101">
        <v>38694</v>
      </c>
      <c r="B4049" s="100">
        <v>116.12</v>
      </c>
      <c r="C4049" s="99" t="s">
        <v>175</v>
      </c>
    </row>
    <row r="4050" spans="1:3">
      <c r="A4050" s="101">
        <v>38693</v>
      </c>
      <c r="B4050" s="100">
        <v>116.25</v>
      </c>
      <c r="C4050" s="99" t="s">
        <v>175</v>
      </c>
    </row>
    <row r="4051" spans="1:3">
      <c r="A4051" s="101">
        <v>38692</v>
      </c>
      <c r="B4051" s="100">
        <v>116.81</v>
      </c>
      <c r="C4051" s="99" t="s">
        <v>175</v>
      </c>
    </row>
    <row r="4052" spans="1:3">
      <c r="A4052" s="101">
        <v>38691</v>
      </c>
      <c r="B4052" s="100">
        <v>116.66</v>
      </c>
      <c r="C4052" s="99" t="s">
        <v>175</v>
      </c>
    </row>
    <row r="4053" spans="1:3">
      <c r="A4053" s="101">
        <v>38688</v>
      </c>
      <c r="B4053" s="100">
        <v>116.93</v>
      </c>
      <c r="C4053" s="99" t="s">
        <v>175</v>
      </c>
    </row>
    <row r="4054" spans="1:3">
      <c r="A4054" s="101">
        <v>38687</v>
      </c>
      <c r="B4054" s="100">
        <v>116.9</v>
      </c>
      <c r="C4054" s="99" t="s">
        <v>175</v>
      </c>
    </row>
    <row r="4055" spans="1:3">
      <c r="A4055" s="101">
        <v>38686</v>
      </c>
      <c r="B4055" s="100">
        <v>115.49</v>
      </c>
      <c r="C4055" s="99" t="s">
        <v>175</v>
      </c>
    </row>
    <row r="4056" spans="1:3">
      <c r="A4056" s="101">
        <v>38685</v>
      </c>
      <c r="B4056" s="100">
        <v>116.19</v>
      </c>
      <c r="C4056" s="99" t="s">
        <v>175</v>
      </c>
    </row>
    <row r="4057" spans="1:3">
      <c r="A4057" s="101">
        <v>38684</v>
      </c>
      <c r="B4057" s="100">
        <v>116.17</v>
      </c>
      <c r="C4057" s="99" t="s">
        <v>175</v>
      </c>
    </row>
    <row r="4058" spans="1:3">
      <c r="A4058" s="101">
        <v>38681</v>
      </c>
      <c r="B4058" s="100">
        <v>117.15</v>
      </c>
      <c r="C4058" s="99" t="s">
        <v>175</v>
      </c>
    </row>
    <row r="4059" spans="1:3">
      <c r="A4059" s="101">
        <v>38679</v>
      </c>
      <c r="B4059" s="100">
        <v>116.91</v>
      </c>
      <c r="C4059" s="99" t="s">
        <v>175</v>
      </c>
    </row>
    <row r="4060" spans="1:3">
      <c r="A4060" s="101">
        <v>38678</v>
      </c>
      <c r="B4060" s="100">
        <v>116.5</v>
      </c>
      <c r="C4060" s="99" t="s">
        <v>175</v>
      </c>
    </row>
    <row r="4061" spans="1:3">
      <c r="A4061" s="101">
        <v>38677</v>
      </c>
      <c r="B4061" s="100">
        <v>115.9</v>
      </c>
      <c r="C4061" s="99" t="s">
        <v>175</v>
      </c>
    </row>
    <row r="4062" spans="1:3">
      <c r="A4062" s="101">
        <v>38674</v>
      </c>
      <c r="B4062" s="100">
        <v>115.3</v>
      </c>
      <c r="C4062" s="99" t="s">
        <v>175</v>
      </c>
    </row>
    <row r="4063" spans="1:3">
      <c r="A4063" s="101">
        <v>38673</v>
      </c>
      <c r="B4063" s="100">
        <v>114.78</v>
      </c>
      <c r="C4063" s="99" t="s">
        <v>175</v>
      </c>
    </row>
    <row r="4064" spans="1:3">
      <c r="A4064" s="101">
        <v>38672</v>
      </c>
      <c r="B4064" s="100">
        <v>113.7</v>
      </c>
      <c r="C4064" s="99" t="s">
        <v>175</v>
      </c>
    </row>
    <row r="4065" spans="1:3">
      <c r="A4065" s="101">
        <v>38671</v>
      </c>
      <c r="B4065" s="100">
        <v>113.48</v>
      </c>
      <c r="C4065" s="99" t="s">
        <v>175</v>
      </c>
    </row>
    <row r="4066" spans="1:3">
      <c r="A4066" s="101">
        <v>38670</v>
      </c>
      <c r="B4066" s="100">
        <v>113.91</v>
      </c>
      <c r="C4066" s="99" t="s">
        <v>175</v>
      </c>
    </row>
    <row r="4067" spans="1:3">
      <c r="A4067" s="101">
        <v>38667</v>
      </c>
      <c r="B4067" s="100">
        <v>113.99</v>
      </c>
      <c r="C4067" s="99" t="s">
        <v>175</v>
      </c>
    </row>
    <row r="4068" spans="1:3">
      <c r="A4068" s="101">
        <v>38666</v>
      </c>
      <c r="B4068" s="100">
        <v>113.64</v>
      </c>
      <c r="C4068" s="99" t="s">
        <v>175</v>
      </c>
    </row>
    <row r="4069" spans="1:3">
      <c r="A4069" s="101">
        <v>38665</v>
      </c>
      <c r="B4069" s="100">
        <v>112.67</v>
      </c>
      <c r="C4069" s="99" t="s">
        <v>175</v>
      </c>
    </row>
    <row r="4070" spans="1:3">
      <c r="A4070" s="101">
        <v>38664</v>
      </c>
      <c r="B4070" s="100">
        <v>112.47</v>
      </c>
      <c r="C4070" s="99" t="s">
        <v>175</v>
      </c>
    </row>
    <row r="4071" spans="1:3">
      <c r="A4071" s="101">
        <v>38663</v>
      </c>
      <c r="B4071" s="100">
        <v>112.81</v>
      </c>
      <c r="C4071" s="99" t="s">
        <v>175</v>
      </c>
    </row>
    <row r="4072" spans="1:3">
      <c r="A4072" s="101">
        <v>38660</v>
      </c>
      <c r="B4072" s="100">
        <v>112.56</v>
      </c>
      <c r="C4072" s="99" t="s">
        <v>175</v>
      </c>
    </row>
    <row r="4073" spans="1:3">
      <c r="A4073" s="101">
        <v>38659</v>
      </c>
      <c r="B4073" s="100">
        <v>112.54</v>
      </c>
      <c r="C4073" s="99" t="s">
        <v>175</v>
      </c>
    </row>
    <row r="4074" spans="1:3">
      <c r="A4074" s="101">
        <v>38658</v>
      </c>
      <c r="B4074" s="100">
        <v>112.03</v>
      </c>
      <c r="C4074" s="99" t="s">
        <v>175</v>
      </c>
    </row>
    <row r="4075" spans="1:3">
      <c r="A4075" s="101">
        <v>38657</v>
      </c>
      <c r="B4075" s="100">
        <v>110.9</v>
      </c>
      <c r="C4075" s="99" t="s">
        <v>175</v>
      </c>
    </row>
    <row r="4076" spans="1:3">
      <c r="A4076" s="101">
        <v>38656</v>
      </c>
      <c r="B4076" s="100">
        <v>111.3</v>
      </c>
      <c r="C4076" s="99" t="s">
        <v>175</v>
      </c>
    </row>
    <row r="4077" spans="1:3">
      <c r="A4077" s="101">
        <v>38653</v>
      </c>
      <c r="B4077" s="100">
        <v>110.51</v>
      </c>
      <c r="C4077" s="99" t="s">
        <v>175</v>
      </c>
    </row>
    <row r="4078" spans="1:3">
      <c r="A4078" s="101">
        <v>38652</v>
      </c>
      <c r="B4078" s="100">
        <v>108.7</v>
      </c>
      <c r="C4078" s="99" t="s">
        <v>175</v>
      </c>
    </row>
    <row r="4079" spans="1:3">
      <c r="A4079" s="101">
        <v>38651</v>
      </c>
      <c r="B4079" s="100">
        <v>109.83</v>
      </c>
      <c r="C4079" s="99" t="s">
        <v>175</v>
      </c>
    </row>
    <row r="4080" spans="1:3">
      <c r="A4080" s="101">
        <v>38650</v>
      </c>
      <c r="B4080" s="100">
        <v>110.31</v>
      </c>
      <c r="C4080" s="99" t="s">
        <v>175</v>
      </c>
    </row>
    <row r="4081" spans="1:3">
      <c r="A4081" s="101">
        <v>38649</v>
      </c>
      <c r="B4081" s="100">
        <v>110.59</v>
      </c>
      <c r="C4081" s="99" t="s">
        <v>175</v>
      </c>
    </row>
    <row r="4082" spans="1:3">
      <c r="A4082" s="101">
        <v>38646</v>
      </c>
      <c r="B4082" s="100">
        <v>108.75</v>
      </c>
      <c r="C4082" s="99" t="s">
        <v>175</v>
      </c>
    </row>
    <row r="4083" spans="1:3">
      <c r="A4083" s="101">
        <v>38645</v>
      </c>
      <c r="B4083" s="100">
        <v>108.58</v>
      </c>
      <c r="C4083" s="99" t="s">
        <v>175</v>
      </c>
    </row>
    <row r="4084" spans="1:3">
      <c r="A4084" s="101">
        <v>38644</v>
      </c>
      <c r="B4084" s="100">
        <v>110.23</v>
      </c>
      <c r="C4084" s="99" t="s">
        <v>175</v>
      </c>
    </row>
    <row r="4085" spans="1:3">
      <c r="A4085" s="101">
        <v>38643</v>
      </c>
      <c r="B4085" s="100">
        <v>108.6</v>
      </c>
      <c r="C4085" s="99" t="s">
        <v>175</v>
      </c>
    </row>
    <row r="4086" spans="1:3">
      <c r="A4086" s="101">
        <v>38642</v>
      </c>
      <c r="B4086" s="100">
        <v>109.7</v>
      </c>
      <c r="C4086" s="99" t="s">
        <v>175</v>
      </c>
    </row>
    <row r="4087" spans="1:3">
      <c r="A4087" s="101">
        <v>38639</v>
      </c>
      <c r="B4087" s="100">
        <v>109.38</v>
      </c>
      <c r="C4087" s="99" t="s">
        <v>175</v>
      </c>
    </row>
    <row r="4088" spans="1:3">
      <c r="A4088" s="101">
        <v>38638</v>
      </c>
      <c r="B4088" s="100">
        <v>108.48</v>
      </c>
      <c r="C4088" s="99" t="s">
        <v>175</v>
      </c>
    </row>
    <row r="4089" spans="1:3">
      <c r="A4089" s="101">
        <v>38637</v>
      </c>
      <c r="B4089" s="100">
        <v>108.56</v>
      </c>
      <c r="C4089" s="99" t="s">
        <v>175</v>
      </c>
    </row>
    <row r="4090" spans="1:3">
      <c r="A4090" s="101">
        <v>38636</v>
      </c>
      <c r="B4090" s="100">
        <v>109.21</v>
      </c>
      <c r="C4090" s="99" t="s">
        <v>175</v>
      </c>
    </row>
    <row r="4091" spans="1:3">
      <c r="A4091" s="101">
        <v>38635</v>
      </c>
      <c r="B4091" s="100">
        <v>109.43</v>
      </c>
      <c r="C4091" s="99" t="s">
        <v>175</v>
      </c>
    </row>
    <row r="4092" spans="1:3">
      <c r="A4092" s="101">
        <v>38632</v>
      </c>
      <c r="B4092" s="100">
        <v>110.22</v>
      </c>
      <c r="C4092" s="99" t="s">
        <v>175</v>
      </c>
    </row>
    <row r="4093" spans="1:3">
      <c r="A4093" s="101">
        <v>38631</v>
      </c>
      <c r="B4093" s="100">
        <v>109.81</v>
      </c>
      <c r="C4093" s="99" t="s">
        <v>175</v>
      </c>
    </row>
    <row r="4094" spans="1:3">
      <c r="A4094" s="101">
        <v>38630</v>
      </c>
      <c r="B4094" s="100">
        <v>110.26</v>
      </c>
      <c r="C4094" s="99" t="s">
        <v>175</v>
      </c>
    </row>
    <row r="4095" spans="1:3">
      <c r="A4095" s="101">
        <v>38629</v>
      </c>
      <c r="B4095" s="100">
        <v>111.89</v>
      </c>
      <c r="C4095" s="99" t="s">
        <v>175</v>
      </c>
    </row>
    <row r="4096" spans="1:3">
      <c r="A4096" s="101">
        <v>38628</v>
      </c>
      <c r="B4096" s="100">
        <v>113</v>
      </c>
      <c r="C4096" s="99" t="s">
        <v>175</v>
      </c>
    </row>
    <row r="4097" spans="1:3">
      <c r="A4097" s="101">
        <v>38625</v>
      </c>
      <c r="B4097" s="100">
        <v>113.2</v>
      </c>
      <c r="C4097" s="99" t="s">
        <v>175</v>
      </c>
    </row>
    <row r="4098" spans="1:3">
      <c r="A4098" s="101">
        <v>38624</v>
      </c>
      <c r="B4098" s="100">
        <v>113.09</v>
      </c>
      <c r="C4098" s="99" t="s">
        <v>175</v>
      </c>
    </row>
    <row r="4099" spans="1:3">
      <c r="A4099" s="101">
        <v>38623</v>
      </c>
      <c r="B4099" s="100">
        <v>112.1</v>
      </c>
      <c r="C4099" s="99" t="s">
        <v>175</v>
      </c>
    </row>
    <row r="4100" spans="1:3">
      <c r="A4100" s="101">
        <v>38622</v>
      </c>
      <c r="B4100" s="100">
        <v>111.96</v>
      </c>
      <c r="C4100" s="99" t="s">
        <v>175</v>
      </c>
    </row>
    <row r="4101" spans="1:3">
      <c r="A4101" s="101">
        <v>38621</v>
      </c>
      <c r="B4101" s="100">
        <v>111.96</v>
      </c>
      <c r="C4101" s="99" t="s">
        <v>175</v>
      </c>
    </row>
    <row r="4102" spans="1:3">
      <c r="A4102" s="101">
        <v>38618</v>
      </c>
      <c r="B4102" s="100">
        <v>111.93</v>
      </c>
      <c r="C4102" s="99" t="s">
        <v>175</v>
      </c>
    </row>
    <row r="4103" spans="1:3">
      <c r="A4103" s="101">
        <v>38617</v>
      </c>
      <c r="B4103" s="100">
        <v>112.4</v>
      </c>
      <c r="C4103" s="99" t="s">
        <v>175</v>
      </c>
    </row>
    <row r="4104" spans="1:3">
      <c r="A4104" s="101">
        <v>38616</v>
      </c>
      <c r="B4104" s="100">
        <v>111.97</v>
      </c>
      <c r="C4104" s="99" t="s">
        <v>175</v>
      </c>
    </row>
    <row r="4105" spans="1:3">
      <c r="A4105" s="101">
        <v>38615</v>
      </c>
      <c r="B4105" s="100">
        <v>112.99</v>
      </c>
      <c r="C4105" s="99" t="s">
        <v>175</v>
      </c>
    </row>
    <row r="4106" spans="1:3">
      <c r="A4106" s="101">
        <v>38614</v>
      </c>
      <c r="B4106" s="100">
        <v>113.89</v>
      </c>
      <c r="C4106" s="99" t="s">
        <v>175</v>
      </c>
    </row>
    <row r="4107" spans="1:3">
      <c r="A4107" s="101">
        <v>38611</v>
      </c>
      <c r="B4107" s="100">
        <v>114.53</v>
      </c>
      <c r="C4107" s="99" t="s">
        <v>175</v>
      </c>
    </row>
    <row r="4108" spans="1:3">
      <c r="A4108" s="101">
        <v>38610</v>
      </c>
      <c r="B4108" s="100">
        <v>113.58</v>
      </c>
      <c r="C4108" s="99" t="s">
        <v>175</v>
      </c>
    </row>
    <row r="4109" spans="1:3">
      <c r="A4109" s="101">
        <v>38609</v>
      </c>
      <c r="B4109" s="100">
        <v>113.53</v>
      </c>
      <c r="C4109" s="99" t="s">
        <v>175</v>
      </c>
    </row>
    <row r="4110" spans="1:3">
      <c r="A4110" s="101">
        <v>38608</v>
      </c>
      <c r="B4110" s="100">
        <v>113.9</v>
      </c>
      <c r="C4110" s="99" t="s">
        <v>175</v>
      </c>
    </row>
    <row r="4111" spans="1:3">
      <c r="A4111" s="101">
        <v>38607</v>
      </c>
      <c r="B4111" s="100">
        <v>114.73</v>
      </c>
      <c r="C4111" s="99" t="s">
        <v>175</v>
      </c>
    </row>
    <row r="4112" spans="1:3">
      <c r="A4112" s="101">
        <v>38604</v>
      </c>
      <c r="B4112" s="100">
        <v>114.81</v>
      </c>
      <c r="C4112" s="99" t="s">
        <v>175</v>
      </c>
    </row>
    <row r="4113" spans="1:3">
      <c r="A4113" s="101">
        <v>38603</v>
      </c>
      <c r="B4113" s="100">
        <v>113.91</v>
      </c>
      <c r="C4113" s="99" t="s">
        <v>175</v>
      </c>
    </row>
    <row r="4114" spans="1:3">
      <c r="A4114" s="101">
        <v>38602</v>
      </c>
      <c r="B4114" s="100">
        <v>114.34</v>
      </c>
      <c r="C4114" s="99" t="s">
        <v>175</v>
      </c>
    </row>
    <row r="4115" spans="1:3">
      <c r="A4115" s="101">
        <v>38601</v>
      </c>
      <c r="B4115" s="100">
        <v>114.05</v>
      </c>
      <c r="C4115" s="99" t="s">
        <v>175</v>
      </c>
    </row>
    <row r="4116" spans="1:3">
      <c r="A4116" s="101">
        <v>38597</v>
      </c>
      <c r="B4116" s="100">
        <v>112.62</v>
      </c>
      <c r="C4116" s="99" t="s">
        <v>175</v>
      </c>
    </row>
    <row r="4117" spans="1:3">
      <c r="A4117" s="101">
        <v>38596</v>
      </c>
      <c r="B4117" s="100">
        <v>112.95</v>
      </c>
      <c r="C4117" s="99" t="s">
        <v>175</v>
      </c>
    </row>
    <row r="4118" spans="1:3">
      <c r="A4118" s="101">
        <v>38595</v>
      </c>
      <c r="B4118" s="100">
        <v>112.84</v>
      </c>
      <c r="C4118" s="99" t="s">
        <v>175</v>
      </c>
    </row>
    <row r="4119" spans="1:3">
      <c r="A4119" s="101">
        <v>38594</v>
      </c>
      <c r="B4119" s="100">
        <v>111.7</v>
      </c>
      <c r="C4119" s="99" t="s">
        <v>175</v>
      </c>
    </row>
    <row r="4120" spans="1:3">
      <c r="A4120" s="101">
        <v>38593</v>
      </c>
      <c r="B4120" s="100">
        <v>112.04</v>
      </c>
      <c r="C4120" s="99" t="s">
        <v>175</v>
      </c>
    </row>
    <row r="4121" spans="1:3">
      <c r="A4121" s="101">
        <v>38590</v>
      </c>
      <c r="B4121" s="100">
        <v>111.36</v>
      </c>
      <c r="C4121" s="99" t="s">
        <v>175</v>
      </c>
    </row>
    <row r="4122" spans="1:3">
      <c r="A4122" s="101">
        <v>38589</v>
      </c>
      <c r="B4122" s="100">
        <v>112.04</v>
      </c>
      <c r="C4122" s="99" t="s">
        <v>175</v>
      </c>
    </row>
    <row r="4123" spans="1:3">
      <c r="A4123" s="101">
        <v>38588</v>
      </c>
      <c r="B4123" s="100">
        <v>111.78</v>
      </c>
      <c r="C4123" s="99" t="s">
        <v>175</v>
      </c>
    </row>
    <row r="4124" spans="1:3">
      <c r="A4124" s="101">
        <v>38587</v>
      </c>
      <c r="B4124" s="100">
        <v>112.51</v>
      </c>
      <c r="C4124" s="99" t="s">
        <v>175</v>
      </c>
    </row>
    <row r="4125" spans="1:3">
      <c r="A4125" s="101">
        <v>38586</v>
      </c>
      <c r="B4125" s="100">
        <v>112.89</v>
      </c>
      <c r="C4125" s="99" t="s">
        <v>175</v>
      </c>
    </row>
    <row r="4126" spans="1:3">
      <c r="A4126" s="101">
        <v>38583</v>
      </c>
      <c r="B4126" s="100">
        <v>112.71</v>
      </c>
      <c r="C4126" s="99" t="s">
        <v>175</v>
      </c>
    </row>
    <row r="4127" spans="1:3">
      <c r="A4127" s="101">
        <v>38582</v>
      </c>
      <c r="B4127" s="100">
        <v>112.63</v>
      </c>
      <c r="C4127" s="99" t="s">
        <v>175</v>
      </c>
    </row>
    <row r="4128" spans="1:3">
      <c r="A4128" s="101">
        <v>38581</v>
      </c>
      <c r="B4128" s="100">
        <v>112.74</v>
      </c>
      <c r="C4128" s="99" t="s">
        <v>175</v>
      </c>
    </row>
    <row r="4129" spans="1:3">
      <c r="A4129" s="101">
        <v>38580</v>
      </c>
      <c r="B4129" s="100">
        <v>112.63</v>
      </c>
      <c r="C4129" s="99" t="s">
        <v>175</v>
      </c>
    </row>
    <row r="4130" spans="1:3">
      <c r="A4130" s="101">
        <v>38579</v>
      </c>
      <c r="B4130" s="100">
        <v>113.97</v>
      </c>
      <c r="C4130" s="99" t="s">
        <v>175</v>
      </c>
    </row>
    <row r="4131" spans="1:3">
      <c r="A4131" s="101">
        <v>38576</v>
      </c>
      <c r="B4131" s="100">
        <v>113.63</v>
      </c>
      <c r="C4131" s="99" t="s">
        <v>175</v>
      </c>
    </row>
    <row r="4132" spans="1:3">
      <c r="A4132" s="101">
        <v>38575</v>
      </c>
      <c r="B4132" s="100">
        <v>114.31</v>
      </c>
      <c r="C4132" s="99" t="s">
        <v>175</v>
      </c>
    </row>
    <row r="4133" spans="1:3">
      <c r="A4133" s="101">
        <v>38574</v>
      </c>
      <c r="B4133" s="100">
        <v>113.5</v>
      </c>
      <c r="C4133" s="99" t="s">
        <v>175</v>
      </c>
    </row>
    <row r="4134" spans="1:3">
      <c r="A4134" s="101">
        <v>38573</v>
      </c>
      <c r="B4134" s="100">
        <v>113.65</v>
      </c>
      <c r="C4134" s="99" t="s">
        <v>175</v>
      </c>
    </row>
    <row r="4135" spans="1:3">
      <c r="A4135" s="101">
        <v>38572</v>
      </c>
      <c r="B4135" s="100">
        <v>112.89</v>
      </c>
      <c r="C4135" s="99" t="s">
        <v>175</v>
      </c>
    </row>
    <row r="4136" spans="1:3">
      <c r="A4136" s="101">
        <v>38569</v>
      </c>
      <c r="B4136" s="100">
        <v>113.19</v>
      </c>
      <c r="C4136" s="99" t="s">
        <v>175</v>
      </c>
    </row>
    <row r="4137" spans="1:3">
      <c r="A4137" s="101">
        <v>38568</v>
      </c>
      <c r="B4137" s="100">
        <v>114.06</v>
      </c>
      <c r="C4137" s="99" t="s">
        <v>175</v>
      </c>
    </row>
    <row r="4138" spans="1:3">
      <c r="A4138" s="101">
        <v>38567</v>
      </c>
      <c r="B4138" s="100">
        <v>114.91</v>
      </c>
      <c r="C4138" s="99" t="s">
        <v>175</v>
      </c>
    </row>
    <row r="4139" spans="1:3">
      <c r="A4139" s="101">
        <v>38566</v>
      </c>
      <c r="B4139" s="100">
        <v>114.8</v>
      </c>
      <c r="C4139" s="99" t="s">
        <v>175</v>
      </c>
    </row>
    <row r="4140" spans="1:3">
      <c r="A4140" s="101">
        <v>38565</v>
      </c>
      <c r="B4140" s="100">
        <v>113.99</v>
      </c>
      <c r="C4140" s="99" t="s">
        <v>175</v>
      </c>
    </row>
    <row r="4141" spans="1:3">
      <c r="A4141" s="101">
        <v>38562</v>
      </c>
      <c r="B4141" s="100">
        <v>113.88</v>
      </c>
      <c r="C4141" s="99" t="s">
        <v>175</v>
      </c>
    </row>
    <row r="4142" spans="1:3">
      <c r="A4142" s="101">
        <v>38561</v>
      </c>
      <c r="B4142" s="100">
        <v>114.76</v>
      </c>
      <c r="C4142" s="99" t="s">
        <v>175</v>
      </c>
    </row>
    <row r="4143" spans="1:3">
      <c r="A4143" s="101">
        <v>38560</v>
      </c>
      <c r="B4143" s="100">
        <v>114.09</v>
      </c>
      <c r="C4143" s="99" t="s">
        <v>175</v>
      </c>
    </row>
    <row r="4144" spans="1:3">
      <c r="A4144" s="101">
        <v>38559</v>
      </c>
      <c r="B4144" s="100">
        <v>113.56</v>
      </c>
      <c r="C4144" s="99" t="s">
        <v>175</v>
      </c>
    </row>
    <row r="4145" spans="1:3">
      <c r="A4145" s="101">
        <v>38558</v>
      </c>
      <c r="B4145" s="100">
        <v>113.36</v>
      </c>
      <c r="C4145" s="99" t="s">
        <v>175</v>
      </c>
    </row>
    <row r="4146" spans="1:3">
      <c r="A4146" s="101">
        <v>38555</v>
      </c>
      <c r="B4146" s="100">
        <v>113.79</v>
      </c>
      <c r="C4146" s="99" t="s">
        <v>175</v>
      </c>
    </row>
    <row r="4147" spans="1:3">
      <c r="A4147" s="101">
        <v>38554</v>
      </c>
      <c r="B4147" s="100">
        <v>113.18</v>
      </c>
      <c r="C4147" s="99" t="s">
        <v>175</v>
      </c>
    </row>
    <row r="4148" spans="1:3">
      <c r="A4148" s="101">
        <v>38553</v>
      </c>
      <c r="B4148" s="100">
        <v>113.93</v>
      </c>
      <c r="C4148" s="99" t="s">
        <v>175</v>
      </c>
    </row>
    <row r="4149" spans="1:3">
      <c r="A4149" s="101">
        <v>38552</v>
      </c>
      <c r="B4149" s="100">
        <v>113.38</v>
      </c>
      <c r="C4149" s="99" t="s">
        <v>175</v>
      </c>
    </row>
    <row r="4150" spans="1:3">
      <c r="A4150" s="101">
        <v>38551</v>
      </c>
      <c r="B4150" s="100">
        <v>112.62</v>
      </c>
      <c r="C4150" s="99" t="s">
        <v>175</v>
      </c>
    </row>
    <row r="4151" spans="1:3">
      <c r="A4151" s="101">
        <v>38548</v>
      </c>
      <c r="B4151" s="100">
        <v>113.25</v>
      </c>
      <c r="C4151" s="99" t="s">
        <v>175</v>
      </c>
    </row>
    <row r="4152" spans="1:3">
      <c r="A4152" s="101">
        <v>38547</v>
      </c>
      <c r="B4152" s="100">
        <v>113.12</v>
      </c>
      <c r="C4152" s="99" t="s">
        <v>175</v>
      </c>
    </row>
    <row r="4153" spans="1:3">
      <c r="A4153" s="101">
        <v>38546</v>
      </c>
      <c r="B4153" s="100">
        <v>112.82</v>
      </c>
      <c r="C4153" s="99" t="s">
        <v>175</v>
      </c>
    </row>
    <row r="4154" spans="1:3">
      <c r="A4154" s="101">
        <v>38545</v>
      </c>
      <c r="B4154" s="100">
        <v>112.71</v>
      </c>
      <c r="C4154" s="99" t="s">
        <v>175</v>
      </c>
    </row>
    <row r="4155" spans="1:3">
      <c r="A4155" s="101">
        <v>38544</v>
      </c>
      <c r="B4155" s="100">
        <v>112.45</v>
      </c>
      <c r="C4155" s="99" t="s">
        <v>175</v>
      </c>
    </row>
    <row r="4156" spans="1:3">
      <c r="A4156" s="101">
        <v>38541</v>
      </c>
      <c r="B4156" s="100">
        <v>111.75</v>
      </c>
      <c r="C4156" s="99" t="s">
        <v>175</v>
      </c>
    </row>
    <row r="4157" spans="1:3">
      <c r="A4157" s="101">
        <v>38540</v>
      </c>
      <c r="B4157" s="100">
        <v>110.46</v>
      </c>
      <c r="C4157" s="99" t="s">
        <v>175</v>
      </c>
    </row>
    <row r="4158" spans="1:3">
      <c r="A4158" s="101">
        <v>38539</v>
      </c>
      <c r="B4158" s="100">
        <v>110.19</v>
      </c>
      <c r="C4158" s="99" t="s">
        <v>175</v>
      </c>
    </row>
    <row r="4159" spans="1:3">
      <c r="A4159" s="101">
        <v>38538</v>
      </c>
      <c r="B4159" s="100">
        <v>111.09</v>
      </c>
      <c r="C4159" s="99" t="s">
        <v>175</v>
      </c>
    </row>
    <row r="4160" spans="1:3">
      <c r="A4160" s="101">
        <v>38534</v>
      </c>
      <c r="B4160" s="100">
        <v>110.11</v>
      </c>
      <c r="C4160" s="99" t="s">
        <v>175</v>
      </c>
    </row>
    <row r="4161" spans="1:3">
      <c r="A4161" s="101">
        <v>38533</v>
      </c>
      <c r="B4161" s="100">
        <v>109.81</v>
      </c>
      <c r="C4161" s="99" t="s">
        <v>175</v>
      </c>
    </row>
    <row r="4162" spans="1:3">
      <c r="A4162" s="101">
        <v>38532</v>
      </c>
      <c r="B4162" s="100">
        <v>110.6</v>
      </c>
      <c r="C4162" s="99" t="s">
        <v>175</v>
      </c>
    </row>
    <row r="4163" spans="1:3">
      <c r="A4163" s="101">
        <v>38531</v>
      </c>
      <c r="B4163" s="100">
        <v>110.74</v>
      </c>
      <c r="C4163" s="99" t="s">
        <v>175</v>
      </c>
    </row>
    <row r="4164" spans="1:3">
      <c r="A4164" s="101">
        <v>38530</v>
      </c>
      <c r="B4164" s="100">
        <v>109.72</v>
      </c>
      <c r="C4164" s="99" t="s">
        <v>175</v>
      </c>
    </row>
    <row r="4165" spans="1:3">
      <c r="A4165" s="101">
        <v>38527</v>
      </c>
      <c r="B4165" s="100">
        <v>109.8</v>
      </c>
      <c r="C4165" s="99" t="s">
        <v>175</v>
      </c>
    </row>
    <row r="4166" spans="1:3">
      <c r="A4166" s="101">
        <v>38526</v>
      </c>
      <c r="B4166" s="100">
        <v>111.07</v>
      </c>
      <c r="C4166" s="99" t="s">
        <v>175</v>
      </c>
    </row>
    <row r="4167" spans="1:3">
      <c r="A4167" s="101">
        <v>38525</v>
      </c>
      <c r="B4167" s="100">
        <v>112.27</v>
      </c>
      <c r="C4167" s="99" t="s">
        <v>175</v>
      </c>
    </row>
    <row r="4168" spans="1:3">
      <c r="A4168" s="101">
        <v>38524</v>
      </c>
      <c r="B4168" s="100">
        <v>112.24</v>
      </c>
      <c r="C4168" s="99" t="s">
        <v>175</v>
      </c>
    </row>
    <row r="4169" spans="1:3">
      <c r="A4169" s="101">
        <v>38523</v>
      </c>
      <c r="B4169" s="100">
        <v>112.47</v>
      </c>
      <c r="C4169" s="99" t="s">
        <v>175</v>
      </c>
    </row>
    <row r="4170" spans="1:3">
      <c r="A4170" s="101">
        <v>38520</v>
      </c>
      <c r="B4170" s="100">
        <v>112.55</v>
      </c>
      <c r="C4170" s="99" t="s">
        <v>175</v>
      </c>
    </row>
    <row r="4171" spans="1:3">
      <c r="A4171" s="101">
        <v>38519</v>
      </c>
      <c r="B4171" s="100">
        <v>111.99</v>
      </c>
      <c r="C4171" s="99" t="s">
        <v>175</v>
      </c>
    </row>
    <row r="4172" spans="1:3">
      <c r="A4172" s="101">
        <v>38518</v>
      </c>
      <c r="B4172" s="100">
        <v>111.59</v>
      </c>
      <c r="C4172" s="99" t="s">
        <v>175</v>
      </c>
    </row>
    <row r="4173" spans="1:3">
      <c r="A4173" s="101">
        <v>38517</v>
      </c>
      <c r="B4173" s="100">
        <v>111.34</v>
      </c>
      <c r="C4173" s="99" t="s">
        <v>175</v>
      </c>
    </row>
    <row r="4174" spans="1:3">
      <c r="A4174" s="101">
        <v>38516</v>
      </c>
      <c r="B4174" s="100">
        <v>111.05</v>
      </c>
      <c r="C4174" s="99" t="s">
        <v>175</v>
      </c>
    </row>
    <row r="4175" spans="1:3">
      <c r="A4175" s="101">
        <v>38513</v>
      </c>
      <c r="B4175" s="100">
        <v>110.77</v>
      </c>
      <c r="C4175" s="99" t="s">
        <v>175</v>
      </c>
    </row>
    <row r="4176" spans="1:3">
      <c r="A4176" s="101">
        <v>38512</v>
      </c>
      <c r="B4176" s="100">
        <v>111.03</v>
      </c>
      <c r="C4176" s="99" t="s">
        <v>175</v>
      </c>
    </row>
    <row r="4177" spans="1:3">
      <c r="A4177" s="101">
        <v>38511</v>
      </c>
      <c r="B4177" s="100">
        <v>110.45</v>
      </c>
      <c r="C4177" s="99" t="s">
        <v>175</v>
      </c>
    </row>
    <row r="4178" spans="1:3">
      <c r="A4178" s="101">
        <v>38510</v>
      </c>
      <c r="B4178" s="100">
        <v>110.67</v>
      </c>
      <c r="C4178" s="99" t="s">
        <v>175</v>
      </c>
    </row>
    <row r="4179" spans="1:3">
      <c r="A4179" s="101">
        <v>38509</v>
      </c>
      <c r="B4179" s="100">
        <v>110.69</v>
      </c>
      <c r="C4179" s="99" t="s">
        <v>175</v>
      </c>
    </row>
    <row r="4180" spans="1:3">
      <c r="A4180" s="101">
        <v>38506</v>
      </c>
      <c r="B4180" s="100">
        <v>110.55</v>
      </c>
      <c r="C4180" s="99" t="s">
        <v>175</v>
      </c>
    </row>
    <row r="4181" spans="1:3">
      <c r="A4181" s="101">
        <v>38505</v>
      </c>
      <c r="B4181" s="100">
        <v>111.31</v>
      </c>
      <c r="C4181" s="99" t="s">
        <v>175</v>
      </c>
    </row>
    <row r="4182" spans="1:3">
      <c r="A4182" s="101">
        <v>38504</v>
      </c>
      <c r="B4182" s="100">
        <v>111.12</v>
      </c>
      <c r="C4182" s="99" t="s">
        <v>175</v>
      </c>
    </row>
    <row r="4183" spans="1:3">
      <c r="A4183" s="101">
        <v>38503</v>
      </c>
      <c r="B4183" s="100">
        <v>110.09</v>
      </c>
      <c r="C4183" s="99" t="s">
        <v>175</v>
      </c>
    </row>
    <row r="4184" spans="1:3">
      <c r="A4184" s="101">
        <v>38499</v>
      </c>
      <c r="B4184" s="100">
        <v>110.77</v>
      </c>
      <c r="C4184" s="99" t="s">
        <v>175</v>
      </c>
    </row>
    <row r="4185" spans="1:3">
      <c r="A4185" s="101">
        <v>38498</v>
      </c>
      <c r="B4185" s="100">
        <v>110.65</v>
      </c>
      <c r="C4185" s="99" t="s">
        <v>175</v>
      </c>
    </row>
    <row r="4186" spans="1:3">
      <c r="A4186" s="101">
        <v>38497</v>
      </c>
      <c r="B4186" s="100">
        <v>109.93</v>
      </c>
      <c r="C4186" s="99" t="s">
        <v>175</v>
      </c>
    </row>
    <row r="4187" spans="1:3">
      <c r="A4187" s="101">
        <v>38496</v>
      </c>
      <c r="B4187" s="100">
        <v>110.3</v>
      </c>
      <c r="C4187" s="99" t="s">
        <v>175</v>
      </c>
    </row>
    <row r="4188" spans="1:3">
      <c r="A4188" s="101">
        <v>38495</v>
      </c>
      <c r="B4188" s="100">
        <v>110.28</v>
      </c>
      <c r="C4188" s="99" t="s">
        <v>175</v>
      </c>
    </row>
    <row r="4189" spans="1:3">
      <c r="A4189" s="101">
        <v>38492</v>
      </c>
      <c r="B4189" s="100">
        <v>109.86</v>
      </c>
      <c r="C4189" s="99" t="s">
        <v>175</v>
      </c>
    </row>
    <row r="4190" spans="1:3">
      <c r="A4190" s="101">
        <v>38491</v>
      </c>
      <c r="B4190" s="100">
        <v>110.03</v>
      </c>
      <c r="C4190" s="99" t="s">
        <v>175</v>
      </c>
    </row>
    <row r="4191" spans="1:3">
      <c r="A4191" s="101">
        <v>38490</v>
      </c>
      <c r="B4191" s="100">
        <v>109.51</v>
      </c>
      <c r="C4191" s="99" t="s">
        <v>175</v>
      </c>
    </row>
    <row r="4192" spans="1:3">
      <c r="A4192" s="101">
        <v>38489</v>
      </c>
      <c r="B4192" s="100">
        <v>108.4</v>
      </c>
      <c r="C4192" s="99" t="s">
        <v>175</v>
      </c>
    </row>
    <row r="4193" spans="1:3">
      <c r="A4193" s="101">
        <v>38488</v>
      </c>
      <c r="B4193" s="100">
        <v>107.64</v>
      </c>
      <c r="C4193" s="99" t="s">
        <v>175</v>
      </c>
    </row>
    <row r="4194" spans="1:3">
      <c r="A4194" s="101">
        <v>38485</v>
      </c>
      <c r="B4194" s="100">
        <v>106.56</v>
      </c>
      <c r="C4194" s="99" t="s">
        <v>175</v>
      </c>
    </row>
    <row r="4195" spans="1:3">
      <c r="A4195" s="101">
        <v>38484</v>
      </c>
      <c r="B4195" s="100">
        <v>107.03</v>
      </c>
      <c r="C4195" s="99" t="s">
        <v>175</v>
      </c>
    </row>
    <row r="4196" spans="1:3">
      <c r="A4196" s="101">
        <v>38483</v>
      </c>
      <c r="B4196" s="100">
        <v>108.11</v>
      </c>
      <c r="C4196" s="99" t="s">
        <v>175</v>
      </c>
    </row>
    <row r="4197" spans="1:3">
      <c r="A4197" s="101">
        <v>38482</v>
      </c>
      <c r="B4197" s="100">
        <v>107.6</v>
      </c>
      <c r="C4197" s="99" t="s">
        <v>175</v>
      </c>
    </row>
    <row r="4198" spans="1:3">
      <c r="A4198" s="101">
        <v>38481</v>
      </c>
      <c r="B4198" s="100">
        <v>108.76</v>
      </c>
      <c r="C4198" s="99" t="s">
        <v>175</v>
      </c>
    </row>
    <row r="4199" spans="1:3">
      <c r="A4199" s="101">
        <v>38478</v>
      </c>
      <c r="B4199" s="100">
        <v>108.07</v>
      </c>
      <c r="C4199" s="99" t="s">
        <v>175</v>
      </c>
    </row>
    <row r="4200" spans="1:3">
      <c r="A4200" s="101">
        <v>38477</v>
      </c>
      <c r="B4200" s="100">
        <v>108.18</v>
      </c>
      <c r="C4200" s="99" t="s">
        <v>175</v>
      </c>
    </row>
    <row r="4201" spans="1:3">
      <c r="A4201" s="101">
        <v>38476</v>
      </c>
      <c r="B4201" s="100">
        <v>108.46</v>
      </c>
      <c r="C4201" s="99" t="s">
        <v>175</v>
      </c>
    </row>
    <row r="4202" spans="1:3">
      <c r="A4202" s="101">
        <v>38475</v>
      </c>
      <c r="B4202" s="100">
        <v>107.1</v>
      </c>
      <c r="C4202" s="99" t="s">
        <v>175</v>
      </c>
    </row>
    <row r="4203" spans="1:3">
      <c r="A4203" s="101">
        <v>38474</v>
      </c>
      <c r="B4203" s="100">
        <v>107.19</v>
      </c>
      <c r="C4203" s="99" t="s">
        <v>175</v>
      </c>
    </row>
    <row r="4204" spans="1:3">
      <c r="A4204" s="101">
        <v>38471</v>
      </c>
      <c r="B4204" s="100">
        <v>106.71</v>
      </c>
      <c r="C4204" s="99" t="s">
        <v>175</v>
      </c>
    </row>
    <row r="4205" spans="1:3">
      <c r="A4205" s="101">
        <v>38470</v>
      </c>
      <c r="B4205" s="100">
        <v>105.45</v>
      </c>
      <c r="C4205" s="99" t="s">
        <v>175</v>
      </c>
    </row>
    <row r="4206" spans="1:3">
      <c r="A4206" s="101">
        <v>38469</v>
      </c>
      <c r="B4206" s="100">
        <v>106.63</v>
      </c>
      <c r="C4206" s="99" t="s">
        <v>175</v>
      </c>
    </row>
    <row r="4207" spans="1:3">
      <c r="A4207" s="101">
        <v>38468</v>
      </c>
      <c r="B4207" s="100">
        <v>106.19</v>
      </c>
      <c r="C4207" s="99" t="s">
        <v>175</v>
      </c>
    </row>
    <row r="4208" spans="1:3">
      <c r="A4208" s="101">
        <v>38467</v>
      </c>
      <c r="B4208" s="100">
        <v>107.15</v>
      </c>
      <c r="C4208" s="99" t="s">
        <v>175</v>
      </c>
    </row>
    <row r="4209" spans="1:3">
      <c r="A4209" s="101">
        <v>38464</v>
      </c>
      <c r="B4209" s="100">
        <v>106.23</v>
      </c>
      <c r="C4209" s="99" t="s">
        <v>175</v>
      </c>
    </row>
    <row r="4210" spans="1:3">
      <c r="A4210" s="101">
        <v>38463</v>
      </c>
      <c r="B4210" s="100">
        <v>106.94</v>
      </c>
      <c r="C4210" s="99" t="s">
        <v>175</v>
      </c>
    </row>
    <row r="4211" spans="1:3">
      <c r="A4211" s="101">
        <v>38462</v>
      </c>
      <c r="B4211" s="100">
        <v>104.87</v>
      </c>
      <c r="C4211" s="99" t="s">
        <v>175</v>
      </c>
    </row>
    <row r="4212" spans="1:3">
      <c r="A4212" s="101">
        <v>38461</v>
      </c>
      <c r="B4212" s="100">
        <v>106.28</v>
      </c>
      <c r="C4212" s="99" t="s">
        <v>175</v>
      </c>
    </row>
    <row r="4213" spans="1:3">
      <c r="A4213" s="101">
        <v>38460</v>
      </c>
      <c r="B4213" s="100">
        <v>105.65</v>
      </c>
      <c r="C4213" s="99" t="s">
        <v>175</v>
      </c>
    </row>
    <row r="4214" spans="1:3">
      <c r="A4214" s="101">
        <v>38457</v>
      </c>
      <c r="B4214" s="100">
        <v>105.34</v>
      </c>
      <c r="C4214" s="99" t="s">
        <v>175</v>
      </c>
    </row>
    <row r="4215" spans="1:3">
      <c r="A4215" s="101">
        <v>38456</v>
      </c>
      <c r="B4215" s="100">
        <v>107.13</v>
      </c>
      <c r="C4215" s="99" t="s">
        <v>175</v>
      </c>
    </row>
    <row r="4216" spans="1:3">
      <c r="A4216" s="101">
        <v>38455</v>
      </c>
      <c r="B4216" s="100">
        <v>108.21</v>
      </c>
      <c r="C4216" s="99" t="s">
        <v>175</v>
      </c>
    </row>
    <row r="4217" spans="1:3">
      <c r="A4217" s="101">
        <v>38454</v>
      </c>
      <c r="B4217" s="100">
        <v>109.49</v>
      </c>
      <c r="C4217" s="99" t="s">
        <v>175</v>
      </c>
    </row>
    <row r="4218" spans="1:3">
      <c r="A4218" s="101">
        <v>38453</v>
      </c>
      <c r="B4218" s="100">
        <v>108.88</v>
      </c>
      <c r="C4218" s="99" t="s">
        <v>175</v>
      </c>
    </row>
    <row r="4219" spans="1:3">
      <c r="A4219" s="101">
        <v>38450</v>
      </c>
      <c r="B4219" s="100">
        <v>108.88</v>
      </c>
      <c r="C4219" s="99" t="s">
        <v>175</v>
      </c>
    </row>
    <row r="4220" spans="1:3">
      <c r="A4220" s="101">
        <v>38449</v>
      </c>
      <c r="B4220" s="100">
        <v>109.8</v>
      </c>
      <c r="C4220" s="99" t="s">
        <v>175</v>
      </c>
    </row>
    <row r="4221" spans="1:3">
      <c r="A4221" s="101">
        <v>38448</v>
      </c>
      <c r="B4221" s="100">
        <v>109.14</v>
      </c>
      <c r="C4221" s="99" t="s">
        <v>175</v>
      </c>
    </row>
    <row r="4222" spans="1:3">
      <c r="A4222" s="101">
        <v>38447</v>
      </c>
      <c r="B4222" s="100">
        <v>108.87</v>
      </c>
      <c r="C4222" s="99" t="s">
        <v>175</v>
      </c>
    </row>
    <row r="4223" spans="1:3">
      <c r="A4223" s="101">
        <v>38446</v>
      </c>
      <c r="B4223" s="100">
        <v>108.38</v>
      </c>
      <c r="C4223" s="99" t="s">
        <v>175</v>
      </c>
    </row>
    <row r="4224" spans="1:3">
      <c r="A4224" s="101">
        <v>38443</v>
      </c>
      <c r="B4224" s="100">
        <v>108.08</v>
      </c>
      <c r="C4224" s="99" t="s">
        <v>175</v>
      </c>
    </row>
    <row r="4225" spans="1:3">
      <c r="A4225" s="101">
        <v>38442</v>
      </c>
      <c r="B4225" s="100">
        <v>108.79</v>
      </c>
      <c r="C4225" s="99" t="s">
        <v>175</v>
      </c>
    </row>
    <row r="4226" spans="1:3">
      <c r="A4226" s="101">
        <v>38441</v>
      </c>
      <c r="B4226" s="100">
        <v>108.86</v>
      </c>
      <c r="C4226" s="99" t="s">
        <v>175</v>
      </c>
    </row>
    <row r="4227" spans="1:3">
      <c r="A4227" s="101">
        <v>38440</v>
      </c>
      <c r="B4227" s="100">
        <v>107.37</v>
      </c>
      <c r="C4227" s="99" t="s">
        <v>175</v>
      </c>
    </row>
    <row r="4228" spans="1:3">
      <c r="A4228" s="101">
        <v>38439</v>
      </c>
      <c r="B4228" s="100">
        <v>108.17</v>
      </c>
      <c r="C4228" s="99" t="s">
        <v>175</v>
      </c>
    </row>
    <row r="4229" spans="1:3">
      <c r="A4229" s="101">
        <v>38435</v>
      </c>
      <c r="B4229" s="100">
        <v>107.9</v>
      </c>
      <c r="C4229" s="99" t="s">
        <v>175</v>
      </c>
    </row>
    <row r="4230" spans="1:3">
      <c r="A4230" s="101">
        <v>38434</v>
      </c>
      <c r="B4230" s="100">
        <v>107.99</v>
      </c>
      <c r="C4230" s="99" t="s">
        <v>175</v>
      </c>
    </row>
    <row r="4231" spans="1:3">
      <c r="A4231" s="101">
        <v>38433</v>
      </c>
      <c r="B4231" s="100">
        <v>108.34</v>
      </c>
      <c r="C4231" s="99" t="s">
        <v>175</v>
      </c>
    </row>
    <row r="4232" spans="1:3">
      <c r="A4232" s="101">
        <v>38432</v>
      </c>
      <c r="B4232" s="100">
        <v>109.45</v>
      </c>
      <c r="C4232" s="99" t="s">
        <v>175</v>
      </c>
    </row>
    <row r="4233" spans="1:3">
      <c r="A4233" s="101">
        <v>38429</v>
      </c>
      <c r="B4233" s="100">
        <v>110</v>
      </c>
      <c r="C4233" s="99" t="s">
        <v>175</v>
      </c>
    </row>
    <row r="4234" spans="1:3">
      <c r="A4234" s="101">
        <v>38428</v>
      </c>
      <c r="B4234" s="100">
        <v>110.05</v>
      </c>
      <c r="C4234" s="99" t="s">
        <v>175</v>
      </c>
    </row>
    <row r="4235" spans="1:3">
      <c r="A4235" s="101">
        <v>38427</v>
      </c>
      <c r="B4235" s="100">
        <v>109.85</v>
      </c>
      <c r="C4235" s="99" t="s">
        <v>175</v>
      </c>
    </row>
    <row r="4236" spans="1:3">
      <c r="A4236" s="101">
        <v>38426</v>
      </c>
      <c r="B4236" s="100">
        <v>110.74</v>
      </c>
      <c r="C4236" s="99" t="s">
        <v>175</v>
      </c>
    </row>
    <row r="4237" spans="1:3">
      <c r="A4237" s="101">
        <v>38425</v>
      </c>
      <c r="B4237" s="100">
        <v>111.58</v>
      </c>
      <c r="C4237" s="99" t="s">
        <v>175</v>
      </c>
    </row>
    <row r="4238" spans="1:3">
      <c r="A4238" s="101">
        <v>38422</v>
      </c>
      <c r="B4238" s="100">
        <v>110.95</v>
      </c>
      <c r="C4238" s="99" t="s">
        <v>175</v>
      </c>
    </row>
    <row r="4239" spans="1:3">
      <c r="A4239" s="101">
        <v>38421</v>
      </c>
      <c r="B4239" s="100">
        <v>111.77</v>
      </c>
      <c r="C4239" s="99" t="s">
        <v>175</v>
      </c>
    </row>
    <row r="4240" spans="1:3">
      <c r="A4240" s="101">
        <v>38420</v>
      </c>
      <c r="B4240" s="100">
        <v>111.56</v>
      </c>
      <c r="C4240" s="99" t="s">
        <v>175</v>
      </c>
    </row>
    <row r="4241" spans="1:3">
      <c r="A4241" s="101">
        <v>38419</v>
      </c>
      <c r="B4241" s="100">
        <v>112.69</v>
      </c>
      <c r="C4241" s="99" t="s">
        <v>175</v>
      </c>
    </row>
    <row r="4242" spans="1:3">
      <c r="A4242" s="101">
        <v>38418</v>
      </c>
      <c r="B4242" s="100">
        <v>113.23</v>
      </c>
      <c r="C4242" s="99" t="s">
        <v>175</v>
      </c>
    </row>
    <row r="4243" spans="1:3">
      <c r="A4243" s="101">
        <v>38415</v>
      </c>
      <c r="B4243" s="100">
        <v>112.93</v>
      </c>
      <c r="C4243" s="99" t="s">
        <v>175</v>
      </c>
    </row>
    <row r="4244" spans="1:3">
      <c r="A4244" s="101">
        <v>38414</v>
      </c>
      <c r="B4244" s="100">
        <v>111.85</v>
      </c>
      <c r="C4244" s="99" t="s">
        <v>175</v>
      </c>
    </row>
    <row r="4245" spans="1:3">
      <c r="A4245" s="101">
        <v>38413</v>
      </c>
      <c r="B4245" s="100">
        <v>111.82</v>
      </c>
      <c r="C4245" s="99" t="s">
        <v>175</v>
      </c>
    </row>
    <row r="4246" spans="1:3">
      <c r="A4246" s="101">
        <v>38412</v>
      </c>
      <c r="B4246" s="100">
        <v>111.81</v>
      </c>
      <c r="C4246" s="99" t="s">
        <v>175</v>
      </c>
    </row>
    <row r="4247" spans="1:3">
      <c r="A4247" s="101">
        <v>38411</v>
      </c>
      <c r="B4247" s="100">
        <v>111.18</v>
      </c>
      <c r="C4247" s="99" t="s">
        <v>175</v>
      </c>
    </row>
    <row r="4248" spans="1:3">
      <c r="A4248" s="101">
        <v>38408</v>
      </c>
      <c r="B4248" s="100">
        <v>111.9</v>
      </c>
      <c r="C4248" s="99" t="s">
        <v>175</v>
      </c>
    </row>
    <row r="4249" spans="1:3">
      <c r="A4249" s="101">
        <v>38407</v>
      </c>
      <c r="B4249" s="100">
        <v>110.85</v>
      </c>
      <c r="C4249" s="99" t="s">
        <v>175</v>
      </c>
    </row>
    <row r="4250" spans="1:3">
      <c r="A4250" s="101">
        <v>38406</v>
      </c>
      <c r="B4250" s="100">
        <v>109.95</v>
      </c>
      <c r="C4250" s="99" t="s">
        <v>175</v>
      </c>
    </row>
    <row r="4251" spans="1:3">
      <c r="A4251" s="101">
        <v>38405</v>
      </c>
      <c r="B4251" s="100">
        <v>109.33</v>
      </c>
      <c r="C4251" s="99" t="s">
        <v>175</v>
      </c>
    </row>
    <row r="4252" spans="1:3">
      <c r="A4252" s="101">
        <v>38401</v>
      </c>
      <c r="B4252" s="100">
        <v>110.94</v>
      </c>
      <c r="C4252" s="99" t="s">
        <v>175</v>
      </c>
    </row>
    <row r="4253" spans="1:3">
      <c r="A4253" s="101">
        <v>38400</v>
      </c>
      <c r="B4253" s="100">
        <v>110.86</v>
      </c>
      <c r="C4253" s="99" t="s">
        <v>175</v>
      </c>
    </row>
    <row r="4254" spans="1:3">
      <c r="A4254" s="101">
        <v>38399</v>
      </c>
      <c r="B4254" s="100">
        <v>111.74</v>
      </c>
      <c r="C4254" s="99" t="s">
        <v>175</v>
      </c>
    </row>
    <row r="4255" spans="1:3">
      <c r="A4255" s="101">
        <v>38398</v>
      </c>
      <c r="B4255" s="100">
        <v>111.71</v>
      </c>
      <c r="C4255" s="99" t="s">
        <v>175</v>
      </c>
    </row>
    <row r="4256" spans="1:3">
      <c r="A4256" s="101">
        <v>38397</v>
      </c>
      <c r="B4256" s="100">
        <v>111.33</v>
      </c>
      <c r="C4256" s="99" t="s">
        <v>175</v>
      </c>
    </row>
    <row r="4257" spans="1:3">
      <c r="A4257" s="101">
        <v>38394</v>
      </c>
      <c r="B4257" s="100">
        <v>111.25</v>
      </c>
      <c r="C4257" s="99" t="s">
        <v>175</v>
      </c>
    </row>
    <row r="4258" spans="1:3">
      <c r="A4258" s="101">
        <v>38393</v>
      </c>
      <c r="B4258" s="100">
        <v>110.46</v>
      </c>
      <c r="C4258" s="99" t="s">
        <v>175</v>
      </c>
    </row>
    <row r="4259" spans="1:3">
      <c r="A4259" s="101">
        <v>38392</v>
      </c>
      <c r="B4259" s="100">
        <v>109.99</v>
      </c>
      <c r="C4259" s="99" t="s">
        <v>175</v>
      </c>
    </row>
    <row r="4260" spans="1:3">
      <c r="A4260" s="101">
        <v>38391</v>
      </c>
      <c r="B4260" s="100">
        <v>110.91</v>
      </c>
      <c r="C4260" s="99" t="s">
        <v>175</v>
      </c>
    </row>
    <row r="4261" spans="1:3">
      <c r="A4261" s="101">
        <v>38390</v>
      </c>
      <c r="B4261" s="100">
        <v>110.84</v>
      </c>
      <c r="C4261" s="99" t="s">
        <v>175</v>
      </c>
    </row>
    <row r="4262" spans="1:3">
      <c r="A4262" s="101">
        <v>38387</v>
      </c>
      <c r="B4262" s="100">
        <v>110.96</v>
      </c>
      <c r="C4262" s="99" t="s">
        <v>175</v>
      </c>
    </row>
    <row r="4263" spans="1:3">
      <c r="A4263" s="101">
        <v>38386</v>
      </c>
      <c r="B4263" s="100">
        <v>109.74</v>
      </c>
      <c r="C4263" s="99" t="s">
        <v>175</v>
      </c>
    </row>
    <row r="4264" spans="1:3">
      <c r="A4264" s="101">
        <v>38385</v>
      </c>
      <c r="B4264" s="100">
        <v>110.02</v>
      </c>
      <c r="C4264" s="99" t="s">
        <v>175</v>
      </c>
    </row>
    <row r="4265" spans="1:3">
      <c r="A4265" s="101">
        <v>38384</v>
      </c>
      <c r="B4265" s="100">
        <v>109.65</v>
      </c>
      <c r="C4265" s="99" t="s">
        <v>175</v>
      </c>
    </row>
    <row r="4266" spans="1:3">
      <c r="A4266" s="101">
        <v>38383</v>
      </c>
      <c r="B4266" s="100">
        <v>108.9</v>
      </c>
      <c r="C4266" s="99" t="s">
        <v>175</v>
      </c>
    </row>
    <row r="4267" spans="1:3">
      <c r="A4267" s="101">
        <v>38380</v>
      </c>
      <c r="B4267" s="100">
        <v>107.99</v>
      </c>
      <c r="C4267" s="99" t="s">
        <v>175</v>
      </c>
    </row>
    <row r="4268" spans="1:3">
      <c r="A4268" s="101">
        <v>38379</v>
      </c>
      <c r="B4268" s="100">
        <v>108.28</v>
      </c>
      <c r="C4268" s="99" t="s">
        <v>175</v>
      </c>
    </row>
    <row r="4269" spans="1:3">
      <c r="A4269" s="101">
        <v>38378</v>
      </c>
      <c r="B4269" s="100">
        <v>108.23</v>
      </c>
      <c r="C4269" s="99" t="s">
        <v>175</v>
      </c>
    </row>
    <row r="4270" spans="1:3">
      <c r="A4270" s="101">
        <v>38377</v>
      </c>
      <c r="B4270" s="100">
        <v>107.7</v>
      </c>
      <c r="C4270" s="99" t="s">
        <v>175</v>
      </c>
    </row>
    <row r="4271" spans="1:3">
      <c r="A4271" s="101">
        <v>38376</v>
      </c>
      <c r="B4271" s="100">
        <v>107.27</v>
      </c>
      <c r="C4271" s="99" t="s">
        <v>175</v>
      </c>
    </row>
    <row r="4272" spans="1:3">
      <c r="A4272" s="101">
        <v>38373</v>
      </c>
      <c r="B4272" s="100">
        <v>107.65</v>
      </c>
      <c r="C4272" s="99" t="s">
        <v>175</v>
      </c>
    </row>
    <row r="4273" spans="1:3">
      <c r="A4273" s="101">
        <v>38372</v>
      </c>
      <c r="B4273" s="100">
        <v>108.35</v>
      </c>
      <c r="C4273" s="99" t="s">
        <v>175</v>
      </c>
    </row>
    <row r="4274" spans="1:3">
      <c r="A4274" s="101">
        <v>38371</v>
      </c>
      <c r="B4274" s="100">
        <v>109.19</v>
      </c>
      <c r="C4274" s="99" t="s">
        <v>175</v>
      </c>
    </row>
    <row r="4275" spans="1:3">
      <c r="A4275" s="101">
        <v>38370</v>
      </c>
      <c r="B4275" s="100">
        <v>110.23</v>
      </c>
      <c r="C4275" s="99" t="s">
        <v>175</v>
      </c>
    </row>
    <row r="4276" spans="1:3">
      <c r="A4276" s="101">
        <v>38366</v>
      </c>
      <c r="B4276" s="100">
        <v>109.18</v>
      </c>
      <c r="C4276" s="99" t="s">
        <v>175</v>
      </c>
    </row>
    <row r="4277" spans="1:3">
      <c r="A4277" s="101">
        <v>38365</v>
      </c>
      <c r="B4277" s="100">
        <v>108.53</v>
      </c>
      <c r="C4277" s="99" t="s">
        <v>175</v>
      </c>
    </row>
    <row r="4278" spans="1:3">
      <c r="A4278" s="101">
        <v>38364</v>
      </c>
      <c r="B4278" s="100">
        <v>109.47</v>
      </c>
      <c r="C4278" s="99" t="s">
        <v>175</v>
      </c>
    </row>
    <row r="4279" spans="1:3">
      <c r="A4279" s="101">
        <v>38363</v>
      </c>
      <c r="B4279" s="100">
        <v>109.03</v>
      </c>
      <c r="C4279" s="99" t="s">
        <v>175</v>
      </c>
    </row>
    <row r="4280" spans="1:3">
      <c r="A4280" s="101">
        <v>38362</v>
      </c>
      <c r="B4280" s="100">
        <v>109.69</v>
      </c>
      <c r="C4280" s="99" t="s">
        <v>175</v>
      </c>
    </row>
    <row r="4281" spans="1:3">
      <c r="A4281" s="101">
        <v>38359</v>
      </c>
      <c r="B4281" s="100">
        <v>109.31</v>
      </c>
      <c r="C4281" s="99" t="s">
        <v>175</v>
      </c>
    </row>
    <row r="4282" spans="1:3">
      <c r="A4282" s="101">
        <v>38358</v>
      </c>
      <c r="B4282" s="100">
        <v>109.47</v>
      </c>
      <c r="C4282" s="99" t="s">
        <v>175</v>
      </c>
    </row>
    <row r="4283" spans="1:3">
      <c r="A4283" s="101">
        <v>38357</v>
      </c>
      <c r="B4283" s="100">
        <v>109.06</v>
      </c>
      <c r="C4283" s="99" t="s">
        <v>175</v>
      </c>
    </row>
    <row r="4284" spans="1:3">
      <c r="A4284" s="101">
        <v>38356</v>
      </c>
      <c r="B4284" s="100">
        <v>109.45</v>
      </c>
      <c r="C4284" s="99" t="s">
        <v>175</v>
      </c>
    </row>
    <row r="4285" spans="1:3">
      <c r="A4285" s="101">
        <v>38355</v>
      </c>
      <c r="B4285" s="100">
        <v>110.73</v>
      </c>
      <c r="C4285" s="99" t="s">
        <v>175</v>
      </c>
    </row>
    <row r="4286" spans="1:3">
      <c r="A4286" s="101">
        <v>38352</v>
      </c>
      <c r="B4286" s="100">
        <v>111.64</v>
      </c>
      <c r="C4286" s="99" t="s">
        <v>175</v>
      </c>
    </row>
    <row r="4287" spans="1:3">
      <c r="A4287" s="101">
        <v>38351</v>
      </c>
      <c r="B4287" s="100">
        <v>111.79</v>
      </c>
      <c r="C4287" s="99" t="s">
        <v>175</v>
      </c>
    </row>
    <row r="4288" spans="1:3">
      <c r="A4288" s="101">
        <v>38350</v>
      </c>
      <c r="B4288" s="100">
        <v>111.78</v>
      </c>
      <c r="C4288" s="99" t="s">
        <v>175</v>
      </c>
    </row>
    <row r="4289" spans="1:3">
      <c r="A4289" s="101">
        <v>38349</v>
      </c>
      <c r="B4289" s="100">
        <v>111.77</v>
      </c>
      <c r="C4289" s="99" t="s">
        <v>175</v>
      </c>
    </row>
    <row r="4290" spans="1:3">
      <c r="A4290" s="101">
        <v>38348</v>
      </c>
      <c r="B4290" s="100">
        <v>110.97</v>
      </c>
      <c r="C4290" s="99" t="s">
        <v>175</v>
      </c>
    </row>
    <row r="4291" spans="1:3">
      <c r="A4291" s="101">
        <v>38344</v>
      </c>
      <c r="B4291" s="100">
        <v>111.45</v>
      </c>
      <c r="C4291" s="99" t="s">
        <v>175</v>
      </c>
    </row>
    <row r="4292" spans="1:3">
      <c r="A4292" s="101">
        <v>38343</v>
      </c>
      <c r="B4292" s="100">
        <v>112.23</v>
      </c>
      <c r="C4292" s="99" t="s">
        <v>175</v>
      </c>
    </row>
    <row r="4293" spans="1:3">
      <c r="A4293" s="101">
        <v>38342</v>
      </c>
      <c r="B4293" s="100">
        <v>111.81</v>
      </c>
      <c r="C4293" s="99" t="s">
        <v>175</v>
      </c>
    </row>
    <row r="4294" spans="1:3">
      <c r="A4294" s="101">
        <v>38341</v>
      </c>
      <c r="B4294" s="100">
        <v>110.81</v>
      </c>
      <c r="C4294" s="99" t="s">
        <v>175</v>
      </c>
    </row>
    <row r="4295" spans="1:3">
      <c r="A4295" s="101">
        <v>38338</v>
      </c>
      <c r="B4295" s="100">
        <v>110.76</v>
      </c>
      <c r="C4295" s="99" t="s">
        <v>175</v>
      </c>
    </row>
    <row r="4296" spans="1:3">
      <c r="A4296" s="101">
        <v>38337</v>
      </c>
      <c r="B4296" s="100">
        <v>111.59</v>
      </c>
      <c r="C4296" s="99" t="s">
        <v>175</v>
      </c>
    </row>
    <row r="4297" spans="1:3">
      <c r="A4297" s="101">
        <v>38336</v>
      </c>
      <c r="B4297" s="100">
        <v>111.82</v>
      </c>
      <c r="C4297" s="99" t="s">
        <v>175</v>
      </c>
    </row>
    <row r="4298" spans="1:3">
      <c r="A4298" s="101">
        <v>38335</v>
      </c>
      <c r="B4298" s="100">
        <v>111.59</v>
      </c>
      <c r="C4298" s="99" t="s">
        <v>175</v>
      </c>
    </row>
    <row r="4299" spans="1:3">
      <c r="A4299" s="101">
        <v>38334</v>
      </c>
      <c r="B4299" s="100">
        <v>111.16</v>
      </c>
      <c r="C4299" s="99" t="s">
        <v>175</v>
      </c>
    </row>
    <row r="4300" spans="1:3">
      <c r="A4300" s="101">
        <v>38331</v>
      </c>
      <c r="B4300" s="100">
        <v>110.16</v>
      </c>
      <c r="C4300" s="99" t="s">
        <v>175</v>
      </c>
    </row>
    <row r="4301" spans="1:3">
      <c r="A4301" s="101">
        <v>38330</v>
      </c>
      <c r="B4301" s="100">
        <v>110.27</v>
      </c>
      <c r="C4301" s="99" t="s">
        <v>175</v>
      </c>
    </row>
    <row r="4302" spans="1:3">
      <c r="A4302" s="101">
        <v>38329</v>
      </c>
      <c r="B4302" s="100">
        <v>109.67</v>
      </c>
      <c r="C4302" s="99" t="s">
        <v>175</v>
      </c>
    </row>
    <row r="4303" spans="1:3">
      <c r="A4303" s="101">
        <v>38328</v>
      </c>
      <c r="B4303" s="100">
        <v>109.12</v>
      </c>
      <c r="C4303" s="99" t="s">
        <v>175</v>
      </c>
    </row>
    <row r="4304" spans="1:3">
      <c r="A4304" s="101">
        <v>38327</v>
      </c>
      <c r="B4304" s="100">
        <v>110.33</v>
      </c>
      <c r="C4304" s="99" t="s">
        <v>175</v>
      </c>
    </row>
    <row r="4305" spans="1:3">
      <c r="A4305" s="101">
        <v>38324</v>
      </c>
      <c r="B4305" s="100">
        <v>110.42</v>
      </c>
      <c r="C4305" s="99" t="s">
        <v>175</v>
      </c>
    </row>
    <row r="4306" spans="1:3">
      <c r="A4306" s="101">
        <v>38323</v>
      </c>
      <c r="B4306" s="100">
        <v>110.34</v>
      </c>
      <c r="C4306" s="99" t="s">
        <v>175</v>
      </c>
    </row>
    <row r="4307" spans="1:3">
      <c r="A4307" s="101">
        <v>38322</v>
      </c>
      <c r="B4307" s="100">
        <v>110.43</v>
      </c>
      <c r="C4307" s="99" t="s">
        <v>175</v>
      </c>
    </row>
    <row r="4308" spans="1:3">
      <c r="A4308" s="101">
        <v>38321</v>
      </c>
      <c r="B4308" s="100">
        <v>108.78</v>
      </c>
      <c r="C4308" s="99" t="s">
        <v>175</v>
      </c>
    </row>
    <row r="4309" spans="1:3">
      <c r="A4309" s="101">
        <v>38320</v>
      </c>
      <c r="B4309" s="100">
        <v>109.21</v>
      </c>
      <c r="C4309" s="99" t="s">
        <v>175</v>
      </c>
    </row>
    <row r="4310" spans="1:3">
      <c r="A4310" s="101">
        <v>38317</v>
      </c>
      <c r="B4310" s="100">
        <v>109.58</v>
      </c>
      <c r="C4310" s="99" t="s">
        <v>175</v>
      </c>
    </row>
    <row r="4311" spans="1:3">
      <c r="A4311" s="101">
        <v>38315</v>
      </c>
      <c r="B4311" s="100">
        <v>109.48</v>
      </c>
      <c r="C4311" s="99" t="s">
        <v>175</v>
      </c>
    </row>
    <row r="4312" spans="1:3">
      <c r="A4312" s="101">
        <v>38314</v>
      </c>
      <c r="B4312" s="100">
        <v>109.03</v>
      </c>
      <c r="C4312" s="99" t="s">
        <v>175</v>
      </c>
    </row>
    <row r="4313" spans="1:3">
      <c r="A4313" s="101">
        <v>38313</v>
      </c>
      <c r="B4313" s="100">
        <v>109.05</v>
      </c>
      <c r="C4313" s="99" t="s">
        <v>175</v>
      </c>
    </row>
    <row r="4314" spans="1:3">
      <c r="A4314" s="101">
        <v>38310</v>
      </c>
      <c r="B4314" s="100">
        <v>108.41</v>
      </c>
      <c r="C4314" s="99" t="s">
        <v>175</v>
      </c>
    </row>
    <row r="4315" spans="1:3">
      <c r="A4315" s="101">
        <v>38309</v>
      </c>
      <c r="B4315" s="100">
        <v>109.63</v>
      </c>
      <c r="C4315" s="99" t="s">
        <v>175</v>
      </c>
    </row>
    <row r="4316" spans="1:3">
      <c r="A4316" s="101">
        <v>38308</v>
      </c>
      <c r="B4316" s="100">
        <v>109.48</v>
      </c>
      <c r="C4316" s="99" t="s">
        <v>175</v>
      </c>
    </row>
    <row r="4317" spans="1:3">
      <c r="A4317" s="101">
        <v>38307</v>
      </c>
      <c r="B4317" s="100">
        <v>108.87</v>
      </c>
      <c r="C4317" s="99" t="s">
        <v>175</v>
      </c>
    </row>
    <row r="4318" spans="1:3">
      <c r="A4318" s="101">
        <v>38306</v>
      </c>
      <c r="B4318" s="100">
        <v>109.63</v>
      </c>
      <c r="C4318" s="99" t="s">
        <v>175</v>
      </c>
    </row>
    <row r="4319" spans="1:3">
      <c r="A4319" s="101">
        <v>38303</v>
      </c>
      <c r="B4319" s="100">
        <v>109.65</v>
      </c>
      <c r="C4319" s="99" t="s">
        <v>175</v>
      </c>
    </row>
    <row r="4320" spans="1:3">
      <c r="A4320" s="101">
        <v>38302</v>
      </c>
      <c r="B4320" s="100">
        <v>108.65</v>
      </c>
      <c r="C4320" s="99" t="s">
        <v>175</v>
      </c>
    </row>
    <row r="4321" spans="1:3">
      <c r="A4321" s="101">
        <v>38301</v>
      </c>
      <c r="B4321" s="100">
        <v>107.68</v>
      </c>
      <c r="C4321" s="99" t="s">
        <v>175</v>
      </c>
    </row>
    <row r="4322" spans="1:3">
      <c r="A4322" s="101">
        <v>38300</v>
      </c>
      <c r="B4322" s="100">
        <v>107.76</v>
      </c>
      <c r="C4322" s="99" t="s">
        <v>175</v>
      </c>
    </row>
    <row r="4323" spans="1:3">
      <c r="A4323" s="101">
        <v>38299</v>
      </c>
      <c r="B4323" s="100">
        <v>107.8</v>
      </c>
      <c r="C4323" s="99" t="s">
        <v>175</v>
      </c>
    </row>
    <row r="4324" spans="1:3">
      <c r="A4324" s="101">
        <v>38296</v>
      </c>
      <c r="B4324" s="100">
        <v>107.91</v>
      </c>
      <c r="C4324" s="99" t="s">
        <v>175</v>
      </c>
    </row>
    <row r="4325" spans="1:3">
      <c r="A4325" s="101">
        <v>38295</v>
      </c>
      <c r="B4325" s="100">
        <v>107.49</v>
      </c>
      <c r="C4325" s="99" t="s">
        <v>175</v>
      </c>
    </row>
    <row r="4326" spans="1:3">
      <c r="A4326" s="101">
        <v>38294</v>
      </c>
      <c r="B4326" s="100">
        <v>105.78</v>
      </c>
      <c r="C4326" s="99" t="s">
        <v>175</v>
      </c>
    </row>
    <row r="4327" spans="1:3">
      <c r="A4327" s="101">
        <v>38293</v>
      </c>
      <c r="B4327" s="100">
        <v>104.59</v>
      </c>
      <c r="C4327" s="99" t="s">
        <v>175</v>
      </c>
    </row>
    <row r="4328" spans="1:3">
      <c r="A4328" s="101">
        <v>38292</v>
      </c>
      <c r="B4328" s="100">
        <v>104.58</v>
      </c>
      <c r="C4328" s="99" t="s">
        <v>175</v>
      </c>
    </row>
    <row r="4329" spans="1:3">
      <c r="A4329" s="101">
        <v>38289</v>
      </c>
      <c r="B4329" s="100">
        <v>104.55</v>
      </c>
      <c r="C4329" s="99" t="s">
        <v>175</v>
      </c>
    </row>
    <row r="4330" spans="1:3">
      <c r="A4330" s="101">
        <v>38288</v>
      </c>
      <c r="B4330" s="100">
        <v>104.3</v>
      </c>
      <c r="C4330" s="99" t="s">
        <v>175</v>
      </c>
    </row>
    <row r="4331" spans="1:3">
      <c r="A4331" s="101">
        <v>38287</v>
      </c>
      <c r="B4331" s="100">
        <v>104.08</v>
      </c>
      <c r="C4331" s="99" t="s">
        <v>175</v>
      </c>
    </row>
    <row r="4332" spans="1:3">
      <c r="A4332" s="101">
        <v>38286</v>
      </c>
      <c r="B4332" s="100">
        <v>102.74</v>
      </c>
      <c r="C4332" s="99" t="s">
        <v>175</v>
      </c>
    </row>
    <row r="4333" spans="1:3">
      <c r="A4333" s="101">
        <v>38285</v>
      </c>
      <c r="B4333" s="100">
        <v>101.23</v>
      </c>
      <c r="C4333" s="99" t="s">
        <v>175</v>
      </c>
    </row>
    <row r="4334" spans="1:3">
      <c r="A4334" s="101">
        <v>38282</v>
      </c>
      <c r="B4334" s="100">
        <v>101.32</v>
      </c>
      <c r="C4334" s="99" t="s">
        <v>175</v>
      </c>
    </row>
    <row r="4335" spans="1:3">
      <c r="A4335" s="101">
        <v>38281</v>
      </c>
      <c r="B4335" s="100">
        <v>102.32</v>
      </c>
      <c r="C4335" s="99" t="s">
        <v>175</v>
      </c>
    </row>
    <row r="4336" spans="1:3">
      <c r="A4336" s="101">
        <v>38280</v>
      </c>
      <c r="B4336" s="100">
        <v>102.05</v>
      </c>
      <c r="C4336" s="99" t="s">
        <v>175</v>
      </c>
    </row>
    <row r="4337" spans="1:3">
      <c r="A4337" s="101">
        <v>38279</v>
      </c>
      <c r="B4337" s="100">
        <v>102</v>
      </c>
      <c r="C4337" s="99" t="s">
        <v>175</v>
      </c>
    </row>
    <row r="4338" spans="1:3">
      <c r="A4338" s="101">
        <v>38278</v>
      </c>
      <c r="B4338" s="100">
        <v>103</v>
      </c>
      <c r="C4338" s="99" t="s">
        <v>175</v>
      </c>
    </row>
    <row r="4339" spans="1:3">
      <c r="A4339" s="101">
        <v>38275</v>
      </c>
      <c r="B4339" s="100">
        <v>102.46</v>
      </c>
      <c r="C4339" s="99" t="s">
        <v>175</v>
      </c>
    </row>
    <row r="4340" spans="1:3">
      <c r="A4340" s="101">
        <v>38274</v>
      </c>
      <c r="B4340" s="100">
        <v>102.01</v>
      </c>
      <c r="C4340" s="99" t="s">
        <v>175</v>
      </c>
    </row>
    <row r="4341" spans="1:3">
      <c r="A4341" s="101">
        <v>38273</v>
      </c>
      <c r="B4341" s="100">
        <v>102.97</v>
      </c>
      <c r="C4341" s="99" t="s">
        <v>175</v>
      </c>
    </row>
    <row r="4342" spans="1:3">
      <c r="A4342" s="101">
        <v>38272</v>
      </c>
      <c r="B4342" s="100">
        <v>103.72</v>
      </c>
      <c r="C4342" s="99" t="s">
        <v>175</v>
      </c>
    </row>
    <row r="4343" spans="1:3">
      <c r="A4343" s="101">
        <v>38271</v>
      </c>
      <c r="B4343" s="100">
        <v>103.95</v>
      </c>
      <c r="C4343" s="99" t="s">
        <v>175</v>
      </c>
    </row>
    <row r="4344" spans="1:3">
      <c r="A4344" s="101">
        <v>38268</v>
      </c>
      <c r="B4344" s="100">
        <v>103.74</v>
      </c>
      <c r="C4344" s="99" t="s">
        <v>175</v>
      </c>
    </row>
    <row r="4345" spans="1:3">
      <c r="A4345" s="101">
        <v>38267</v>
      </c>
      <c r="B4345" s="100">
        <v>104.53</v>
      </c>
      <c r="C4345" s="99" t="s">
        <v>175</v>
      </c>
    </row>
    <row r="4346" spans="1:3">
      <c r="A4346" s="101">
        <v>38266</v>
      </c>
      <c r="B4346" s="100">
        <v>105.58</v>
      </c>
      <c r="C4346" s="99" t="s">
        <v>175</v>
      </c>
    </row>
    <row r="4347" spans="1:3">
      <c r="A4347" s="101">
        <v>38265</v>
      </c>
      <c r="B4347" s="100">
        <v>104.84</v>
      </c>
      <c r="C4347" s="99" t="s">
        <v>175</v>
      </c>
    </row>
    <row r="4348" spans="1:3">
      <c r="A4348" s="101">
        <v>38264</v>
      </c>
      <c r="B4348" s="100">
        <v>104.91</v>
      </c>
      <c r="C4348" s="99" t="s">
        <v>175</v>
      </c>
    </row>
    <row r="4349" spans="1:3">
      <c r="A4349" s="101">
        <v>38261</v>
      </c>
      <c r="B4349" s="100">
        <v>104.56</v>
      </c>
      <c r="C4349" s="99" t="s">
        <v>175</v>
      </c>
    </row>
    <row r="4350" spans="1:3">
      <c r="A4350" s="101">
        <v>38260</v>
      </c>
      <c r="B4350" s="100">
        <v>102.99</v>
      </c>
      <c r="C4350" s="99" t="s">
        <v>175</v>
      </c>
    </row>
    <row r="4351" spans="1:3">
      <c r="A4351" s="101">
        <v>38259</v>
      </c>
      <c r="B4351" s="100">
        <v>103.01</v>
      </c>
      <c r="C4351" s="99" t="s">
        <v>175</v>
      </c>
    </row>
    <row r="4352" spans="1:3">
      <c r="A4352" s="101">
        <v>38258</v>
      </c>
      <c r="B4352" s="100">
        <v>102.57</v>
      </c>
      <c r="C4352" s="99" t="s">
        <v>175</v>
      </c>
    </row>
    <row r="4353" spans="1:3">
      <c r="A4353" s="101">
        <v>38257</v>
      </c>
      <c r="B4353" s="100">
        <v>101.95</v>
      </c>
      <c r="C4353" s="99" t="s">
        <v>175</v>
      </c>
    </row>
    <row r="4354" spans="1:3">
      <c r="A4354" s="101">
        <v>38254</v>
      </c>
      <c r="B4354" s="100">
        <v>102.55</v>
      </c>
      <c r="C4354" s="99" t="s">
        <v>175</v>
      </c>
    </row>
    <row r="4355" spans="1:3">
      <c r="A4355" s="101">
        <v>38253</v>
      </c>
      <c r="B4355" s="100">
        <v>102.8</v>
      </c>
      <c r="C4355" s="99" t="s">
        <v>175</v>
      </c>
    </row>
    <row r="4356" spans="1:3">
      <c r="A4356" s="101">
        <v>38252</v>
      </c>
      <c r="B4356" s="100">
        <v>103.26</v>
      </c>
      <c r="C4356" s="99" t="s">
        <v>175</v>
      </c>
    </row>
    <row r="4357" spans="1:3">
      <c r="A4357" s="101">
        <v>38251</v>
      </c>
      <c r="B4357" s="100">
        <v>104.72</v>
      </c>
      <c r="C4357" s="99" t="s">
        <v>175</v>
      </c>
    </row>
    <row r="4358" spans="1:3">
      <c r="A4358" s="101">
        <v>38250</v>
      </c>
      <c r="B4358" s="100">
        <v>104.06</v>
      </c>
      <c r="C4358" s="99" t="s">
        <v>175</v>
      </c>
    </row>
    <row r="4359" spans="1:3">
      <c r="A4359" s="101">
        <v>38247</v>
      </c>
      <c r="B4359" s="100">
        <v>104.65</v>
      </c>
      <c r="C4359" s="99" t="s">
        <v>175</v>
      </c>
    </row>
    <row r="4360" spans="1:3">
      <c r="A4360" s="101">
        <v>38246</v>
      </c>
      <c r="B4360" s="100">
        <v>104.18</v>
      </c>
      <c r="C4360" s="99" t="s">
        <v>175</v>
      </c>
    </row>
    <row r="4361" spans="1:3">
      <c r="A4361" s="101">
        <v>38245</v>
      </c>
      <c r="B4361" s="100">
        <v>103.89</v>
      </c>
      <c r="C4361" s="99" t="s">
        <v>175</v>
      </c>
    </row>
    <row r="4362" spans="1:3">
      <c r="A4362" s="101">
        <v>38244</v>
      </c>
      <c r="B4362" s="100">
        <v>104.63</v>
      </c>
      <c r="C4362" s="99" t="s">
        <v>175</v>
      </c>
    </row>
    <row r="4363" spans="1:3">
      <c r="A4363" s="101">
        <v>38243</v>
      </c>
      <c r="B4363" s="100">
        <v>104.4</v>
      </c>
      <c r="C4363" s="99" t="s">
        <v>175</v>
      </c>
    </row>
    <row r="4364" spans="1:3">
      <c r="A4364" s="101">
        <v>38240</v>
      </c>
      <c r="B4364" s="100">
        <v>104.19</v>
      </c>
      <c r="C4364" s="99" t="s">
        <v>175</v>
      </c>
    </row>
    <row r="4365" spans="1:3">
      <c r="A4365" s="101">
        <v>38239</v>
      </c>
      <c r="B4365" s="100">
        <v>103.68</v>
      </c>
      <c r="C4365" s="99" t="s">
        <v>175</v>
      </c>
    </row>
    <row r="4366" spans="1:3">
      <c r="A4366" s="101">
        <v>38238</v>
      </c>
      <c r="B4366" s="100">
        <v>103.48</v>
      </c>
      <c r="C4366" s="99" t="s">
        <v>175</v>
      </c>
    </row>
    <row r="4367" spans="1:3">
      <c r="A4367" s="101">
        <v>38237</v>
      </c>
      <c r="B4367" s="100">
        <v>103.93</v>
      </c>
      <c r="C4367" s="99" t="s">
        <v>175</v>
      </c>
    </row>
    <row r="4368" spans="1:3">
      <c r="A4368" s="101">
        <v>38233</v>
      </c>
      <c r="B4368" s="100">
        <v>103.22</v>
      </c>
      <c r="C4368" s="99" t="s">
        <v>175</v>
      </c>
    </row>
    <row r="4369" spans="1:3">
      <c r="A4369" s="101">
        <v>38232</v>
      </c>
      <c r="B4369" s="100">
        <v>103.65</v>
      </c>
      <c r="C4369" s="99" t="s">
        <v>175</v>
      </c>
    </row>
    <row r="4370" spans="1:3">
      <c r="A4370" s="101">
        <v>38231</v>
      </c>
      <c r="B4370" s="100">
        <v>102.5</v>
      </c>
      <c r="C4370" s="99" t="s">
        <v>175</v>
      </c>
    </row>
    <row r="4371" spans="1:3">
      <c r="A4371" s="101">
        <v>38230</v>
      </c>
      <c r="B4371" s="100">
        <v>102.31</v>
      </c>
      <c r="C4371" s="99" t="s">
        <v>175</v>
      </c>
    </row>
    <row r="4372" spans="1:3">
      <c r="A4372" s="101">
        <v>38229</v>
      </c>
      <c r="B4372" s="100">
        <v>101.84</v>
      </c>
      <c r="C4372" s="99" t="s">
        <v>175</v>
      </c>
    </row>
    <row r="4373" spans="1:3">
      <c r="A4373" s="101">
        <v>38226</v>
      </c>
      <c r="B4373" s="100">
        <v>102.63</v>
      </c>
      <c r="C4373" s="99" t="s">
        <v>175</v>
      </c>
    </row>
    <row r="4374" spans="1:3">
      <c r="A4374" s="101">
        <v>38225</v>
      </c>
      <c r="B4374" s="100">
        <v>102.37</v>
      </c>
      <c r="C4374" s="99" t="s">
        <v>175</v>
      </c>
    </row>
    <row r="4375" spans="1:3">
      <c r="A4375" s="101">
        <v>38224</v>
      </c>
      <c r="B4375" s="100">
        <v>102.36</v>
      </c>
      <c r="C4375" s="99" t="s">
        <v>175</v>
      </c>
    </row>
    <row r="4376" spans="1:3">
      <c r="A4376" s="101">
        <v>38223</v>
      </c>
      <c r="B4376" s="100">
        <v>101.54</v>
      </c>
      <c r="C4376" s="99" t="s">
        <v>175</v>
      </c>
    </row>
    <row r="4377" spans="1:3">
      <c r="A4377" s="101">
        <v>38222</v>
      </c>
      <c r="B4377" s="100">
        <v>101.49</v>
      </c>
      <c r="C4377" s="99" t="s">
        <v>175</v>
      </c>
    </row>
    <row r="4378" spans="1:3">
      <c r="A4378" s="101">
        <v>38219</v>
      </c>
      <c r="B4378" s="100">
        <v>101.73</v>
      </c>
      <c r="C4378" s="99" t="s">
        <v>175</v>
      </c>
    </row>
    <row r="4379" spans="1:3">
      <c r="A4379" s="101">
        <v>38218</v>
      </c>
      <c r="B4379" s="100">
        <v>101.07</v>
      </c>
      <c r="C4379" s="99" t="s">
        <v>175</v>
      </c>
    </row>
    <row r="4380" spans="1:3">
      <c r="A4380" s="101">
        <v>38217</v>
      </c>
      <c r="B4380" s="100">
        <v>101.43</v>
      </c>
      <c r="C4380" s="99" t="s">
        <v>175</v>
      </c>
    </row>
    <row r="4381" spans="1:3">
      <c r="A4381" s="101">
        <v>38216</v>
      </c>
      <c r="B4381" s="100">
        <v>100.17</v>
      </c>
      <c r="C4381" s="99" t="s">
        <v>175</v>
      </c>
    </row>
    <row r="4382" spans="1:3">
      <c r="A4382" s="101">
        <v>38215</v>
      </c>
      <c r="B4382" s="100">
        <v>99.94</v>
      </c>
      <c r="C4382" s="99" t="s">
        <v>175</v>
      </c>
    </row>
    <row r="4383" spans="1:3">
      <c r="A4383" s="101">
        <v>38212</v>
      </c>
      <c r="B4383" s="100">
        <v>98.59</v>
      </c>
      <c r="C4383" s="99" t="s">
        <v>175</v>
      </c>
    </row>
    <row r="4384" spans="1:3">
      <c r="A4384" s="101">
        <v>38211</v>
      </c>
      <c r="B4384" s="100">
        <v>98.44</v>
      </c>
      <c r="C4384" s="99" t="s">
        <v>175</v>
      </c>
    </row>
    <row r="4385" spans="1:3">
      <c r="A4385" s="101">
        <v>38210</v>
      </c>
      <c r="B4385" s="100">
        <v>99.6</v>
      </c>
      <c r="C4385" s="99" t="s">
        <v>175</v>
      </c>
    </row>
    <row r="4386" spans="1:3">
      <c r="A4386" s="101">
        <v>38209</v>
      </c>
      <c r="B4386" s="100">
        <v>99.84</v>
      </c>
      <c r="C4386" s="99" t="s">
        <v>175</v>
      </c>
    </row>
    <row r="4387" spans="1:3">
      <c r="A4387" s="101">
        <v>38208</v>
      </c>
      <c r="B4387" s="100">
        <v>98.56</v>
      </c>
      <c r="C4387" s="99" t="s">
        <v>175</v>
      </c>
    </row>
    <row r="4388" spans="1:3">
      <c r="A4388" s="101">
        <v>38205</v>
      </c>
      <c r="B4388" s="100">
        <v>98.45</v>
      </c>
      <c r="C4388" s="99" t="s">
        <v>175</v>
      </c>
    </row>
    <row r="4389" spans="1:3">
      <c r="A4389" s="101">
        <v>38204</v>
      </c>
      <c r="B4389" s="100">
        <v>99.99</v>
      </c>
      <c r="C4389" s="99" t="s">
        <v>175</v>
      </c>
    </row>
    <row r="4390" spans="1:3">
      <c r="A4390" s="101">
        <v>38203</v>
      </c>
      <c r="B4390" s="100">
        <v>101.65</v>
      </c>
      <c r="C4390" s="99" t="s">
        <v>175</v>
      </c>
    </row>
    <row r="4391" spans="1:3">
      <c r="A4391" s="101">
        <v>38202</v>
      </c>
      <c r="B4391" s="100">
        <v>101.73</v>
      </c>
      <c r="C4391" s="99" t="s">
        <v>175</v>
      </c>
    </row>
    <row r="4392" spans="1:3">
      <c r="A4392" s="101">
        <v>38201</v>
      </c>
      <c r="B4392" s="100">
        <v>102.37</v>
      </c>
      <c r="C4392" s="99" t="s">
        <v>175</v>
      </c>
    </row>
    <row r="4393" spans="1:3">
      <c r="A4393" s="101">
        <v>38198</v>
      </c>
      <c r="B4393" s="100">
        <v>101.92</v>
      </c>
      <c r="C4393" s="99" t="s">
        <v>175</v>
      </c>
    </row>
    <row r="4394" spans="1:3">
      <c r="A4394" s="101">
        <v>38197</v>
      </c>
      <c r="B4394" s="100">
        <v>101.8</v>
      </c>
      <c r="C4394" s="99" t="s">
        <v>175</v>
      </c>
    </row>
    <row r="4395" spans="1:3">
      <c r="A4395" s="101">
        <v>38196</v>
      </c>
      <c r="B4395" s="100">
        <v>101.3</v>
      </c>
      <c r="C4395" s="99" t="s">
        <v>175</v>
      </c>
    </row>
    <row r="4396" spans="1:3">
      <c r="A4396" s="101">
        <v>38195</v>
      </c>
      <c r="B4396" s="100">
        <v>101.23</v>
      </c>
      <c r="C4396" s="99" t="s">
        <v>175</v>
      </c>
    </row>
    <row r="4397" spans="1:3">
      <c r="A4397" s="101">
        <v>38194</v>
      </c>
      <c r="B4397" s="100">
        <v>100.23</v>
      </c>
      <c r="C4397" s="99" t="s">
        <v>175</v>
      </c>
    </row>
    <row r="4398" spans="1:3">
      <c r="A4398" s="101">
        <v>38191</v>
      </c>
      <c r="B4398" s="100">
        <v>100.43</v>
      </c>
      <c r="C4398" s="99" t="s">
        <v>175</v>
      </c>
    </row>
    <row r="4399" spans="1:3">
      <c r="A4399" s="101">
        <v>38190</v>
      </c>
      <c r="B4399" s="100">
        <v>101.41</v>
      </c>
      <c r="C4399" s="99" t="s">
        <v>175</v>
      </c>
    </row>
    <row r="4400" spans="1:3">
      <c r="A4400" s="101">
        <v>38189</v>
      </c>
      <c r="B4400" s="100">
        <v>101.14</v>
      </c>
      <c r="C4400" s="99" t="s">
        <v>175</v>
      </c>
    </row>
    <row r="4401" spans="1:3">
      <c r="A4401" s="101">
        <v>38188</v>
      </c>
      <c r="B4401" s="100">
        <v>102.5</v>
      </c>
      <c r="C4401" s="99" t="s">
        <v>175</v>
      </c>
    </row>
    <row r="4402" spans="1:3">
      <c r="A4402" s="101">
        <v>38187</v>
      </c>
      <c r="B4402" s="100">
        <v>101.78</v>
      </c>
      <c r="C4402" s="99" t="s">
        <v>175</v>
      </c>
    </row>
    <row r="4403" spans="1:3">
      <c r="A4403" s="101">
        <v>38184</v>
      </c>
      <c r="B4403" s="100">
        <v>101.83</v>
      </c>
      <c r="C4403" s="99" t="s">
        <v>175</v>
      </c>
    </row>
    <row r="4404" spans="1:3">
      <c r="A4404" s="101">
        <v>38183</v>
      </c>
      <c r="B4404" s="100">
        <v>102.31</v>
      </c>
      <c r="C4404" s="99" t="s">
        <v>175</v>
      </c>
    </row>
    <row r="4405" spans="1:3">
      <c r="A4405" s="101">
        <v>38182</v>
      </c>
      <c r="B4405" s="100">
        <v>102.76</v>
      </c>
      <c r="C4405" s="99" t="s">
        <v>175</v>
      </c>
    </row>
    <row r="4406" spans="1:3">
      <c r="A4406" s="101">
        <v>38181</v>
      </c>
      <c r="B4406" s="100">
        <v>103.09</v>
      </c>
      <c r="C4406" s="99" t="s">
        <v>175</v>
      </c>
    </row>
    <row r="4407" spans="1:3">
      <c r="A4407" s="101">
        <v>38180</v>
      </c>
      <c r="B4407" s="100">
        <v>103.02</v>
      </c>
      <c r="C4407" s="99" t="s">
        <v>175</v>
      </c>
    </row>
    <row r="4408" spans="1:3">
      <c r="A4408" s="101">
        <v>38177</v>
      </c>
      <c r="B4408" s="100">
        <v>102.87</v>
      </c>
      <c r="C4408" s="99" t="s">
        <v>175</v>
      </c>
    </row>
    <row r="4409" spans="1:3">
      <c r="A4409" s="101">
        <v>38176</v>
      </c>
      <c r="B4409" s="100">
        <v>102.53</v>
      </c>
      <c r="C4409" s="99" t="s">
        <v>175</v>
      </c>
    </row>
    <row r="4410" spans="1:3">
      <c r="A4410" s="101">
        <v>38175</v>
      </c>
      <c r="B4410" s="100">
        <v>103.37</v>
      </c>
      <c r="C4410" s="99" t="s">
        <v>175</v>
      </c>
    </row>
    <row r="4411" spans="1:3">
      <c r="A4411" s="101">
        <v>38174</v>
      </c>
      <c r="B4411" s="100">
        <v>103.15</v>
      </c>
      <c r="C4411" s="99" t="s">
        <v>175</v>
      </c>
    </row>
    <row r="4412" spans="1:3">
      <c r="A4412" s="101">
        <v>38170</v>
      </c>
      <c r="B4412" s="100">
        <v>104</v>
      </c>
      <c r="C4412" s="99" t="s">
        <v>175</v>
      </c>
    </row>
    <row r="4413" spans="1:3">
      <c r="A4413" s="101">
        <v>38169</v>
      </c>
      <c r="B4413" s="100">
        <v>104.33</v>
      </c>
      <c r="C4413" s="99" t="s">
        <v>175</v>
      </c>
    </row>
    <row r="4414" spans="1:3">
      <c r="A4414" s="101">
        <v>38168</v>
      </c>
      <c r="B4414" s="100">
        <v>105.41</v>
      </c>
      <c r="C4414" s="99" t="s">
        <v>175</v>
      </c>
    </row>
    <row r="4415" spans="1:3">
      <c r="A4415" s="101">
        <v>38167</v>
      </c>
      <c r="B4415" s="100">
        <v>104.98</v>
      </c>
      <c r="C4415" s="99" t="s">
        <v>175</v>
      </c>
    </row>
    <row r="4416" spans="1:3">
      <c r="A4416" s="101">
        <v>38166</v>
      </c>
      <c r="B4416" s="100">
        <v>104.71</v>
      </c>
      <c r="C4416" s="99" t="s">
        <v>175</v>
      </c>
    </row>
    <row r="4417" spans="1:3">
      <c r="A4417" s="101">
        <v>38163</v>
      </c>
      <c r="B4417" s="100">
        <v>104.78</v>
      </c>
      <c r="C4417" s="99" t="s">
        <v>175</v>
      </c>
    </row>
    <row r="4418" spans="1:3">
      <c r="A4418" s="101">
        <v>38162</v>
      </c>
      <c r="B4418" s="100">
        <v>105.71</v>
      </c>
      <c r="C4418" s="99" t="s">
        <v>175</v>
      </c>
    </row>
    <row r="4419" spans="1:3">
      <c r="A4419" s="101">
        <v>38161</v>
      </c>
      <c r="B4419" s="100">
        <v>106.01</v>
      </c>
      <c r="C4419" s="99" t="s">
        <v>175</v>
      </c>
    </row>
    <row r="4420" spans="1:3">
      <c r="A4420" s="101">
        <v>38160</v>
      </c>
      <c r="B4420" s="100">
        <v>105.12</v>
      </c>
      <c r="C4420" s="99" t="s">
        <v>175</v>
      </c>
    </row>
    <row r="4421" spans="1:3">
      <c r="A4421" s="101">
        <v>38159</v>
      </c>
      <c r="B4421" s="100">
        <v>104.74</v>
      </c>
      <c r="C4421" s="99" t="s">
        <v>175</v>
      </c>
    </row>
    <row r="4422" spans="1:3">
      <c r="A4422" s="101">
        <v>38156</v>
      </c>
      <c r="B4422" s="100">
        <v>105.17</v>
      </c>
      <c r="C4422" s="99" t="s">
        <v>175</v>
      </c>
    </row>
    <row r="4423" spans="1:3">
      <c r="A4423" s="101">
        <v>38155</v>
      </c>
      <c r="B4423" s="100">
        <v>104.9</v>
      </c>
      <c r="C4423" s="99" t="s">
        <v>175</v>
      </c>
    </row>
    <row r="4424" spans="1:3">
      <c r="A4424" s="101">
        <v>38154</v>
      </c>
      <c r="B4424" s="100">
        <v>105.04</v>
      </c>
      <c r="C4424" s="99" t="s">
        <v>175</v>
      </c>
    </row>
    <row r="4425" spans="1:3">
      <c r="A4425" s="101">
        <v>38153</v>
      </c>
      <c r="B4425" s="100">
        <v>104.89</v>
      </c>
      <c r="C4425" s="99" t="s">
        <v>175</v>
      </c>
    </row>
    <row r="4426" spans="1:3">
      <c r="A4426" s="101">
        <v>38152</v>
      </c>
      <c r="B4426" s="100">
        <v>104.27</v>
      </c>
      <c r="C4426" s="99" t="s">
        <v>175</v>
      </c>
    </row>
    <row r="4427" spans="1:3">
      <c r="A4427" s="101">
        <v>38148</v>
      </c>
      <c r="B4427" s="100">
        <v>105.28</v>
      </c>
      <c r="C4427" s="99" t="s">
        <v>175</v>
      </c>
    </row>
    <row r="4428" spans="1:3">
      <c r="A4428" s="101">
        <v>38147</v>
      </c>
      <c r="B4428" s="100">
        <v>104.8</v>
      </c>
      <c r="C4428" s="99" t="s">
        <v>175</v>
      </c>
    </row>
    <row r="4429" spans="1:3">
      <c r="A4429" s="101">
        <v>38146</v>
      </c>
      <c r="B4429" s="100">
        <v>105.8</v>
      </c>
      <c r="C4429" s="99" t="s">
        <v>175</v>
      </c>
    </row>
    <row r="4430" spans="1:3">
      <c r="A4430" s="101">
        <v>38145</v>
      </c>
      <c r="B4430" s="100">
        <v>105.64</v>
      </c>
      <c r="C4430" s="99" t="s">
        <v>175</v>
      </c>
    </row>
    <row r="4431" spans="1:3">
      <c r="A4431" s="101">
        <v>38142</v>
      </c>
      <c r="B4431" s="100">
        <v>103.97</v>
      </c>
      <c r="C4431" s="99" t="s">
        <v>175</v>
      </c>
    </row>
    <row r="4432" spans="1:3">
      <c r="A4432" s="101">
        <v>38141</v>
      </c>
      <c r="B4432" s="100">
        <v>103.42</v>
      </c>
      <c r="C4432" s="99" t="s">
        <v>175</v>
      </c>
    </row>
    <row r="4433" spans="1:3">
      <c r="A4433" s="101">
        <v>38140</v>
      </c>
      <c r="B4433" s="100">
        <v>104.19</v>
      </c>
      <c r="C4433" s="99" t="s">
        <v>175</v>
      </c>
    </row>
    <row r="4434" spans="1:3">
      <c r="A4434" s="101">
        <v>38139</v>
      </c>
      <c r="B4434" s="100">
        <v>103.81</v>
      </c>
      <c r="C4434" s="99" t="s">
        <v>175</v>
      </c>
    </row>
    <row r="4435" spans="1:3">
      <c r="A4435" s="101">
        <v>38135</v>
      </c>
      <c r="B4435" s="100">
        <v>103.76</v>
      </c>
      <c r="C4435" s="99" t="s">
        <v>175</v>
      </c>
    </row>
    <row r="4436" spans="1:3">
      <c r="A4436" s="101">
        <v>38134</v>
      </c>
      <c r="B4436" s="100">
        <v>103.82</v>
      </c>
      <c r="C4436" s="99" t="s">
        <v>175</v>
      </c>
    </row>
    <row r="4437" spans="1:3">
      <c r="A4437" s="101">
        <v>38133</v>
      </c>
      <c r="B4437" s="100">
        <v>103.22</v>
      </c>
      <c r="C4437" s="99" t="s">
        <v>175</v>
      </c>
    </row>
    <row r="4438" spans="1:3">
      <c r="A4438" s="101">
        <v>38132</v>
      </c>
      <c r="B4438" s="100">
        <v>103.03</v>
      </c>
      <c r="C4438" s="99" t="s">
        <v>175</v>
      </c>
    </row>
    <row r="4439" spans="1:3">
      <c r="A4439" s="101">
        <v>38131</v>
      </c>
      <c r="B4439" s="100">
        <v>101.4</v>
      </c>
      <c r="C4439" s="99" t="s">
        <v>175</v>
      </c>
    </row>
    <row r="4440" spans="1:3">
      <c r="A4440" s="101">
        <v>38128</v>
      </c>
      <c r="B4440" s="100">
        <v>101.23</v>
      </c>
      <c r="C4440" s="99" t="s">
        <v>175</v>
      </c>
    </row>
    <row r="4441" spans="1:3">
      <c r="A4441" s="101">
        <v>38127</v>
      </c>
      <c r="B4441" s="100">
        <v>100.82</v>
      </c>
      <c r="C4441" s="99" t="s">
        <v>175</v>
      </c>
    </row>
    <row r="4442" spans="1:3">
      <c r="A4442" s="101">
        <v>38126</v>
      </c>
      <c r="B4442" s="100">
        <v>100.77</v>
      </c>
      <c r="C4442" s="99" t="s">
        <v>175</v>
      </c>
    </row>
    <row r="4443" spans="1:3">
      <c r="A4443" s="101">
        <v>38125</v>
      </c>
      <c r="B4443" s="100">
        <v>101.02</v>
      </c>
      <c r="C4443" s="99" t="s">
        <v>175</v>
      </c>
    </row>
    <row r="4444" spans="1:3">
      <c r="A4444" s="101">
        <v>38124</v>
      </c>
      <c r="B4444" s="100">
        <v>100.33</v>
      </c>
      <c r="C4444" s="99" t="s">
        <v>175</v>
      </c>
    </row>
    <row r="4445" spans="1:3">
      <c r="A4445" s="101">
        <v>38121</v>
      </c>
      <c r="B4445" s="100">
        <v>101.39</v>
      </c>
      <c r="C4445" s="99" t="s">
        <v>175</v>
      </c>
    </row>
    <row r="4446" spans="1:3">
      <c r="A4446" s="101">
        <v>38120</v>
      </c>
      <c r="B4446" s="100">
        <v>101.46</v>
      </c>
      <c r="C4446" s="99" t="s">
        <v>175</v>
      </c>
    </row>
    <row r="4447" spans="1:3">
      <c r="A4447" s="101">
        <v>38119</v>
      </c>
      <c r="B4447" s="100">
        <v>101.52</v>
      </c>
      <c r="C4447" s="99" t="s">
        <v>175</v>
      </c>
    </row>
    <row r="4448" spans="1:3">
      <c r="A4448" s="101">
        <v>38118</v>
      </c>
      <c r="B4448" s="100">
        <v>101.32</v>
      </c>
      <c r="C4448" s="99" t="s">
        <v>175</v>
      </c>
    </row>
    <row r="4449" spans="1:3">
      <c r="A4449" s="101">
        <v>38117</v>
      </c>
      <c r="B4449" s="100">
        <v>100.53</v>
      </c>
      <c r="C4449" s="99" t="s">
        <v>175</v>
      </c>
    </row>
    <row r="4450" spans="1:3">
      <c r="A4450" s="101">
        <v>38114</v>
      </c>
      <c r="B4450" s="100">
        <v>101.6</v>
      </c>
      <c r="C4450" s="99" t="s">
        <v>175</v>
      </c>
    </row>
    <row r="4451" spans="1:3">
      <c r="A4451" s="101">
        <v>38113</v>
      </c>
      <c r="B4451" s="100">
        <v>103.01</v>
      </c>
      <c r="C4451" s="99" t="s">
        <v>175</v>
      </c>
    </row>
    <row r="4452" spans="1:3">
      <c r="A4452" s="101">
        <v>38112</v>
      </c>
      <c r="B4452" s="100">
        <v>103.7</v>
      </c>
      <c r="C4452" s="99" t="s">
        <v>175</v>
      </c>
    </row>
    <row r="4453" spans="1:3">
      <c r="A4453" s="101">
        <v>38111</v>
      </c>
      <c r="B4453" s="100">
        <v>103.5</v>
      </c>
      <c r="C4453" s="99" t="s">
        <v>175</v>
      </c>
    </row>
    <row r="4454" spans="1:3">
      <c r="A4454" s="101">
        <v>38110</v>
      </c>
      <c r="B4454" s="100">
        <v>103.31</v>
      </c>
      <c r="C4454" s="99" t="s">
        <v>175</v>
      </c>
    </row>
    <row r="4455" spans="1:3">
      <c r="A4455" s="101">
        <v>38107</v>
      </c>
      <c r="B4455" s="100">
        <v>102.37</v>
      </c>
      <c r="C4455" s="99" t="s">
        <v>175</v>
      </c>
    </row>
    <row r="4456" spans="1:3">
      <c r="A4456" s="101">
        <v>38106</v>
      </c>
      <c r="B4456" s="100">
        <v>102.98</v>
      </c>
      <c r="C4456" s="99" t="s">
        <v>175</v>
      </c>
    </row>
    <row r="4457" spans="1:3">
      <c r="A4457" s="101">
        <v>38105</v>
      </c>
      <c r="B4457" s="100">
        <v>103.74</v>
      </c>
      <c r="C4457" s="99" t="s">
        <v>175</v>
      </c>
    </row>
    <row r="4458" spans="1:3">
      <c r="A4458" s="101">
        <v>38104</v>
      </c>
      <c r="B4458" s="100">
        <v>105.17</v>
      </c>
      <c r="C4458" s="99" t="s">
        <v>175</v>
      </c>
    </row>
    <row r="4459" spans="1:3">
      <c r="A4459" s="101">
        <v>38103</v>
      </c>
      <c r="B4459" s="100">
        <v>104.93</v>
      </c>
      <c r="C4459" s="99" t="s">
        <v>175</v>
      </c>
    </row>
    <row r="4460" spans="1:3">
      <c r="A4460" s="101">
        <v>38100</v>
      </c>
      <c r="B4460" s="100">
        <v>105.41</v>
      </c>
      <c r="C4460" s="99" t="s">
        <v>175</v>
      </c>
    </row>
    <row r="4461" spans="1:3">
      <c r="A4461" s="101">
        <v>38099</v>
      </c>
      <c r="B4461" s="100">
        <v>105.34</v>
      </c>
      <c r="C4461" s="99" t="s">
        <v>175</v>
      </c>
    </row>
    <row r="4462" spans="1:3">
      <c r="A4462" s="101">
        <v>38098</v>
      </c>
      <c r="B4462" s="100">
        <v>103.87</v>
      </c>
      <c r="C4462" s="99" t="s">
        <v>175</v>
      </c>
    </row>
    <row r="4463" spans="1:3">
      <c r="A4463" s="101">
        <v>38097</v>
      </c>
      <c r="B4463" s="100">
        <v>103.31</v>
      </c>
      <c r="C4463" s="99" t="s">
        <v>175</v>
      </c>
    </row>
    <row r="4464" spans="1:3">
      <c r="A4464" s="101">
        <v>38096</v>
      </c>
      <c r="B4464" s="100">
        <v>104.95</v>
      </c>
      <c r="C4464" s="99" t="s">
        <v>175</v>
      </c>
    </row>
    <row r="4465" spans="1:3">
      <c r="A4465" s="101">
        <v>38093</v>
      </c>
      <c r="B4465" s="100">
        <v>104.84</v>
      </c>
      <c r="C4465" s="99" t="s">
        <v>175</v>
      </c>
    </row>
    <row r="4466" spans="1:3">
      <c r="A4466" s="101">
        <v>38092</v>
      </c>
      <c r="B4466" s="100">
        <v>104.31</v>
      </c>
      <c r="C4466" s="99" t="s">
        <v>175</v>
      </c>
    </row>
    <row r="4467" spans="1:3">
      <c r="A4467" s="101">
        <v>38091</v>
      </c>
      <c r="B4467" s="100">
        <v>104.25</v>
      </c>
      <c r="C4467" s="99" t="s">
        <v>175</v>
      </c>
    </row>
    <row r="4468" spans="1:3">
      <c r="A4468" s="101">
        <v>38090</v>
      </c>
      <c r="B4468" s="100">
        <v>104.36</v>
      </c>
      <c r="C4468" s="99" t="s">
        <v>175</v>
      </c>
    </row>
    <row r="4469" spans="1:3">
      <c r="A4469" s="101">
        <v>38089</v>
      </c>
      <c r="B4469" s="100">
        <v>105.81</v>
      </c>
      <c r="C4469" s="99" t="s">
        <v>175</v>
      </c>
    </row>
    <row r="4470" spans="1:3">
      <c r="A4470" s="101">
        <v>38085</v>
      </c>
      <c r="B4470" s="100">
        <v>105.27</v>
      </c>
      <c r="C4470" s="99" t="s">
        <v>175</v>
      </c>
    </row>
    <row r="4471" spans="1:3">
      <c r="A4471" s="101">
        <v>38084</v>
      </c>
      <c r="B4471" s="100">
        <v>105.38</v>
      </c>
      <c r="C4471" s="99" t="s">
        <v>175</v>
      </c>
    </row>
    <row r="4472" spans="1:3">
      <c r="A4472" s="101">
        <v>38083</v>
      </c>
      <c r="B4472" s="100">
        <v>106.08</v>
      </c>
      <c r="C4472" s="99" t="s">
        <v>175</v>
      </c>
    </row>
    <row r="4473" spans="1:3">
      <c r="A4473" s="101">
        <v>38082</v>
      </c>
      <c r="B4473" s="100">
        <v>106.27</v>
      </c>
      <c r="C4473" s="99" t="s">
        <v>175</v>
      </c>
    </row>
    <row r="4474" spans="1:3">
      <c r="A4474" s="101">
        <v>38079</v>
      </c>
      <c r="B4474" s="100">
        <v>105.46</v>
      </c>
      <c r="C4474" s="99" t="s">
        <v>175</v>
      </c>
    </row>
    <row r="4475" spans="1:3">
      <c r="A4475" s="101">
        <v>38078</v>
      </c>
      <c r="B4475" s="100">
        <v>104.56</v>
      </c>
      <c r="C4475" s="99" t="s">
        <v>175</v>
      </c>
    </row>
    <row r="4476" spans="1:3">
      <c r="A4476" s="101">
        <v>38077</v>
      </c>
      <c r="B4476" s="100">
        <v>104.01</v>
      </c>
      <c r="C4476" s="99" t="s">
        <v>175</v>
      </c>
    </row>
    <row r="4477" spans="1:3">
      <c r="A4477" s="101">
        <v>38076</v>
      </c>
      <c r="B4477" s="100">
        <v>104.08</v>
      </c>
      <c r="C4477" s="99" t="s">
        <v>175</v>
      </c>
    </row>
    <row r="4478" spans="1:3">
      <c r="A4478" s="101">
        <v>38075</v>
      </c>
      <c r="B4478" s="100">
        <v>103.66</v>
      </c>
      <c r="C4478" s="99" t="s">
        <v>175</v>
      </c>
    </row>
    <row r="4479" spans="1:3">
      <c r="A4479" s="101">
        <v>38072</v>
      </c>
      <c r="B4479" s="100">
        <v>102.3</v>
      </c>
      <c r="C4479" s="99" t="s">
        <v>175</v>
      </c>
    </row>
    <row r="4480" spans="1:3">
      <c r="A4480" s="101">
        <v>38071</v>
      </c>
      <c r="B4480" s="100">
        <v>102.77</v>
      </c>
      <c r="C4480" s="99" t="s">
        <v>175</v>
      </c>
    </row>
    <row r="4481" spans="1:3">
      <c r="A4481" s="101">
        <v>38070</v>
      </c>
      <c r="B4481" s="100">
        <v>101.11</v>
      </c>
      <c r="C4481" s="99" t="s">
        <v>175</v>
      </c>
    </row>
    <row r="4482" spans="1:3">
      <c r="A4482" s="101">
        <v>38069</v>
      </c>
      <c r="B4482" s="100">
        <v>101.35</v>
      </c>
      <c r="C4482" s="99" t="s">
        <v>175</v>
      </c>
    </row>
    <row r="4483" spans="1:3">
      <c r="A4483" s="101">
        <v>38068</v>
      </c>
      <c r="B4483" s="100">
        <v>101.49</v>
      </c>
      <c r="C4483" s="99" t="s">
        <v>175</v>
      </c>
    </row>
    <row r="4484" spans="1:3">
      <c r="A4484" s="101">
        <v>38065</v>
      </c>
      <c r="B4484" s="100">
        <v>102.82</v>
      </c>
      <c r="C4484" s="99" t="s">
        <v>175</v>
      </c>
    </row>
    <row r="4485" spans="1:3">
      <c r="A4485" s="101">
        <v>38064</v>
      </c>
      <c r="B4485" s="100">
        <v>103.99</v>
      </c>
      <c r="C4485" s="99" t="s">
        <v>175</v>
      </c>
    </row>
    <row r="4486" spans="1:3">
      <c r="A4486" s="101">
        <v>38063</v>
      </c>
      <c r="B4486" s="100">
        <v>104.12</v>
      </c>
      <c r="C4486" s="99" t="s">
        <v>175</v>
      </c>
    </row>
    <row r="4487" spans="1:3">
      <c r="A4487" s="101">
        <v>38062</v>
      </c>
      <c r="B4487" s="100">
        <v>102.89</v>
      </c>
      <c r="C4487" s="99" t="s">
        <v>175</v>
      </c>
    </row>
    <row r="4488" spans="1:3">
      <c r="A4488" s="101">
        <v>38061</v>
      </c>
      <c r="B4488" s="100">
        <v>102.32</v>
      </c>
      <c r="C4488" s="99" t="s">
        <v>175</v>
      </c>
    </row>
    <row r="4489" spans="1:3">
      <c r="A4489" s="101">
        <v>38058</v>
      </c>
      <c r="B4489" s="100">
        <v>103.81</v>
      </c>
      <c r="C4489" s="99" t="s">
        <v>175</v>
      </c>
    </row>
    <row r="4490" spans="1:3">
      <c r="A4490" s="101">
        <v>38057</v>
      </c>
      <c r="B4490" s="100">
        <v>102.53</v>
      </c>
      <c r="C4490" s="99" t="s">
        <v>175</v>
      </c>
    </row>
    <row r="4491" spans="1:3">
      <c r="A4491" s="101">
        <v>38056</v>
      </c>
      <c r="B4491" s="100">
        <v>104.08</v>
      </c>
      <c r="C4491" s="99" t="s">
        <v>175</v>
      </c>
    </row>
    <row r="4492" spans="1:3">
      <c r="A4492" s="101">
        <v>38055</v>
      </c>
      <c r="B4492" s="100">
        <v>105.62</v>
      </c>
      <c r="C4492" s="99" t="s">
        <v>175</v>
      </c>
    </row>
    <row r="4493" spans="1:3">
      <c r="A4493" s="101">
        <v>38054</v>
      </c>
      <c r="B4493" s="100">
        <v>106.23</v>
      </c>
      <c r="C4493" s="99" t="s">
        <v>175</v>
      </c>
    </row>
    <row r="4494" spans="1:3">
      <c r="A4494" s="101">
        <v>38051</v>
      </c>
      <c r="B4494" s="100">
        <v>107.12</v>
      </c>
      <c r="C4494" s="99" t="s">
        <v>175</v>
      </c>
    </row>
    <row r="4495" spans="1:3">
      <c r="A4495" s="101">
        <v>38050</v>
      </c>
      <c r="B4495" s="100">
        <v>106.94</v>
      </c>
      <c r="C4495" s="99" t="s">
        <v>175</v>
      </c>
    </row>
    <row r="4496" spans="1:3">
      <c r="A4496" s="101">
        <v>38049</v>
      </c>
      <c r="B4496" s="100">
        <v>106.58</v>
      </c>
      <c r="C4496" s="99" t="s">
        <v>175</v>
      </c>
    </row>
    <row r="4497" spans="1:3">
      <c r="A4497" s="101">
        <v>38048</v>
      </c>
      <c r="B4497" s="100">
        <v>106.37</v>
      </c>
      <c r="C4497" s="99" t="s">
        <v>175</v>
      </c>
    </row>
    <row r="4498" spans="1:3">
      <c r="A4498" s="101">
        <v>38047</v>
      </c>
      <c r="B4498" s="100">
        <v>107.01</v>
      </c>
      <c r="C4498" s="99" t="s">
        <v>175</v>
      </c>
    </row>
    <row r="4499" spans="1:3">
      <c r="A4499" s="101">
        <v>38044</v>
      </c>
      <c r="B4499" s="100">
        <v>105.98</v>
      </c>
      <c r="C4499" s="99" t="s">
        <v>175</v>
      </c>
    </row>
    <row r="4500" spans="1:3">
      <c r="A4500" s="101">
        <v>38043</v>
      </c>
      <c r="B4500" s="100">
        <v>105.98</v>
      </c>
      <c r="C4500" s="99" t="s">
        <v>175</v>
      </c>
    </row>
    <row r="4501" spans="1:3">
      <c r="A4501" s="101">
        <v>38042</v>
      </c>
      <c r="B4501" s="100">
        <v>105.83</v>
      </c>
      <c r="C4501" s="99" t="s">
        <v>175</v>
      </c>
    </row>
    <row r="4502" spans="1:3">
      <c r="A4502" s="101">
        <v>38041</v>
      </c>
      <c r="B4502" s="100">
        <v>105.4</v>
      </c>
      <c r="C4502" s="99" t="s">
        <v>175</v>
      </c>
    </row>
    <row r="4503" spans="1:3">
      <c r="A4503" s="101">
        <v>38040</v>
      </c>
      <c r="B4503" s="100">
        <v>105.57</v>
      </c>
      <c r="C4503" s="99" t="s">
        <v>175</v>
      </c>
    </row>
    <row r="4504" spans="1:3">
      <c r="A4504" s="101">
        <v>38037</v>
      </c>
      <c r="B4504" s="100">
        <v>105.86</v>
      </c>
      <c r="C4504" s="99" t="s">
        <v>175</v>
      </c>
    </row>
    <row r="4505" spans="1:3">
      <c r="A4505" s="101">
        <v>38036</v>
      </c>
      <c r="B4505" s="100">
        <v>106.13</v>
      </c>
      <c r="C4505" s="99" t="s">
        <v>175</v>
      </c>
    </row>
    <row r="4506" spans="1:3">
      <c r="A4506" s="101">
        <v>38035</v>
      </c>
      <c r="B4506" s="100">
        <v>106.57</v>
      </c>
      <c r="C4506" s="99" t="s">
        <v>175</v>
      </c>
    </row>
    <row r="4507" spans="1:3">
      <c r="A4507" s="101">
        <v>38034</v>
      </c>
      <c r="B4507" s="100">
        <v>107.03</v>
      </c>
      <c r="C4507" s="99" t="s">
        <v>175</v>
      </c>
    </row>
    <row r="4508" spans="1:3">
      <c r="A4508" s="101">
        <v>38030</v>
      </c>
      <c r="B4508" s="100">
        <v>106</v>
      </c>
      <c r="C4508" s="99" t="s">
        <v>175</v>
      </c>
    </row>
    <row r="4509" spans="1:3">
      <c r="A4509" s="101">
        <v>38029</v>
      </c>
      <c r="B4509" s="100">
        <v>106.57</v>
      </c>
      <c r="C4509" s="99" t="s">
        <v>175</v>
      </c>
    </row>
    <row r="4510" spans="1:3">
      <c r="A4510" s="101">
        <v>38028</v>
      </c>
      <c r="B4510" s="100">
        <v>107.09</v>
      </c>
      <c r="C4510" s="99" t="s">
        <v>175</v>
      </c>
    </row>
    <row r="4511" spans="1:3">
      <c r="A4511" s="101">
        <v>38027</v>
      </c>
      <c r="B4511" s="100">
        <v>105.92</v>
      </c>
      <c r="C4511" s="99" t="s">
        <v>175</v>
      </c>
    </row>
    <row r="4512" spans="1:3">
      <c r="A4512" s="101">
        <v>38026</v>
      </c>
      <c r="B4512" s="100">
        <v>105.39</v>
      </c>
      <c r="C4512" s="99" t="s">
        <v>175</v>
      </c>
    </row>
    <row r="4513" spans="1:3">
      <c r="A4513" s="101">
        <v>38023</v>
      </c>
      <c r="B4513" s="100">
        <v>105.64</v>
      </c>
      <c r="C4513" s="99" t="s">
        <v>175</v>
      </c>
    </row>
    <row r="4514" spans="1:3">
      <c r="A4514" s="101">
        <v>38022</v>
      </c>
      <c r="B4514" s="100">
        <v>104.33</v>
      </c>
      <c r="C4514" s="99" t="s">
        <v>175</v>
      </c>
    </row>
    <row r="4515" spans="1:3">
      <c r="A4515" s="101">
        <v>38021</v>
      </c>
      <c r="B4515" s="100">
        <v>104.13</v>
      </c>
      <c r="C4515" s="99" t="s">
        <v>175</v>
      </c>
    </row>
    <row r="4516" spans="1:3">
      <c r="A4516" s="101">
        <v>38020</v>
      </c>
      <c r="B4516" s="100">
        <v>104.99</v>
      </c>
      <c r="C4516" s="99" t="s">
        <v>175</v>
      </c>
    </row>
    <row r="4517" spans="1:3">
      <c r="A4517" s="101">
        <v>38019</v>
      </c>
      <c r="B4517" s="100">
        <v>104.92</v>
      </c>
      <c r="C4517" s="99" t="s">
        <v>175</v>
      </c>
    </row>
    <row r="4518" spans="1:3">
      <c r="A4518" s="101">
        <v>38016</v>
      </c>
      <c r="B4518" s="100">
        <v>104.54</v>
      </c>
      <c r="C4518" s="99" t="s">
        <v>175</v>
      </c>
    </row>
    <row r="4519" spans="1:3">
      <c r="A4519" s="101">
        <v>38015</v>
      </c>
      <c r="B4519" s="100">
        <v>104.82</v>
      </c>
      <c r="C4519" s="99" t="s">
        <v>175</v>
      </c>
    </row>
    <row r="4520" spans="1:3">
      <c r="A4520" s="101">
        <v>38014</v>
      </c>
      <c r="B4520" s="100">
        <v>104.27</v>
      </c>
      <c r="C4520" s="99" t="s">
        <v>175</v>
      </c>
    </row>
    <row r="4521" spans="1:3">
      <c r="A4521" s="101">
        <v>38013</v>
      </c>
      <c r="B4521" s="100">
        <v>105.69</v>
      </c>
      <c r="C4521" s="99" t="s">
        <v>175</v>
      </c>
    </row>
    <row r="4522" spans="1:3">
      <c r="A4522" s="101">
        <v>38012</v>
      </c>
      <c r="B4522" s="100">
        <v>106.74</v>
      </c>
      <c r="C4522" s="99" t="s">
        <v>175</v>
      </c>
    </row>
    <row r="4523" spans="1:3">
      <c r="A4523" s="101">
        <v>38009</v>
      </c>
      <c r="B4523" s="100">
        <v>105.47</v>
      </c>
      <c r="C4523" s="99" t="s">
        <v>175</v>
      </c>
    </row>
    <row r="4524" spans="1:3">
      <c r="A4524" s="101">
        <v>38008</v>
      </c>
      <c r="B4524" s="100">
        <v>105.69</v>
      </c>
      <c r="C4524" s="99" t="s">
        <v>175</v>
      </c>
    </row>
    <row r="4525" spans="1:3">
      <c r="A4525" s="101">
        <v>38007</v>
      </c>
      <c r="B4525" s="100">
        <v>106.02</v>
      </c>
      <c r="C4525" s="99" t="s">
        <v>175</v>
      </c>
    </row>
    <row r="4526" spans="1:3">
      <c r="A4526" s="101">
        <v>38006</v>
      </c>
      <c r="B4526" s="100">
        <v>105.2</v>
      </c>
      <c r="C4526" s="99" t="s">
        <v>175</v>
      </c>
    </row>
    <row r="4527" spans="1:3">
      <c r="A4527" s="101">
        <v>38002</v>
      </c>
      <c r="B4527" s="100">
        <v>105.3</v>
      </c>
      <c r="C4527" s="99" t="s">
        <v>175</v>
      </c>
    </row>
    <row r="4528" spans="1:3">
      <c r="A4528" s="101">
        <v>38001</v>
      </c>
      <c r="B4528" s="100">
        <v>104.58</v>
      </c>
      <c r="C4528" s="99" t="s">
        <v>175</v>
      </c>
    </row>
    <row r="4529" spans="1:3">
      <c r="A4529" s="101">
        <v>38000</v>
      </c>
      <c r="B4529" s="100">
        <v>104.44</v>
      </c>
      <c r="C4529" s="99" t="s">
        <v>175</v>
      </c>
    </row>
    <row r="4530" spans="1:3">
      <c r="A4530" s="101">
        <v>37999</v>
      </c>
      <c r="B4530" s="100">
        <v>103.58</v>
      </c>
      <c r="C4530" s="99" t="s">
        <v>175</v>
      </c>
    </row>
    <row r="4531" spans="1:3">
      <c r="A4531" s="101">
        <v>37998</v>
      </c>
      <c r="B4531" s="100">
        <v>104.13</v>
      </c>
      <c r="C4531" s="99" t="s">
        <v>175</v>
      </c>
    </row>
    <row r="4532" spans="1:3">
      <c r="A4532" s="101">
        <v>37995</v>
      </c>
      <c r="B4532" s="100">
        <v>103.63</v>
      </c>
      <c r="C4532" s="99" t="s">
        <v>175</v>
      </c>
    </row>
    <row r="4533" spans="1:3">
      <c r="A4533" s="101">
        <v>37994</v>
      </c>
      <c r="B4533" s="100">
        <v>104.56</v>
      </c>
      <c r="C4533" s="99" t="s">
        <v>175</v>
      </c>
    </row>
    <row r="4534" spans="1:3">
      <c r="A4534" s="101">
        <v>37993</v>
      </c>
      <c r="B4534" s="100">
        <v>104.04</v>
      </c>
      <c r="C4534" s="99" t="s">
        <v>175</v>
      </c>
    </row>
    <row r="4535" spans="1:3">
      <c r="A4535" s="101">
        <v>37992</v>
      </c>
      <c r="B4535" s="100">
        <v>103.77</v>
      </c>
      <c r="C4535" s="99" t="s">
        <v>175</v>
      </c>
    </row>
    <row r="4536" spans="1:3">
      <c r="A4536" s="101">
        <v>37991</v>
      </c>
      <c r="B4536" s="100">
        <v>103.63</v>
      </c>
      <c r="C4536" s="99" t="s">
        <v>175</v>
      </c>
    </row>
    <row r="4537" spans="1:3">
      <c r="A4537" s="101">
        <v>37988</v>
      </c>
      <c r="B4537" s="100">
        <v>102.36</v>
      </c>
      <c r="C4537" s="99" t="s">
        <v>175</v>
      </c>
    </row>
    <row r="4538" spans="1:3">
      <c r="A4538" s="101">
        <v>37986</v>
      </c>
      <c r="B4538" s="100">
        <v>102.67</v>
      </c>
      <c r="C4538" s="99" t="s">
        <v>175</v>
      </c>
    </row>
    <row r="4539" spans="1:3">
      <c r="A4539" s="101">
        <v>37985</v>
      </c>
      <c r="B4539" s="100">
        <v>102.46</v>
      </c>
      <c r="C4539" s="99" t="s">
        <v>175</v>
      </c>
    </row>
    <row r="4540" spans="1:3">
      <c r="A4540" s="101">
        <v>37984</v>
      </c>
      <c r="B4540" s="100">
        <v>102.44</v>
      </c>
      <c r="C4540" s="99" t="s">
        <v>175</v>
      </c>
    </row>
    <row r="4541" spans="1:3">
      <c r="A4541" s="101">
        <v>37981</v>
      </c>
      <c r="B4541" s="100">
        <v>101.15</v>
      </c>
      <c r="C4541" s="99" t="s">
        <v>175</v>
      </c>
    </row>
    <row r="4542" spans="1:3">
      <c r="A4542" s="101">
        <v>37979</v>
      </c>
      <c r="B4542" s="100">
        <v>101.45</v>
      </c>
      <c r="C4542" s="99" t="s">
        <v>175</v>
      </c>
    </row>
    <row r="4543" spans="1:3">
      <c r="A4543" s="101">
        <v>37978</v>
      </c>
      <c r="B4543" s="100">
        <v>101.63</v>
      </c>
      <c r="C4543" s="99" t="s">
        <v>175</v>
      </c>
    </row>
    <row r="4544" spans="1:3">
      <c r="A4544" s="101">
        <v>37977</v>
      </c>
      <c r="B4544" s="100">
        <v>101.34</v>
      </c>
      <c r="C4544" s="99" t="s">
        <v>175</v>
      </c>
    </row>
    <row r="4545" spans="1:3">
      <c r="A4545" s="101">
        <v>37974</v>
      </c>
      <c r="B4545" s="100">
        <v>100.95</v>
      </c>
      <c r="C4545" s="99" t="s">
        <v>175</v>
      </c>
    </row>
    <row r="4546" spans="1:3">
      <c r="A4546" s="101">
        <v>37973</v>
      </c>
      <c r="B4546" s="100">
        <v>100.99</v>
      </c>
      <c r="C4546" s="99" t="s">
        <v>175</v>
      </c>
    </row>
    <row r="4547" spans="1:3">
      <c r="A4547" s="101">
        <v>37972</v>
      </c>
      <c r="B4547" s="100">
        <v>99.8</v>
      </c>
      <c r="C4547" s="99" t="s">
        <v>175</v>
      </c>
    </row>
    <row r="4548" spans="1:3">
      <c r="A4548" s="101">
        <v>37971</v>
      </c>
      <c r="B4548" s="100">
        <v>99.67</v>
      </c>
      <c r="C4548" s="99" t="s">
        <v>175</v>
      </c>
    </row>
    <row r="4549" spans="1:3">
      <c r="A4549" s="101">
        <v>37970</v>
      </c>
      <c r="B4549" s="100">
        <v>99.01</v>
      </c>
      <c r="C4549" s="99" t="s">
        <v>175</v>
      </c>
    </row>
    <row r="4550" spans="1:3">
      <c r="A4550" s="101">
        <v>37967</v>
      </c>
      <c r="B4550" s="100">
        <v>99.57</v>
      </c>
      <c r="C4550" s="99" t="s">
        <v>175</v>
      </c>
    </row>
    <row r="4551" spans="1:3">
      <c r="A4551" s="101">
        <v>37966</v>
      </c>
      <c r="B4551" s="100">
        <v>99.3</v>
      </c>
      <c r="C4551" s="99" t="s">
        <v>175</v>
      </c>
    </row>
    <row r="4552" spans="1:3">
      <c r="A4552" s="101">
        <v>37965</v>
      </c>
      <c r="B4552" s="100">
        <v>98.16</v>
      </c>
      <c r="C4552" s="99" t="s">
        <v>175</v>
      </c>
    </row>
    <row r="4553" spans="1:3">
      <c r="A4553" s="101">
        <v>37964</v>
      </c>
      <c r="B4553" s="100">
        <v>98.25</v>
      </c>
      <c r="C4553" s="99" t="s">
        <v>175</v>
      </c>
    </row>
    <row r="4554" spans="1:3">
      <c r="A4554" s="101">
        <v>37963</v>
      </c>
      <c r="B4554" s="100">
        <v>99.1</v>
      </c>
      <c r="C4554" s="99" t="s">
        <v>175</v>
      </c>
    </row>
    <row r="4555" spans="1:3">
      <c r="A4555" s="101">
        <v>37960</v>
      </c>
      <c r="B4555" s="100">
        <v>98.37</v>
      </c>
      <c r="C4555" s="99" t="s">
        <v>175</v>
      </c>
    </row>
    <row r="4556" spans="1:3">
      <c r="A4556" s="101">
        <v>37959</v>
      </c>
      <c r="B4556" s="100">
        <v>99.13</v>
      </c>
      <c r="C4556" s="99" t="s">
        <v>175</v>
      </c>
    </row>
    <row r="4557" spans="1:3">
      <c r="A4557" s="101">
        <v>37958</v>
      </c>
      <c r="B4557" s="100">
        <v>98.66</v>
      </c>
      <c r="C4557" s="99" t="s">
        <v>175</v>
      </c>
    </row>
    <row r="4558" spans="1:3">
      <c r="A4558" s="101">
        <v>37957</v>
      </c>
      <c r="B4558" s="100">
        <v>98.81</v>
      </c>
      <c r="C4558" s="99" t="s">
        <v>175</v>
      </c>
    </row>
    <row r="4559" spans="1:3">
      <c r="A4559" s="101">
        <v>37956</v>
      </c>
      <c r="B4559" s="100">
        <v>99.13</v>
      </c>
      <c r="C4559" s="99" t="s">
        <v>175</v>
      </c>
    </row>
    <row r="4560" spans="1:3">
      <c r="A4560" s="101">
        <v>37953</v>
      </c>
      <c r="B4560" s="100">
        <v>98.03</v>
      </c>
      <c r="C4560" s="99" t="s">
        <v>175</v>
      </c>
    </row>
    <row r="4561" spans="1:3">
      <c r="A4561" s="101">
        <v>37951</v>
      </c>
      <c r="B4561" s="100">
        <v>98.05</v>
      </c>
      <c r="C4561" s="99" t="s">
        <v>175</v>
      </c>
    </row>
    <row r="4562" spans="1:3">
      <c r="A4562" s="101">
        <v>37950</v>
      </c>
      <c r="B4562" s="100">
        <v>97.61</v>
      </c>
      <c r="C4562" s="99" t="s">
        <v>175</v>
      </c>
    </row>
    <row r="4563" spans="1:3">
      <c r="A4563" s="101">
        <v>37949</v>
      </c>
      <c r="B4563" s="100">
        <v>97.43</v>
      </c>
      <c r="C4563" s="99" t="s">
        <v>175</v>
      </c>
    </row>
    <row r="4564" spans="1:3">
      <c r="A4564" s="101">
        <v>37946</v>
      </c>
      <c r="B4564" s="100">
        <v>95.88</v>
      </c>
      <c r="C4564" s="99" t="s">
        <v>175</v>
      </c>
    </row>
    <row r="4565" spans="1:3">
      <c r="A4565" s="101">
        <v>37945</v>
      </c>
      <c r="B4565" s="100">
        <v>95.72</v>
      </c>
      <c r="C4565" s="99" t="s">
        <v>175</v>
      </c>
    </row>
    <row r="4566" spans="1:3">
      <c r="A4566" s="101">
        <v>37944</v>
      </c>
      <c r="B4566" s="100">
        <v>96.53</v>
      </c>
      <c r="C4566" s="99" t="s">
        <v>175</v>
      </c>
    </row>
    <row r="4567" spans="1:3">
      <c r="A4567" s="101">
        <v>37943</v>
      </c>
      <c r="B4567" s="100">
        <v>95.76</v>
      </c>
      <c r="C4567" s="99" t="s">
        <v>175</v>
      </c>
    </row>
    <row r="4568" spans="1:3">
      <c r="A4568" s="101">
        <v>37942</v>
      </c>
      <c r="B4568" s="100">
        <v>96.63</v>
      </c>
      <c r="C4568" s="99" t="s">
        <v>175</v>
      </c>
    </row>
    <row r="4569" spans="1:3">
      <c r="A4569" s="101">
        <v>37939</v>
      </c>
      <c r="B4569" s="100">
        <v>97.25</v>
      </c>
      <c r="C4569" s="99" t="s">
        <v>175</v>
      </c>
    </row>
    <row r="4570" spans="1:3">
      <c r="A4570" s="101">
        <v>37938</v>
      </c>
      <c r="B4570" s="100">
        <v>97.98</v>
      </c>
      <c r="C4570" s="99" t="s">
        <v>175</v>
      </c>
    </row>
    <row r="4571" spans="1:3">
      <c r="A4571" s="101">
        <v>37937</v>
      </c>
      <c r="B4571" s="100">
        <v>98</v>
      </c>
      <c r="C4571" s="99" t="s">
        <v>175</v>
      </c>
    </row>
    <row r="4572" spans="1:3">
      <c r="A4572" s="101">
        <v>37936</v>
      </c>
      <c r="B4572" s="100">
        <v>96.85</v>
      </c>
      <c r="C4572" s="99" t="s">
        <v>175</v>
      </c>
    </row>
    <row r="4573" spans="1:3">
      <c r="A4573" s="101">
        <v>37935</v>
      </c>
      <c r="B4573" s="100">
        <v>96.9</v>
      </c>
      <c r="C4573" s="99" t="s">
        <v>175</v>
      </c>
    </row>
    <row r="4574" spans="1:3">
      <c r="A4574" s="101">
        <v>37932</v>
      </c>
      <c r="B4574" s="100">
        <v>97.46</v>
      </c>
      <c r="C4574" s="99" t="s">
        <v>175</v>
      </c>
    </row>
    <row r="4575" spans="1:3">
      <c r="A4575" s="101">
        <v>37931</v>
      </c>
      <c r="B4575" s="100">
        <v>97.89</v>
      </c>
      <c r="C4575" s="99" t="s">
        <v>175</v>
      </c>
    </row>
    <row r="4576" spans="1:3">
      <c r="A4576" s="101">
        <v>37930</v>
      </c>
      <c r="B4576" s="100">
        <v>97.31</v>
      </c>
      <c r="C4576" s="99" t="s">
        <v>175</v>
      </c>
    </row>
    <row r="4577" spans="1:3">
      <c r="A4577" s="101">
        <v>37929</v>
      </c>
      <c r="B4577" s="100">
        <v>97.42</v>
      </c>
      <c r="C4577" s="99" t="s">
        <v>175</v>
      </c>
    </row>
    <row r="4578" spans="1:3">
      <c r="A4578" s="101">
        <v>37928</v>
      </c>
      <c r="B4578" s="100">
        <v>97.95</v>
      </c>
      <c r="C4578" s="99" t="s">
        <v>175</v>
      </c>
    </row>
    <row r="4579" spans="1:3">
      <c r="A4579" s="101">
        <v>37925</v>
      </c>
      <c r="B4579" s="100">
        <v>97.19</v>
      </c>
      <c r="C4579" s="99" t="s">
        <v>175</v>
      </c>
    </row>
    <row r="4580" spans="1:3">
      <c r="A4580" s="101">
        <v>37924</v>
      </c>
      <c r="B4580" s="100">
        <v>96.84</v>
      </c>
      <c r="C4580" s="99" t="s">
        <v>175</v>
      </c>
    </row>
    <row r="4581" spans="1:3">
      <c r="A4581" s="101">
        <v>37923</v>
      </c>
      <c r="B4581" s="100">
        <v>96.92</v>
      </c>
      <c r="C4581" s="99" t="s">
        <v>175</v>
      </c>
    </row>
    <row r="4582" spans="1:3">
      <c r="A4582" s="101">
        <v>37922</v>
      </c>
      <c r="B4582" s="100">
        <v>96.78</v>
      </c>
      <c r="C4582" s="99" t="s">
        <v>175</v>
      </c>
    </row>
    <row r="4583" spans="1:3">
      <c r="A4583" s="101">
        <v>37921</v>
      </c>
      <c r="B4583" s="100">
        <v>95.33</v>
      </c>
      <c r="C4583" s="99" t="s">
        <v>175</v>
      </c>
    </row>
    <row r="4584" spans="1:3">
      <c r="A4584" s="101">
        <v>37918</v>
      </c>
      <c r="B4584" s="100">
        <v>95.13</v>
      </c>
      <c r="C4584" s="99" t="s">
        <v>175</v>
      </c>
    </row>
    <row r="4585" spans="1:3">
      <c r="A4585" s="101">
        <v>37917</v>
      </c>
      <c r="B4585" s="100">
        <v>95.58</v>
      </c>
      <c r="C4585" s="99" t="s">
        <v>175</v>
      </c>
    </row>
    <row r="4586" spans="1:3">
      <c r="A4586" s="101">
        <v>37916</v>
      </c>
      <c r="B4586" s="100">
        <v>95.26</v>
      </c>
      <c r="C4586" s="99" t="s">
        <v>175</v>
      </c>
    </row>
    <row r="4587" spans="1:3">
      <c r="A4587" s="101">
        <v>37915</v>
      </c>
      <c r="B4587" s="100">
        <v>96.7</v>
      </c>
      <c r="C4587" s="99" t="s">
        <v>175</v>
      </c>
    </row>
    <row r="4588" spans="1:3">
      <c r="A4588" s="101">
        <v>37914</v>
      </c>
      <c r="B4588" s="100">
        <v>96.58</v>
      </c>
      <c r="C4588" s="99" t="s">
        <v>175</v>
      </c>
    </row>
    <row r="4589" spans="1:3">
      <c r="A4589" s="101">
        <v>37911</v>
      </c>
      <c r="B4589" s="100">
        <v>96.08</v>
      </c>
      <c r="C4589" s="99" t="s">
        <v>175</v>
      </c>
    </row>
    <row r="4590" spans="1:3">
      <c r="A4590" s="101">
        <v>37910</v>
      </c>
      <c r="B4590" s="100">
        <v>97.08</v>
      </c>
      <c r="C4590" s="99" t="s">
        <v>175</v>
      </c>
    </row>
    <row r="4591" spans="1:3">
      <c r="A4591" s="101">
        <v>37909</v>
      </c>
      <c r="B4591" s="100">
        <v>96.77</v>
      </c>
      <c r="C4591" s="99" t="s">
        <v>175</v>
      </c>
    </row>
    <row r="4592" spans="1:3">
      <c r="A4592" s="101">
        <v>37908</v>
      </c>
      <c r="B4592" s="100">
        <v>97</v>
      </c>
      <c r="C4592" s="99" t="s">
        <v>175</v>
      </c>
    </row>
    <row r="4593" spans="1:3">
      <c r="A4593" s="101">
        <v>37907</v>
      </c>
      <c r="B4593" s="100">
        <v>96.62</v>
      </c>
      <c r="C4593" s="99" t="s">
        <v>175</v>
      </c>
    </row>
    <row r="4594" spans="1:3">
      <c r="A4594" s="101">
        <v>37904</v>
      </c>
      <c r="B4594" s="100">
        <v>95.95</v>
      </c>
      <c r="C4594" s="99" t="s">
        <v>175</v>
      </c>
    </row>
    <row r="4595" spans="1:3">
      <c r="A4595" s="101">
        <v>37903</v>
      </c>
      <c r="B4595" s="100">
        <v>96</v>
      </c>
      <c r="C4595" s="99" t="s">
        <v>175</v>
      </c>
    </row>
    <row r="4596" spans="1:3">
      <c r="A4596" s="101">
        <v>37902</v>
      </c>
      <c r="B4596" s="100">
        <v>95.55</v>
      </c>
      <c r="C4596" s="99" t="s">
        <v>175</v>
      </c>
    </row>
    <row r="4597" spans="1:3">
      <c r="A4597" s="101">
        <v>37901</v>
      </c>
      <c r="B4597" s="100">
        <v>96.02</v>
      </c>
      <c r="C4597" s="99" t="s">
        <v>175</v>
      </c>
    </row>
    <row r="4598" spans="1:3">
      <c r="A4598" s="101">
        <v>37900</v>
      </c>
      <c r="B4598" s="100">
        <v>95.56</v>
      </c>
      <c r="C4598" s="99" t="s">
        <v>175</v>
      </c>
    </row>
    <row r="4599" spans="1:3">
      <c r="A4599" s="101">
        <v>37897</v>
      </c>
      <c r="B4599" s="100">
        <v>95.15</v>
      </c>
      <c r="C4599" s="99" t="s">
        <v>175</v>
      </c>
    </row>
    <row r="4600" spans="1:3">
      <c r="A4600" s="101">
        <v>37896</v>
      </c>
      <c r="B4600" s="100">
        <v>94.26</v>
      </c>
      <c r="C4600" s="99" t="s">
        <v>175</v>
      </c>
    </row>
    <row r="4601" spans="1:3">
      <c r="A4601" s="101">
        <v>37895</v>
      </c>
      <c r="B4601" s="100">
        <v>94.06</v>
      </c>
      <c r="C4601" s="99" t="s">
        <v>175</v>
      </c>
    </row>
    <row r="4602" spans="1:3">
      <c r="A4602" s="101">
        <v>37894</v>
      </c>
      <c r="B4602" s="100">
        <v>92</v>
      </c>
      <c r="C4602" s="99" t="s">
        <v>175</v>
      </c>
    </row>
    <row r="4603" spans="1:3">
      <c r="A4603" s="101">
        <v>37893</v>
      </c>
      <c r="B4603" s="100">
        <v>92.98</v>
      </c>
      <c r="C4603" s="99" t="s">
        <v>175</v>
      </c>
    </row>
    <row r="4604" spans="1:3">
      <c r="A4604" s="101">
        <v>37890</v>
      </c>
      <c r="B4604" s="100">
        <v>92.08</v>
      </c>
      <c r="C4604" s="99" t="s">
        <v>175</v>
      </c>
    </row>
    <row r="4605" spans="1:3">
      <c r="A4605" s="101">
        <v>37889</v>
      </c>
      <c r="B4605" s="100">
        <v>93.02</v>
      </c>
      <c r="C4605" s="99" t="s">
        <v>175</v>
      </c>
    </row>
    <row r="4606" spans="1:3">
      <c r="A4606" s="101">
        <v>37888</v>
      </c>
      <c r="B4606" s="100">
        <v>93.57</v>
      </c>
      <c r="C4606" s="99" t="s">
        <v>175</v>
      </c>
    </row>
    <row r="4607" spans="1:3">
      <c r="A4607" s="101">
        <v>37887</v>
      </c>
      <c r="B4607" s="100">
        <v>95.39</v>
      </c>
      <c r="C4607" s="99" t="s">
        <v>175</v>
      </c>
    </row>
    <row r="4608" spans="1:3">
      <c r="A4608" s="101">
        <v>37886</v>
      </c>
      <c r="B4608" s="100">
        <v>94.81</v>
      </c>
      <c r="C4608" s="99" t="s">
        <v>175</v>
      </c>
    </row>
    <row r="4609" spans="1:3">
      <c r="A4609" s="101">
        <v>37883</v>
      </c>
      <c r="B4609" s="100">
        <v>96.06</v>
      </c>
      <c r="C4609" s="99" t="s">
        <v>175</v>
      </c>
    </row>
    <row r="4610" spans="1:3">
      <c r="A4610" s="101">
        <v>37882</v>
      </c>
      <c r="B4610" s="100">
        <v>96.36</v>
      </c>
      <c r="C4610" s="99" t="s">
        <v>175</v>
      </c>
    </row>
    <row r="4611" spans="1:3">
      <c r="A4611" s="101">
        <v>37881</v>
      </c>
      <c r="B4611" s="100">
        <v>95.1</v>
      </c>
      <c r="C4611" s="99" t="s">
        <v>175</v>
      </c>
    </row>
    <row r="4612" spans="1:3">
      <c r="A4612" s="101">
        <v>37880</v>
      </c>
      <c r="B4612" s="100">
        <v>95.41</v>
      </c>
      <c r="C4612" s="99" t="s">
        <v>175</v>
      </c>
    </row>
    <row r="4613" spans="1:3">
      <c r="A4613" s="101">
        <v>37879</v>
      </c>
      <c r="B4613" s="100">
        <v>94.06</v>
      </c>
      <c r="C4613" s="99" t="s">
        <v>175</v>
      </c>
    </row>
    <row r="4614" spans="1:3">
      <c r="A4614" s="101">
        <v>37876</v>
      </c>
      <c r="B4614" s="100">
        <v>94.42</v>
      </c>
      <c r="C4614" s="99" t="s">
        <v>175</v>
      </c>
    </row>
    <row r="4615" spans="1:3">
      <c r="A4615" s="101">
        <v>37875</v>
      </c>
      <c r="B4615" s="100">
        <v>94.21</v>
      </c>
      <c r="C4615" s="99" t="s">
        <v>175</v>
      </c>
    </row>
    <row r="4616" spans="1:3">
      <c r="A4616" s="101">
        <v>37874</v>
      </c>
      <c r="B4616" s="100">
        <v>93.68</v>
      </c>
      <c r="C4616" s="99" t="s">
        <v>175</v>
      </c>
    </row>
    <row r="4617" spans="1:3">
      <c r="A4617" s="101">
        <v>37873</v>
      </c>
      <c r="B4617" s="100">
        <v>94.8</v>
      </c>
      <c r="C4617" s="99" t="s">
        <v>175</v>
      </c>
    </row>
    <row r="4618" spans="1:3">
      <c r="A4618" s="101">
        <v>37872</v>
      </c>
      <c r="B4618" s="100">
        <v>95.59</v>
      </c>
      <c r="C4618" s="99" t="s">
        <v>175</v>
      </c>
    </row>
    <row r="4619" spans="1:3">
      <c r="A4619" s="101">
        <v>37869</v>
      </c>
      <c r="B4619" s="100">
        <v>94.63</v>
      </c>
      <c r="C4619" s="99" t="s">
        <v>175</v>
      </c>
    </row>
    <row r="4620" spans="1:3">
      <c r="A4620" s="101">
        <v>37868</v>
      </c>
      <c r="B4620" s="100">
        <v>95.24</v>
      </c>
      <c r="C4620" s="99" t="s">
        <v>175</v>
      </c>
    </row>
    <row r="4621" spans="1:3">
      <c r="A4621" s="101">
        <v>37867</v>
      </c>
      <c r="B4621" s="100">
        <v>95.08</v>
      </c>
      <c r="C4621" s="99" t="s">
        <v>175</v>
      </c>
    </row>
    <row r="4622" spans="1:3">
      <c r="A4622" s="101">
        <v>37866</v>
      </c>
      <c r="B4622" s="100">
        <v>94.66</v>
      </c>
      <c r="C4622" s="99" t="s">
        <v>175</v>
      </c>
    </row>
    <row r="4623" spans="1:3">
      <c r="A4623" s="101">
        <v>37862</v>
      </c>
      <c r="B4623" s="100">
        <v>93.36</v>
      </c>
      <c r="C4623" s="99" t="s">
        <v>175</v>
      </c>
    </row>
    <row r="4624" spans="1:3">
      <c r="A4624" s="101">
        <v>37861</v>
      </c>
      <c r="B4624" s="100">
        <v>92.88</v>
      </c>
      <c r="C4624" s="99" t="s">
        <v>175</v>
      </c>
    </row>
    <row r="4625" spans="1:3">
      <c r="A4625" s="101">
        <v>37860</v>
      </c>
      <c r="B4625" s="100">
        <v>92.31</v>
      </c>
      <c r="C4625" s="99" t="s">
        <v>175</v>
      </c>
    </row>
    <row r="4626" spans="1:3">
      <c r="A4626" s="101">
        <v>37859</v>
      </c>
      <c r="B4626" s="100">
        <v>92.29</v>
      </c>
      <c r="C4626" s="99" t="s">
        <v>175</v>
      </c>
    </row>
    <row r="4627" spans="1:3">
      <c r="A4627" s="101">
        <v>37858</v>
      </c>
      <c r="B4627" s="100">
        <v>92.01</v>
      </c>
      <c r="C4627" s="99" t="s">
        <v>175</v>
      </c>
    </row>
    <row r="4628" spans="1:3">
      <c r="A4628" s="101">
        <v>37855</v>
      </c>
      <c r="B4628" s="100">
        <v>91.95</v>
      </c>
      <c r="C4628" s="99" t="s">
        <v>175</v>
      </c>
    </row>
    <row r="4629" spans="1:3">
      <c r="A4629" s="101">
        <v>37854</v>
      </c>
      <c r="B4629" s="100">
        <v>92.9</v>
      </c>
      <c r="C4629" s="99" t="s">
        <v>175</v>
      </c>
    </row>
    <row r="4630" spans="1:3">
      <c r="A4630" s="101">
        <v>37853</v>
      </c>
      <c r="B4630" s="100">
        <v>92.62</v>
      </c>
      <c r="C4630" s="99" t="s">
        <v>175</v>
      </c>
    </row>
    <row r="4631" spans="1:3">
      <c r="A4631" s="101">
        <v>37852</v>
      </c>
      <c r="B4631" s="100">
        <v>92.8</v>
      </c>
      <c r="C4631" s="99" t="s">
        <v>175</v>
      </c>
    </row>
    <row r="4632" spans="1:3">
      <c r="A4632" s="101">
        <v>37851</v>
      </c>
      <c r="B4632" s="100">
        <v>92.56</v>
      </c>
      <c r="C4632" s="99" t="s">
        <v>175</v>
      </c>
    </row>
    <row r="4633" spans="1:3">
      <c r="A4633" s="101">
        <v>37848</v>
      </c>
      <c r="B4633" s="100">
        <v>91.72</v>
      </c>
      <c r="C4633" s="99" t="s">
        <v>175</v>
      </c>
    </row>
    <row r="4634" spans="1:3">
      <c r="A4634" s="101">
        <v>37847</v>
      </c>
      <c r="B4634" s="100">
        <v>91.69</v>
      </c>
      <c r="C4634" s="99" t="s">
        <v>175</v>
      </c>
    </row>
    <row r="4635" spans="1:3">
      <c r="A4635" s="101">
        <v>37846</v>
      </c>
      <c r="B4635" s="100">
        <v>91.09</v>
      </c>
      <c r="C4635" s="99" t="s">
        <v>175</v>
      </c>
    </row>
    <row r="4636" spans="1:3">
      <c r="A4636" s="101">
        <v>37845</v>
      </c>
      <c r="B4636" s="100">
        <v>91.64</v>
      </c>
      <c r="C4636" s="99" t="s">
        <v>175</v>
      </c>
    </row>
    <row r="4637" spans="1:3">
      <c r="A4637" s="101">
        <v>37844</v>
      </c>
      <c r="B4637" s="100">
        <v>90.74</v>
      </c>
      <c r="C4637" s="99" t="s">
        <v>175</v>
      </c>
    </row>
    <row r="4638" spans="1:3">
      <c r="A4638" s="101">
        <v>37841</v>
      </c>
      <c r="B4638" s="100">
        <v>90.44</v>
      </c>
      <c r="C4638" s="99" t="s">
        <v>175</v>
      </c>
    </row>
    <row r="4639" spans="1:3">
      <c r="A4639" s="101">
        <v>37840</v>
      </c>
      <c r="B4639" s="100">
        <v>90.12</v>
      </c>
      <c r="C4639" s="99" t="s">
        <v>175</v>
      </c>
    </row>
    <row r="4640" spans="1:3">
      <c r="A4640" s="101">
        <v>37839</v>
      </c>
      <c r="B4640" s="100">
        <v>89.46</v>
      </c>
      <c r="C4640" s="99" t="s">
        <v>175</v>
      </c>
    </row>
    <row r="4641" spans="1:3">
      <c r="A4641" s="101">
        <v>37838</v>
      </c>
      <c r="B4641" s="100">
        <v>89.29</v>
      </c>
      <c r="C4641" s="99" t="s">
        <v>175</v>
      </c>
    </row>
    <row r="4642" spans="1:3">
      <c r="A4642" s="101">
        <v>37837</v>
      </c>
      <c r="B4642" s="100">
        <v>90.9</v>
      </c>
      <c r="C4642" s="99" t="s">
        <v>175</v>
      </c>
    </row>
    <row r="4643" spans="1:3">
      <c r="A4643" s="101">
        <v>37834</v>
      </c>
      <c r="B4643" s="100">
        <v>90.65</v>
      </c>
      <c r="C4643" s="99" t="s">
        <v>175</v>
      </c>
    </row>
    <row r="4644" spans="1:3">
      <c r="A4644" s="101">
        <v>37833</v>
      </c>
      <c r="B4644" s="100">
        <v>91.59</v>
      </c>
      <c r="C4644" s="99" t="s">
        <v>175</v>
      </c>
    </row>
    <row r="4645" spans="1:3">
      <c r="A4645" s="101">
        <v>37832</v>
      </c>
      <c r="B4645" s="100">
        <v>91.31</v>
      </c>
      <c r="C4645" s="99" t="s">
        <v>175</v>
      </c>
    </row>
    <row r="4646" spans="1:3">
      <c r="A4646" s="101">
        <v>37831</v>
      </c>
      <c r="B4646" s="100">
        <v>91.46</v>
      </c>
      <c r="C4646" s="99" t="s">
        <v>175</v>
      </c>
    </row>
    <row r="4647" spans="1:3">
      <c r="A4647" s="101">
        <v>37830</v>
      </c>
      <c r="B4647" s="100">
        <v>92.12</v>
      </c>
      <c r="C4647" s="99" t="s">
        <v>175</v>
      </c>
    </row>
    <row r="4648" spans="1:3">
      <c r="A4648" s="101">
        <v>37827</v>
      </c>
      <c r="B4648" s="100">
        <v>92.32</v>
      </c>
      <c r="C4648" s="99" t="s">
        <v>175</v>
      </c>
    </row>
    <row r="4649" spans="1:3">
      <c r="A4649" s="101">
        <v>37826</v>
      </c>
      <c r="B4649" s="100">
        <v>90.74</v>
      </c>
      <c r="C4649" s="99" t="s">
        <v>175</v>
      </c>
    </row>
    <row r="4650" spans="1:3">
      <c r="A4650" s="101">
        <v>37825</v>
      </c>
      <c r="B4650" s="100">
        <v>91.39</v>
      </c>
      <c r="C4650" s="99" t="s">
        <v>175</v>
      </c>
    </row>
    <row r="4651" spans="1:3">
      <c r="A4651" s="101">
        <v>37824</v>
      </c>
      <c r="B4651" s="100">
        <v>91.34</v>
      </c>
      <c r="C4651" s="99" t="s">
        <v>175</v>
      </c>
    </row>
    <row r="4652" spans="1:3">
      <c r="A4652" s="101">
        <v>37823</v>
      </c>
      <c r="B4652" s="100">
        <v>90.48</v>
      </c>
      <c r="C4652" s="99" t="s">
        <v>175</v>
      </c>
    </row>
    <row r="4653" spans="1:3">
      <c r="A4653" s="101">
        <v>37820</v>
      </c>
      <c r="B4653" s="100">
        <v>91.82</v>
      </c>
      <c r="C4653" s="99" t="s">
        <v>175</v>
      </c>
    </row>
    <row r="4654" spans="1:3">
      <c r="A4654" s="101">
        <v>37819</v>
      </c>
      <c r="B4654" s="100">
        <v>90.75</v>
      </c>
      <c r="C4654" s="99" t="s">
        <v>175</v>
      </c>
    </row>
    <row r="4655" spans="1:3">
      <c r="A4655" s="101">
        <v>37818</v>
      </c>
      <c r="B4655" s="100">
        <v>91.89</v>
      </c>
      <c r="C4655" s="99" t="s">
        <v>175</v>
      </c>
    </row>
    <row r="4656" spans="1:3">
      <c r="A4656" s="101">
        <v>37817</v>
      </c>
      <c r="B4656" s="100">
        <v>92.47</v>
      </c>
      <c r="C4656" s="99" t="s">
        <v>175</v>
      </c>
    </row>
    <row r="4657" spans="1:3">
      <c r="A4657" s="101">
        <v>37816</v>
      </c>
      <c r="B4657" s="100">
        <v>92.79</v>
      </c>
      <c r="C4657" s="99" t="s">
        <v>175</v>
      </c>
    </row>
    <row r="4658" spans="1:3">
      <c r="A4658" s="101">
        <v>37813</v>
      </c>
      <c r="B4658" s="100">
        <v>92.26</v>
      </c>
      <c r="C4658" s="99" t="s">
        <v>175</v>
      </c>
    </row>
    <row r="4659" spans="1:3">
      <c r="A4659" s="101">
        <v>37812</v>
      </c>
      <c r="B4659" s="100">
        <v>91.38</v>
      </c>
      <c r="C4659" s="99" t="s">
        <v>175</v>
      </c>
    </row>
    <row r="4660" spans="1:3">
      <c r="A4660" s="101">
        <v>37811</v>
      </c>
      <c r="B4660" s="100">
        <v>92.63</v>
      </c>
      <c r="C4660" s="99" t="s">
        <v>175</v>
      </c>
    </row>
    <row r="4661" spans="1:3">
      <c r="A4661" s="101">
        <v>37810</v>
      </c>
      <c r="B4661" s="100">
        <v>93.14</v>
      </c>
      <c r="C4661" s="99" t="s">
        <v>175</v>
      </c>
    </row>
    <row r="4662" spans="1:3">
      <c r="A4662" s="101">
        <v>37809</v>
      </c>
      <c r="B4662" s="100">
        <v>92.8</v>
      </c>
      <c r="C4662" s="99" t="s">
        <v>175</v>
      </c>
    </row>
    <row r="4663" spans="1:3">
      <c r="A4663" s="101">
        <v>37805</v>
      </c>
      <c r="B4663" s="100">
        <v>91.07</v>
      </c>
      <c r="C4663" s="99" t="s">
        <v>175</v>
      </c>
    </row>
    <row r="4664" spans="1:3">
      <c r="A4664" s="101">
        <v>37804</v>
      </c>
      <c r="B4664" s="100">
        <v>91.81</v>
      </c>
      <c r="C4664" s="99" t="s">
        <v>175</v>
      </c>
    </row>
    <row r="4665" spans="1:3">
      <c r="A4665" s="101">
        <v>37803</v>
      </c>
      <c r="B4665" s="100">
        <v>90.75</v>
      </c>
      <c r="C4665" s="99" t="s">
        <v>175</v>
      </c>
    </row>
    <row r="4666" spans="1:3">
      <c r="A4666" s="101">
        <v>37802</v>
      </c>
      <c r="B4666" s="100">
        <v>90.02</v>
      </c>
      <c r="C4666" s="99" t="s">
        <v>175</v>
      </c>
    </row>
    <row r="4667" spans="1:3">
      <c r="A4667" s="101">
        <v>37799</v>
      </c>
      <c r="B4667" s="100">
        <v>90.17</v>
      </c>
      <c r="C4667" s="99" t="s">
        <v>175</v>
      </c>
    </row>
    <row r="4668" spans="1:3">
      <c r="A4668" s="101">
        <v>37798</v>
      </c>
      <c r="B4668" s="100">
        <v>91.06</v>
      </c>
      <c r="C4668" s="99" t="s">
        <v>175</v>
      </c>
    </row>
    <row r="4669" spans="1:3">
      <c r="A4669" s="101">
        <v>37797</v>
      </c>
      <c r="B4669" s="100">
        <v>90.06</v>
      </c>
      <c r="C4669" s="99" t="s">
        <v>175</v>
      </c>
    </row>
    <row r="4670" spans="1:3">
      <c r="A4670" s="101">
        <v>37796</v>
      </c>
      <c r="B4670" s="100">
        <v>90.81</v>
      </c>
      <c r="C4670" s="99" t="s">
        <v>175</v>
      </c>
    </row>
    <row r="4671" spans="1:3">
      <c r="A4671" s="101">
        <v>37795</v>
      </c>
      <c r="B4671" s="100">
        <v>90.64</v>
      </c>
      <c r="C4671" s="99" t="s">
        <v>175</v>
      </c>
    </row>
    <row r="4672" spans="1:3">
      <c r="A4672" s="101">
        <v>37792</v>
      </c>
      <c r="B4672" s="100">
        <v>91.94</v>
      </c>
      <c r="C4672" s="99" t="s">
        <v>175</v>
      </c>
    </row>
    <row r="4673" spans="1:3">
      <c r="A4673" s="101">
        <v>37791</v>
      </c>
      <c r="B4673" s="100">
        <v>92.15</v>
      </c>
      <c r="C4673" s="99" t="s">
        <v>175</v>
      </c>
    </row>
    <row r="4674" spans="1:3">
      <c r="A4674" s="101">
        <v>37790</v>
      </c>
      <c r="B4674" s="100">
        <v>93.57</v>
      </c>
      <c r="C4674" s="99" t="s">
        <v>175</v>
      </c>
    </row>
    <row r="4675" spans="1:3">
      <c r="A4675" s="101">
        <v>37789</v>
      </c>
      <c r="B4675" s="100">
        <v>93.71</v>
      </c>
      <c r="C4675" s="99" t="s">
        <v>175</v>
      </c>
    </row>
    <row r="4676" spans="1:3">
      <c r="A4676" s="101">
        <v>37788</v>
      </c>
      <c r="B4676" s="100">
        <v>93.62</v>
      </c>
      <c r="C4676" s="99" t="s">
        <v>175</v>
      </c>
    </row>
    <row r="4677" spans="1:3">
      <c r="A4677" s="101">
        <v>37785</v>
      </c>
      <c r="B4677" s="100">
        <v>91.58</v>
      </c>
      <c r="C4677" s="99" t="s">
        <v>175</v>
      </c>
    </row>
    <row r="4678" spans="1:3">
      <c r="A4678" s="101">
        <v>37784</v>
      </c>
      <c r="B4678" s="100">
        <v>92.49</v>
      </c>
      <c r="C4678" s="99" t="s">
        <v>175</v>
      </c>
    </row>
    <row r="4679" spans="1:3">
      <c r="A4679" s="101">
        <v>37783</v>
      </c>
      <c r="B4679" s="100">
        <v>92.39</v>
      </c>
      <c r="C4679" s="99" t="s">
        <v>175</v>
      </c>
    </row>
    <row r="4680" spans="1:3">
      <c r="A4680" s="101">
        <v>37782</v>
      </c>
      <c r="B4680" s="100">
        <v>91.19</v>
      </c>
      <c r="C4680" s="99" t="s">
        <v>175</v>
      </c>
    </row>
    <row r="4681" spans="1:3">
      <c r="A4681" s="101">
        <v>37781</v>
      </c>
      <c r="B4681" s="100">
        <v>90.37</v>
      </c>
      <c r="C4681" s="99" t="s">
        <v>175</v>
      </c>
    </row>
    <row r="4682" spans="1:3">
      <c r="A4682" s="101">
        <v>37778</v>
      </c>
      <c r="B4682" s="100">
        <v>91.46</v>
      </c>
      <c r="C4682" s="99" t="s">
        <v>175</v>
      </c>
    </row>
    <row r="4683" spans="1:3">
      <c r="A4683" s="101">
        <v>37777</v>
      </c>
      <c r="B4683" s="100">
        <v>91.68</v>
      </c>
      <c r="C4683" s="99" t="s">
        <v>175</v>
      </c>
    </row>
    <row r="4684" spans="1:3">
      <c r="A4684" s="101">
        <v>37776</v>
      </c>
      <c r="B4684" s="100">
        <v>91.31</v>
      </c>
      <c r="C4684" s="99" t="s">
        <v>175</v>
      </c>
    </row>
    <row r="4685" spans="1:3">
      <c r="A4685" s="101">
        <v>37775</v>
      </c>
      <c r="B4685" s="100">
        <v>89.93</v>
      </c>
      <c r="C4685" s="99" t="s">
        <v>175</v>
      </c>
    </row>
    <row r="4686" spans="1:3">
      <c r="A4686" s="101">
        <v>37774</v>
      </c>
      <c r="B4686" s="100">
        <v>89.51</v>
      </c>
      <c r="C4686" s="99" t="s">
        <v>175</v>
      </c>
    </row>
    <row r="4687" spans="1:3">
      <c r="A4687" s="101">
        <v>37771</v>
      </c>
      <c r="B4687" s="100">
        <v>89.19</v>
      </c>
      <c r="C4687" s="99" t="s">
        <v>175</v>
      </c>
    </row>
    <row r="4688" spans="1:3">
      <c r="A4688" s="101">
        <v>37770</v>
      </c>
      <c r="B4688" s="100">
        <v>87.89</v>
      </c>
      <c r="C4688" s="99" t="s">
        <v>175</v>
      </c>
    </row>
    <row r="4689" spans="1:3">
      <c r="A4689" s="101">
        <v>37769</v>
      </c>
      <c r="B4689" s="100">
        <v>88.22</v>
      </c>
      <c r="C4689" s="99" t="s">
        <v>175</v>
      </c>
    </row>
    <row r="4690" spans="1:3">
      <c r="A4690" s="101">
        <v>37768</v>
      </c>
      <c r="B4690" s="100">
        <v>88.04</v>
      </c>
      <c r="C4690" s="99" t="s">
        <v>175</v>
      </c>
    </row>
    <row r="4691" spans="1:3">
      <c r="A4691" s="101">
        <v>37764</v>
      </c>
      <c r="B4691" s="100">
        <v>86.35</v>
      </c>
      <c r="C4691" s="99" t="s">
        <v>175</v>
      </c>
    </row>
    <row r="4692" spans="1:3">
      <c r="A4692" s="101">
        <v>37763</v>
      </c>
      <c r="B4692" s="100">
        <v>86.23</v>
      </c>
      <c r="C4692" s="99" t="s">
        <v>175</v>
      </c>
    </row>
    <row r="4693" spans="1:3">
      <c r="A4693" s="101">
        <v>37762</v>
      </c>
      <c r="B4693" s="100">
        <v>85.45</v>
      </c>
      <c r="C4693" s="99" t="s">
        <v>175</v>
      </c>
    </row>
    <row r="4694" spans="1:3">
      <c r="A4694" s="101">
        <v>37761</v>
      </c>
      <c r="B4694" s="100">
        <v>85.1</v>
      </c>
      <c r="C4694" s="99" t="s">
        <v>175</v>
      </c>
    </row>
    <row r="4695" spans="1:3">
      <c r="A4695" s="101">
        <v>37760</v>
      </c>
      <c r="B4695" s="100">
        <v>85.2</v>
      </c>
      <c r="C4695" s="99" t="s">
        <v>175</v>
      </c>
    </row>
    <row r="4696" spans="1:3">
      <c r="A4696" s="101">
        <v>37757</v>
      </c>
      <c r="B4696" s="100">
        <v>87.37</v>
      </c>
      <c r="C4696" s="99" t="s">
        <v>175</v>
      </c>
    </row>
    <row r="4697" spans="1:3">
      <c r="A4697" s="101">
        <v>37756</v>
      </c>
      <c r="B4697" s="100">
        <v>87.58</v>
      </c>
      <c r="C4697" s="99" t="s">
        <v>175</v>
      </c>
    </row>
    <row r="4698" spans="1:3">
      <c r="A4698" s="101">
        <v>37755</v>
      </c>
      <c r="B4698" s="100">
        <v>86.89</v>
      </c>
      <c r="C4698" s="99" t="s">
        <v>175</v>
      </c>
    </row>
    <row r="4699" spans="1:3">
      <c r="A4699" s="101">
        <v>37754</v>
      </c>
      <c r="B4699" s="100">
        <v>87.15</v>
      </c>
      <c r="C4699" s="99" t="s">
        <v>175</v>
      </c>
    </row>
    <row r="4700" spans="1:3">
      <c r="A4700" s="101">
        <v>37753</v>
      </c>
      <c r="B4700" s="100">
        <v>87.39</v>
      </c>
      <c r="C4700" s="99" t="s">
        <v>175</v>
      </c>
    </row>
    <row r="4701" spans="1:3">
      <c r="A4701" s="101">
        <v>37750</v>
      </c>
      <c r="B4701" s="100">
        <v>86.31</v>
      </c>
      <c r="C4701" s="99" t="s">
        <v>175</v>
      </c>
    </row>
    <row r="4702" spans="1:3">
      <c r="A4702" s="101">
        <v>37749</v>
      </c>
      <c r="B4702" s="100">
        <v>85.08</v>
      </c>
      <c r="C4702" s="99" t="s">
        <v>175</v>
      </c>
    </row>
    <row r="4703" spans="1:3">
      <c r="A4703" s="101">
        <v>37748</v>
      </c>
      <c r="B4703" s="100">
        <v>85.94</v>
      </c>
      <c r="C4703" s="99" t="s">
        <v>175</v>
      </c>
    </row>
    <row r="4704" spans="1:3">
      <c r="A4704" s="101">
        <v>37747</v>
      </c>
      <c r="B4704" s="100">
        <v>86.37</v>
      </c>
      <c r="C4704" s="99" t="s">
        <v>175</v>
      </c>
    </row>
    <row r="4705" spans="1:3">
      <c r="A4705" s="101">
        <v>37746</v>
      </c>
      <c r="B4705" s="100">
        <v>85.64</v>
      </c>
      <c r="C4705" s="99" t="s">
        <v>175</v>
      </c>
    </row>
    <row r="4706" spans="1:3">
      <c r="A4706" s="101">
        <v>37743</v>
      </c>
      <c r="B4706" s="100">
        <v>85.96</v>
      </c>
      <c r="C4706" s="99" t="s">
        <v>175</v>
      </c>
    </row>
    <row r="4707" spans="1:3">
      <c r="A4707" s="101">
        <v>37742</v>
      </c>
      <c r="B4707" s="100">
        <v>84.69</v>
      </c>
      <c r="C4707" s="99" t="s">
        <v>175</v>
      </c>
    </row>
    <row r="4708" spans="1:3">
      <c r="A4708" s="101">
        <v>37741</v>
      </c>
      <c r="B4708" s="100">
        <v>84.73</v>
      </c>
      <c r="C4708" s="99" t="s">
        <v>175</v>
      </c>
    </row>
    <row r="4709" spans="1:3">
      <c r="A4709" s="101">
        <v>37740</v>
      </c>
      <c r="B4709" s="100">
        <v>84.81</v>
      </c>
      <c r="C4709" s="99" t="s">
        <v>175</v>
      </c>
    </row>
    <row r="4710" spans="1:3">
      <c r="A4710" s="101">
        <v>37739</v>
      </c>
      <c r="B4710" s="100">
        <v>84.53</v>
      </c>
      <c r="C4710" s="99" t="s">
        <v>175</v>
      </c>
    </row>
    <row r="4711" spans="1:3">
      <c r="A4711" s="101">
        <v>37736</v>
      </c>
      <c r="B4711" s="100">
        <v>83.04</v>
      </c>
      <c r="C4711" s="99" t="s">
        <v>175</v>
      </c>
    </row>
    <row r="4712" spans="1:3">
      <c r="A4712" s="101">
        <v>37735</v>
      </c>
      <c r="B4712" s="100">
        <v>84.2</v>
      </c>
      <c r="C4712" s="99" t="s">
        <v>175</v>
      </c>
    </row>
    <row r="4713" spans="1:3">
      <c r="A4713" s="101">
        <v>37734</v>
      </c>
      <c r="B4713" s="100">
        <v>84.9</v>
      </c>
      <c r="C4713" s="99" t="s">
        <v>175</v>
      </c>
    </row>
    <row r="4714" spans="1:3">
      <c r="A4714" s="101">
        <v>37733</v>
      </c>
      <c r="B4714" s="100">
        <v>84.19</v>
      </c>
      <c r="C4714" s="99" t="s">
        <v>175</v>
      </c>
    </row>
    <row r="4715" spans="1:3">
      <c r="A4715" s="101">
        <v>37732</v>
      </c>
      <c r="B4715" s="100">
        <v>82.41</v>
      </c>
      <c r="C4715" s="99" t="s">
        <v>175</v>
      </c>
    </row>
    <row r="4716" spans="1:3">
      <c r="A4716" s="101">
        <v>37728</v>
      </c>
      <c r="B4716" s="100">
        <v>82.55</v>
      </c>
      <c r="C4716" s="99" t="s">
        <v>175</v>
      </c>
    </row>
    <row r="4717" spans="1:3">
      <c r="A4717" s="101">
        <v>37727</v>
      </c>
      <c r="B4717" s="100">
        <v>81.290000000000006</v>
      </c>
      <c r="C4717" s="99" t="s">
        <v>175</v>
      </c>
    </row>
    <row r="4718" spans="1:3">
      <c r="A4718" s="101">
        <v>37726</v>
      </c>
      <c r="B4718" s="100">
        <v>82.3</v>
      </c>
      <c r="C4718" s="99" t="s">
        <v>175</v>
      </c>
    </row>
    <row r="4719" spans="1:3">
      <c r="A4719" s="101">
        <v>37725</v>
      </c>
      <c r="B4719" s="100">
        <v>81.78</v>
      </c>
      <c r="C4719" s="99" t="s">
        <v>175</v>
      </c>
    </row>
    <row r="4720" spans="1:3">
      <c r="A4720" s="101">
        <v>37722</v>
      </c>
      <c r="B4720" s="100">
        <v>80.209999999999994</v>
      </c>
      <c r="C4720" s="99" t="s">
        <v>175</v>
      </c>
    </row>
    <row r="4721" spans="1:3">
      <c r="A4721" s="101">
        <v>37721</v>
      </c>
      <c r="B4721" s="100">
        <v>80.510000000000005</v>
      </c>
      <c r="C4721" s="99" t="s">
        <v>175</v>
      </c>
    </row>
    <row r="4722" spans="1:3">
      <c r="A4722" s="101">
        <v>37720</v>
      </c>
      <c r="B4722" s="100">
        <v>80</v>
      </c>
      <c r="C4722" s="99" t="s">
        <v>175</v>
      </c>
    </row>
    <row r="4723" spans="1:3">
      <c r="A4723" s="101">
        <v>37719</v>
      </c>
      <c r="B4723" s="100">
        <v>81.12</v>
      </c>
      <c r="C4723" s="99" t="s">
        <v>175</v>
      </c>
    </row>
    <row r="4724" spans="1:3">
      <c r="A4724" s="101">
        <v>37718</v>
      </c>
      <c r="B4724" s="100">
        <v>81.239999999999995</v>
      </c>
      <c r="C4724" s="99" t="s">
        <v>175</v>
      </c>
    </row>
    <row r="4725" spans="1:3">
      <c r="A4725" s="101">
        <v>37715</v>
      </c>
      <c r="B4725" s="100">
        <v>81.14</v>
      </c>
      <c r="C4725" s="99" t="s">
        <v>175</v>
      </c>
    </row>
    <row r="4726" spans="1:3">
      <c r="A4726" s="101">
        <v>37714</v>
      </c>
      <c r="B4726" s="100">
        <v>80.92</v>
      </c>
      <c r="C4726" s="99" t="s">
        <v>175</v>
      </c>
    </row>
    <row r="4727" spans="1:3">
      <c r="A4727" s="101">
        <v>37713</v>
      </c>
      <c r="B4727" s="100">
        <v>81.33</v>
      </c>
      <c r="C4727" s="99" t="s">
        <v>175</v>
      </c>
    </row>
    <row r="4728" spans="1:3">
      <c r="A4728" s="101">
        <v>37712</v>
      </c>
      <c r="B4728" s="100">
        <v>79.25</v>
      </c>
      <c r="C4728" s="99" t="s">
        <v>175</v>
      </c>
    </row>
    <row r="4729" spans="1:3">
      <c r="A4729" s="101">
        <v>37711</v>
      </c>
      <c r="B4729" s="100">
        <v>78.27</v>
      </c>
      <c r="C4729" s="99" t="s">
        <v>175</v>
      </c>
    </row>
    <row r="4730" spans="1:3">
      <c r="A4730" s="101">
        <v>37708</v>
      </c>
      <c r="B4730" s="100">
        <v>79.69</v>
      </c>
      <c r="C4730" s="99" t="s">
        <v>175</v>
      </c>
    </row>
    <row r="4731" spans="1:3">
      <c r="A4731" s="101">
        <v>37707</v>
      </c>
      <c r="B4731" s="100">
        <v>80.45</v>
      </c>
      <c r="C4731" s="99" t="s">
        <v>175</v>
      </c>
    </row>
    <row r="4732" spans="1:3">
      <c r="A4732" s="101">
        <v>37706</v>
      </c>
      <c r="B4732" s="100">
        <v>80.569999999999993</v>
      </c>
      <c r="C4732" s="99" t="s">
        <v>175</v>
      </c>
    </row>
    <row r="4733" spans="1:3">
      <c r="A4733" s="101">
        <v>37705</v>
      </c>
      <c r="B4733" s="100">
        <v>81.010000000000005</v>
      </c>
      <c r="C4733" s="99" t="s">
        <v>175</v>
      </c>
    </row>
    <row r="4734" spans="1:3">
      <c r="A4734" s="101">
        <v>37704</v>
      </c>
      <c r="B4734" s="100">
        <v>80.040000000000006</v>
      </c>
      <c r="C4734" s="99" t="s">
        <v>175</v>
      </c>
    </row>
    <row r="4735" spans="1:3">
      <c r="A4735" s="101">
        <v>37701</v>
      </c>
      <c r="B4735" s="100">
        <v>82.96</v>
      </c>
      <c r="C4735" s="99" t="s">
        <v>175</v>
      </c>
    </row>
    <row r="4736" spans="1:3">
      <c r="A4736" s="101">
        <v>37700</v>
      </c>
      <c r="B4736" s="100">
        <v>81.099999999999994</v>
      </c>
      <c r="C4736" s="99" t="s">
        <v>175</v>
      </c>
    </row>
    <row r="4737" spans="1:3">
      <c r="A4737" s="101">
        <v>37699</v>
      </c>
      <c r="B4737" s="100">
        <v>80.94</v>
      </c>
      <c r="C4737" s="99" t="s">
        <v>175</v>
      </c>
    </row>
    <row r="4738" spans="1:3">
      <c r="A4738" s="101">
        <v>37698</v>
      </c>
      <c r="B4738" s="100">
        <v>80.239999999999995</v>
      </c>
      <c r="C4738" s="99" t="s">
        <v>175</v>
      </c>
    </row>
    <row r="4739" spans="1:3">
      <c r="A4739" s="101">
        <v>37697</v>
      </c>
      <c r="B4739" s="100">
        <v>79.900000000000006</v>
      </c>
      <c r="C4739" s="99" t="s">
        <v>175</v>
      </c>
    </row>
    <row r="4740" spans="1:3">
      <c r="A4740" s="101">
        <v>37694</v>
      </c>
      <c r="B4740" s="100">
        <v>77.16</v>
      </c>
      <c r="C4740" s="99" t="s">
        <v>175</v>
      </c>
    </row>
    <row r="4741" spans="1:3">
      <c r="A4741" s="101">
        <v>37693</v>
      </c>
      <c r="B4741" s="100">
        <v>77.040000000000006</v>
      </c>
      <c r="C4741" s="99" t="s">
        <v>175</v>
      </c>
    </row>
    <row r="4742" spans="1:3">
      <c r="A4742" s="101">
        <v>37692</v>
      </c>
      <c r="B4742" s="100">
        <v>74.47</v>
      </c>
      <c r="C4742" s="99" t="s">
        <v>175</v>
      </c>
    </row>
    <row r="4743" spans="1:3">
      <c r="A4743" s="101">
        <v>37691</v>
      </c>
      <c r="B4743" s="100">
        <v>74.12</v>
      </c>
      <c r="C4743" s="99" t="s">
        <v>175</v>
      </c>
    </row>
    <row r="4744" spans="1:3">
      <c r="A4744" s="101">
        <v>37690</v>
      </c>
      <c r="B4744" s="100">
        <v>74.739999999999995</v>
      </c>
      <c r="C4744" s="99" t="s">
        <v>175</v>
      </c>
    </row>
    <row r="4745" spans="1:3">
      <c r="A4745" s="101">
        <v>37687</v>
      </c>
      <c r="B4745" s="100">
        <v>76.72</v>
      </c>
      <c r="C4745" s="99" t="s">
        <v>175</v>
      </c>
    </row>
    <row r="4746" spans="1:3">
      <c r="A4746" s="101">
        <v>37686</v>
      </c>
      <c r="B4746" s="100">
        <v>76.09</v>
      </c>
      <c r="C4746" s="99" t="s">
        <v>175</v>
      </c>
    </row>
    <row r="4747" spans="1:3">
      <c r="A4747" s="101">
        <v>37685</v>
      </c>
      <c r="B4747" s="100">
        <v>76.8</v>
      </c>
      <c r="C4747" s="99" t="s">
        <v>175</v>
      </c>
    </row>
    <row r="4748" spans="1:3">
      <c r="A4748" s="101">
        <v>37684</v>
      </c>
      <c r="B4748" s="100">
        <v>76.05</v>
      </c>
      <c r="C4748" s="99" t="s">
        <v>175</v>
      </c>
    </row>
    <row r="4749" spans="1:3">
      <c r="A4749" s="101">
        <v>37683</v>
      </c>
      <c r="B4749" s="100">
        <v>77.239999999999995</v>
      </c>
      <c r="C4749" s="99" t="s">
        <v>175</v>
      </c>
    </row>
    <row r="4750" spans="1:3">
      <c r="A4750" s="101">
        <v>37680</v>
      </c>
      <c r="B4750" s="100">
        <v>77.819999999999993</v>
      </c>
      <c r="C4750" s="99" t="s">
        <v>175</v>
      </c>
    </row>
    <row r="4751" spans="1:3">
      <c r="A4751" s="101">
        <v>37679</v>
      </c>
      <c r="B4751" s="100">
        <v>77.459999999999994</v>
      </c>
      <c r="C4751" s="99" t="s">
        <v>175</v>
      </c>
    </row>
    <row r="4752" spans="1:3">
      <c r="A4752" s="101">
        <v>37678</v>
      </c>
      <c r="B4752" s="100">
        <v>76.55</v>
      </c>
      <c r="C4752" s="99" t="s">
        <v>175</v>
      </c>
    </row>
    <row r="4753" spans="1:3">
      <c r="A4753" s="101">
        <v>37677</v>
      </c>
      <c r="B4753" s="100">
        <v>77.540000000000006</v>
      </c>
      <c r="C4753" s="99" t="s">
        <v>175</v>
      </c>
    </row>
    <row r="4754" spans="1:3">
      <c r="A4754" s="101">
        <v>37676</v>
      </c>
      <c r="B4754" s="100">
        <v>76.989999999999995</v>
      </c>
      <c r="C4754" s="99" t="s">
        <v>175</v>
      </c>
    </row>
    <row r="4755" spans="1:3">
      <c r="A4755" s="101">
        <v>37673</v>
      </c>
      <c r="B4755" s="100">
        <v>78.430000000000007</v>
      </c>
      <c r="C4755" s="99" t="s">
        <v>175</v>
      </c>
    </row>
    <row r="4756" spans="1:3">
      <c r="A4756" s="101">
        <v>37672</v>
      </c>
      <c r="B4756" s="100">
        <v>77.41</v>
      </c>
      <c r="C4756" s="99" t="s">
        <v>175</v>
      </c>
    </row>
    <row r="4757" spans="1:3">
      <c r="A4757" s="101">
        <v>37671</v>
      </c>
      <c r="B4757" s="100">
        <v>78.14</v>
      </c>
      <c r="C4757" s="99" t="s">
        <v>175</v>
      </c>
    </row>
    <row r="4758" spans="1:3">
      <c r="A4758" s="101">
        <v>37670</v>
      </c>
      <c r="B4758" s="100">
        <v>78.69</v>
      </c>
      <c r="C4758" s="99" t="s">
        <v>175</v>
      </c>
    </row>
    <row r="4759" spans="1:3">
      <c r="A4759" s="101">
        <v>37666</v>
      </c>
      <c r="B4759" s="100">
        <v>77.180000000000007</v>
      </c>
      <c r="C4759" s="99" t="s">
        <v>175</v>
      </c>
    </row>
    <row r="4760" spans="1:3">
      <c r="A4760" s="101">
        <v>37665</v>
      </c>
      <c r="B4760" s="100">
        <v>75.56</v>
      </c>
      <c r="C4760" s="99" t="s">
        <v>175</v>
      </c>
    </row>
    <row r="4761" spans="1:3">
      <c r="A4761" s="101">
        <v>37664</v>
      </c>
      <c r="B4761" s="100">
        <v>75.67</v>
      </c>
      <c r="C4761" s="99" t="s">
        <v>175</v>
      </c>
    </row>
    <row r="4762" spans="1:3">
      <c r="A4762" s="101">
        <v>37663</v>
      </c>
      <c r="B4762" s="100">
        <v>76.61</v>
      </c>
      <c r="C4762" s="99" t="s">
        <v>175</v>
      </c>
    </row>
    <row r="4763" spans="1:3">
      <c r="A4763" s="101">
        <v>37662</v>
      </c>
      <c r="B4763" s="100">
        <v>77.239999999999995</v>
      </c>
      <c r="C4763" s="99" t="s">
        <v>175</v>
      </c>
    </row>
    <row r="4764" spans="1:3">
      <c r="A4764" s="101">
        <v>37659</v>
      </c>
      <c r="B4764" s="100">
        <v>76.650000000000006</v>
      </c>
      <c r="C4764" s="99" t="s">
        <v>175</v>
      </c>
    </row>
    <row r="4765" spans="1:3">
      <c r="A4765" s="101">
        <v>37658</v>
      </c>
      <c r="B4765" s="100">
        <v>77.44</v>
      </c>
      <c r="C4765" s="99" t="s">
        <v>175</v>
      </c>
    </row>
    <row r="4766" spans="1:3">
      <c r="A4766" s="101">
        <v>37657</v>
      </c>
      <c r="B4766" s="100">
        <v>77.92</v>
      </c>
      <c r="C4766" s="99" t="s">
        <v>175</v>
      </c>
    </row>
    <row r="4767" spans="1:3">
      <c r="A4767" s="101">
        <v>37656</v>
      </c>
      <c r="B4767" s="100">
        <v>78.33</v>
      </c>
      <c r="C4767" s="99" t="s">
        <v>175</v>
      </c>
    </row>
    <row r="4768" spans="1:3">
      <c r="A4768" s="101">
        <v>37655</v>
      </c>
      <c r="B4768" s="100">
        <v>79.44</v>
      </c>
      <c r="C4768" s="99" t="s">
        <v>175</v>
      </c>
    </row>
    <row r="4769" spans="1:3">
      <c r="A4769" s="101">
        <v>37652</v>
      </c>
      <c r="B4769" s="100">
        <v>79.02</v>
      </c>
      <c r="C4769" s="99" t="s">
        <v>175</v>
      </c>
    </row>
    <row r="4770" spans="1:3">
      <c r="A4770" s="101">
        <v>37651</v>
      </c>
      <c r="B4770" s="100">
        <v>77.989999999999995</v>
      </c>
      <c r="C4770" s="99" t="s">
        <v>175</v>
      </c>
    </row>
    <row r="4771" spans="1:3">
      <c r="A4771" s="101">
        <v>37650</v>
      </c>
      <c r="B4771" s="100">
        <v>79.8</v>
      </c>
      <c r="C4771" s="99" t="s">
        <v>175</v>
      </c>
    </row>
    <row r="4772" spans="1:3">
      <c r="A4772" s="101">
        <v>37649</v>
      </c>
      <c r="B4772" s="100">
        <v>79.25</v>
      </c>
      <c r="C4772" s="99" t="s">
        <v>175</v>
      </c>
    </row>
    <row r="4773" spans="1:3">
      <c r="A4773" s="101">
        <v>37648</v>
      </c>
      <c r="B4773" s="100">
        <v>78.23</v>
      </c>
      <c r="C4773" s="99" t="s">
        <v>175</v>
      </c>
    </row>
    <row r="4774" spans="1:3">
      <c r="A4774" s="101">
        <v>37645</v>
      </c>
      <c r="B4774" s="100">
        <v>79.510000000000005</v>
      </c>
      <c r="C4774" s="99" t="s">
        <v>175</v>
      </c>
    </row>
    <row r="4775" spans="1:3">
      <c r="A4775" s="101">
        <v>37644</v>
      </c>
      <c r="B4775" s="100">
        <v>81.91</v>
      </c>
      <c r="C4775" s="99" t="s">
        <v>175</v>
      </c>
    </row>
    <row r="4776" spans="1:3">
      <c r="A4776" s="101">
        <v>37643</v>
      </c>
      <c r="B4776" s="100">
        <v>81.08</v>
      </c>
      <c r="C4776" s="99" t="s">
        <v>175</v>
      </c>
    </row>
    <row r="4777" spans="1:3">
      <c r="A4777" s="101">
        <v>37642</v>
      </c>
      <c r="B4777" s="100">
        <v>81.93</v>
      </c>
      <c r="C4777" s="99" t="s">
        <v>175</v>
      </c>
    </row>
    <row r="4778" spans="1:3">
      <c r="A4778" s="101">
        <v>37638</v>
      </c>
      <c r="B4778" s="100">
        <v>83.24</v>
      </c>
      <c r="C4778" s="99" t="s">
        <v>175</v>
      </c>
    </row>
    <row r="4779" spans="1:3">
      <c r="A4779" s="101">
        <v>37637</v>
      </c>
      <c r="B4779" s="100">
        <v>84.42</v>
      </c>
      <c r="C4779" s="99" t="s">
        <v>175</v>
      </c>
    </row>
    <row r="4780" spans="1:3">
      <c r="A4780" s="101">
        <v>37636</v>
      </c>
      <c r="B4780" s="100">
        <v>84.75</v>
      </c>
      <c r="C4780" s="99" t="s">
        <v>175</v>
      </c>
    </row>
    <row r="4781" spans="1:3">
      <c r="A4781" s="101">
        <v>37635</v>
      </c>
      <c r="B4781" s="100">
        <v>85.98</v>
      </c>
      <c r="C4781" s="99" t="s">
        <v>175</v>
      </c>
    </row>
    <row r="4782" spans="1:3">
      <c r="A4782" s="101">
        <v>37634</v>
      </c>
      <c r="B4782" s="100">
        <v>85.48</v>
      </c>
      <c r="C4782" s="99" t="s">
        <v>175</v>
      </c>
    </row>
    <row r="4783" spans="1:3">
      <c r="A4783" s="101">
        <v>37631</v>
      </c>
      <c r="B4783" s="100">
        <v>85.6</v>
      </c>
      <c r="C4783" s="99" t="s">
        <v>175</v>
      </c>
    </row>
    <row r="4784" spans="1:3">
      <c r="A4784" s="101">
        <v>37630</v>
      </c>
      <c r="B4784" s="100">
        <v>85.6</v>
      </c>
      <c r="C4784" s="99" t="s">
        <v>175</v>
      </c>
    </row>
    <row r="4785" spans="1:3">
      <c r="A4785" s="101">
        <v>37629</v>
      </c>
      <c r="B4785" s="100">
        <v>83.97</v>
      </c>
      <c r="C4785" s="99" t="s">
        <v>175</v>
      </c>
    </row>
    <row r="4786" spans="1:3">
      <c r="A4786" s="101">
        <v>37628</v>
      </c>
      <c r="B4786" s="100">
        <v>85.14</v>
      </c>
      <c r="C4786" s="99" t="s">
        <v>175</v>
      </c>
    </row>
    <row r="4787" spans="1:3">
      <c r="A4787" s="101">
        <v>37627</v>
      </c>
      <c r="B4787" s="100">
        <v>85.7</v>
      </c>
      <c r="C4787" s="99" t="s">
        <v>175</v>
      </c>
    </row>
    <row r="4788" spans="1:3">
      <c r="A4788" s="101">
        <v>37624</v>
      </c>
      <c r="B4788" s="100">
        <v>83.82</v>
      </c>
      <c r="C4788" s="99" t="s">
        <v>175</v>
      </c>
    </row>
    <row r="4789" spans="1:3">
      <c r="A4789" s="101">
        <v>37623</v>
      </c>
      <c r="B4789" s="100">
        <v>83.86</v>
      </c>
      <c r="C4789" s="99" t="s">
        <v>175</v>
      </c>
    </row>
    <row r="4790" spans="1:3">
      <c r="A4790" s="101">
        <v>37621</v>
      </c>
      <c r="B4790" s="100">
        <v>81.150000000000006</v>
      </c>
      <c r="C4790" s="99" t="s">
        <v>175</v>
      </c>
    </row>
    <row r="4791" spans="1:3">
      <c r="A4791" s="101">
        <v>37620</v>
      </c>
      <c r="B4791" s="100">
        <v>81.099999999999994</v>
      </c>
      <c r="C4791" s="99" t="s">
        <v>175</v>
      </c>
    </row>
    <row r="4792" spans="1:3">
      <c r="A4792" s="101">
        <v>37617</v>
      </c>
      <c r="B4792" s="100">
        <v>80.73</v>
      </c>
      <c r="C4792" s="99" t="s">
        <v>175</v>
      </c>
    </row>
    <row r="4793" spans="1:3">
      <c r="A4793" s="101">
        <v>37616</v>
      </c>
      <c r="B4793" s="100">
        <v>82.45</v>
      </c>
      <c r="C4793" s="99" t="s">
        <v>175</v>
      </c>
    </row>
    <row r="4794" spans="1:3">
      <c r="A4794" s="101">
        <v>37614</v>
      </c>
      <c r="B4794" s="100">
        <v>82.7</v>
      </c>
      <c r="C4794" s="99" t="s">
        <v>175</v>
      </c>
    </row>
    <row r="4795" spans="1:3">
      <c r="A4795" s="101">
        <v>37613</v>
      </c>
      <c r="B4795" s="100">
        <v>83.16</v>
      </c>
      <c r="C4795" s="99" t="s">
        <v>175</v>
      </c>
    </row>
    <row r="4796" spans="1:3">
      <c r="A4796" s="101">
        <v>37610</v>
      </c>
      <c r="B4796" s="100">
        <v>83.01</v>
      </c>
      <c r="C4796" s="99" t="s">
        <v>175</v>
      </c>
    </row>
    <row r="4797" spans="1:3">
      <c r="A4797" s="101">
        <v>37609</v>
      </c>
      <c r="B4797" s="100">
        <v>81.95</v>
      </c>
      <c r="C4797" s="99" t="s">
        <v>175</v>
      </c>
    </row>
    <row r="4798" spans="1:3">
      <c r="A4798" s="101">
        <v>37608</v>
      </c>
      <c r="B4798" s="100">
        <v>82.56</v>
      </c>
      <c r="C4798" s="99" t="s">
        <v>175</v>
      </c>
    </row>
    <row r="4799" spans="1:3">
      <c r="A4799" s="101">
        <v>37607</v>
      </c>
      <c r="B4799" s="100">
        <v>83.67</v>
      </c>
      <c r="C4799" s="99" t="s">
        <v>175</v>
      </c>
    </row>
    <row r="4800" spans="1:3">
      <c r="A4800" s="101">
        <v>37606</v>
      </c>
      <c r="B4800" s="100">
        <v>84.34</v>
      </c>
      <c r="C4800" s="99" t="s">
        <v>175</v>
      </c>
    </row>
    <row r="4801" spans="1:3">
      <c r="A4801" s="101">
        <v>37603</v>
      </c>
      <c r="B4801" s="100">
        <v>82.4</v>
      </c>
      <c r="C4801" s="99" t="s">
        <v>175</v>
      </c>
    </row>
    <row r="4802" spans="1:3">
      <c r="A4802" s="101">
        <v>37602</v>
      </c>
      <c r="B4802" s="100">
        <v>83.52</v>
      </c>
      <c r="C4802" s="99" t="s">
        <v>175</v>
      </c>
    </row>
    <row r="4803" spans="1:3">
      <c r="A4803" s="101">
        <v>37601</v>
      </c>
      <c r="B4803" s="100">
        <v>83.83</v>
      </c>
      <c r="C4803" s="99" t="s">
        <v>175</v>
      </c>
    </row>
    <row r="4804" spans="1:3">
      <c r="A4804" s="101">
        <v>37600</v>
      </c>
      <c r="B4804" s="100">
        <v>83.77</v>
      </c>
      <c r="C4804" s="99" t="s">
        <v>175</v>
      </c>
    </row>
    <row r="4805" spans="1:3">
      <c r="A4805" s="101">
        <v>37599</v>
      </c>
      <c r="B4805" s="100">
        <v>82.61</v>
      </c>
      <c r="C4805" s="99" t="s">
        <v>175</v>
      </c>
    </row>
    <row r="4806" spans="1:3">
      <c r="A4806" s="101">
        <v>37596</v>
      </c>
      <c r="B4806" s="100">
        <v>84.49</v>
      </c>
      <c r="C4806" s="99" t="s">
        <v>175</v>
      </c>
    </row>
    <row r="4807" spans="1:3">
      <c r="A4807" s="101">
        <v>37595</v>
      </c>
      <c r="B4807" s="100">
        <v>83.96</v>
      </c>
      <c r="C4807" s="99" t="s">
        <v>175</v>
      </c>
    </row>
    <row r="4808" spans="1:3">
      <c r="A4808" s="101">
        <v>37594</v>
      </c>
      <c r="B4808" s="100">
        <v>84.98</v>
      </c>
      <c r="C4808" s="99" t="s">
        <v>175</v>
      </c>
    </row>
    <row r="4809" spans="1:3">
      <c r="A4809" s="101">
        <v>37593</v>
      </c>
      <c r="B4809" s="100">
        <v>85.24</v>
      </c>
      <c r="C4809" s="99" t="s">
        <v>175</v>
      </c>
    </row>
    <row r="4810" spans="1:3">
      <c r="A4810" s="101">
        <v>37592</v>
      </c>
      <c r="B4810" s="100">
        <v>86.52</v>
      </c>
      <c r="C4810" s="99" t="s">
        <v>175</v>
      </c>
    </row>
    <row r="4811" spans="1:3">
      <c r="A4811" s="101">
        <v>37589</v>
      </c>
      <c r="B4811" s="100">
        <v>86.68</v>
      </c>
      <c r="C4811" s="99" t="s">
        <v>175</v>
      </c>
    </row>
    <row r="4812" spans="1:3">
      <c r="A4812" s="101">
        <v>37587</v>
      </c>
      <c r="B4812" s="100">
        <v>86.91</v>
      </c>
      <c r="C4812" s="99" t="s">
        <v>175</v>
      </c>
    </row>
    <row r="4813" spans="1:3">
      <c r="A4813" s="101">
        <v>37586</v>
      </c>
      <c r="B4813" s="100">
        <v>84.54</v>
      </c>
      <c r="C4813" s="99" t="s">
        <v>175</v>
      </c>
    </row>
    <row r="4814" spans="1:3">
      <c r="A4814" s="101">
        <v>37585</v>
      </c>
      <c r="B4814" s="100">
        <v>86.33</v>
      </c>
      <c r="C4814" s="99" t="s">
        <v>175</v>
      </c>
    </row>
    <row r="4815" spans="1:3">
      <c r="A4815" s="101">
        <v>37582</v>
      </c>
      <c r="B4815" s="100">
        <v>86.12</v>
      </c>
      <c r="C4815" s="99" t="s">
        <v>175</v>
      </c>
    </row>
    <row r="4816" spans="1:3">
      <c r="A4816" s="101">
        <v>37581</v>
      </c>
      <c r="B4816" s="100">
        <v>86.42</v>
      </c>
      <c r="C4816" s="99" t="s">
        <v>175</v>
      </c>
    </row>
    <row r="4817" spans="1:3">
      <c r="A4817" s="101">
        <v>37580</v>
      </c>
      <c r="B4817" s="100">
        <v>84.6</v>
      </c>
      <c r="C4817" s="99" t="s">
        <v>175</v>
      </c>
    </row>
    <row r="4818" spans="1:3">
      <c r="A4818" s="101">
        <v>37579</v>
      </c>
      <c r="B4818" s="100">
        <v>82.98</v>
      </c>
      <c r="C4818" s="99" t="s">
        <v>175</v>
      </c>
    </row>
    <row r="4819" spans="1:3">
      <c r="A4819" s="101">
        <v>37578</v>
      </c>
      <c r="B4819" s="100">
        <v>83.31</v>
      </c>
      <c r="C4819" s="99" t="s">
        <v>175</v>
      </c>
    </row>
    <row r="4820" spans="1:3">
      <c r="A4820" s="101">
        <v>37575</v>
      </c>
      <c r="B4820" s="100">
        <v>84.18</v>
      </c>
      <c r="C4820" s="99" t="s">
        <v>175</v>
      </c>
    </row>
    <row r="4821" spans="1:3">
      <c r="A4821" s="101">
        <v>37574</v>
      </c>
      <c r="B4821" s="100">
        <v>83.66</v>
      </c>
      <c r="C4821" s="99" t="s">
        <v>175</v>
      </c>
    </row>
    <row r="4822" spans="1:3">
      <c r="A4822" s="101">
        <v>37573</v>
      </c>
      <c r="B4822" s="100">
        <v>81.64</v>
      </c>
      <c r="C4822" s="99" t="s">
        <v>175</v>
      </c>
    </row>
    <row r="4823" spans="1:3">
      <c r="A4823" s="101">
        <v>37572</v>
      </c>
      <c r="B4823" s="100">
        <v>81.650000000000006</v>
      </c>
      <c r="C4823" s="99" t="s">
        <v>175</v>
      </c>
    </row>
    <row r="4824" spans="1:3">
      <c r="A4824" s="101">
        <v>37571</v>
      </c>
      <c r="B4824" s="100">
        <v>81.02</v>
      </c>
      <c r="C4824" s="99" t="s">
        <v>175</v>
      </c>
    </row>
    <row r="4825" spans="1:3">
      <c r="A4825" s="101">
        <v>37568</v>
      </c>
      <c r="B4825" s="100">
        <v>82.74</v>
      </c>
      <c r="C4825" s="99" t="s">
        <v>175</v>
      </c>
    </row>
    <row r="4826" spans="1:3">
      <c r="A4826" s="101">
        <v>37567</v>
      </c>
      <c r="B4826" s="100">
        <v>83.47</v>
      </c>
      <c r="C4826" s="99" t="s">
        <v>175</v>
      </c>
    </row>
    <row r="4827" spans="1:3">
      <c r="A4827" s="101">
        <v>37566</v>
      </c>
      <c r="B4827" s="100">
        <v>85.4</v>
      </c>
      <c r="C4827" s="99" t="s">
        <v>175</v>
      </c>
    </row>
    <row r="4828" spans="1:3">
      <c r="A4828" s="101">
        <v>37565</v>
      </c>
      <c r="B4828" s="100">
        <v>84.61</v>
      </c>
      <c r="C4828" s="99" t="s">
        <v>175</v>
      </c>
    </row>
    <row r="4829" spans="1:3">
      <c r="A4829" s="101">
        <v>37564</v>
      </c>
      <c r="B4829" s="100">
        <v>83.95</v>
      </c>
      <c r="C4829" s="99" t="s">
        <v>175</v>
      </c>
    </row>
    <row r="4830" spans="1:3">
      <c r="A4830" s="101">
        <v>37561</v>
      </c>
      <c r="B4830" s="100">
        <v>83.27</v>
      </c>
      <c r="C4830" s="99" t="s">
        <v>175</v>
      </c>
    </row>
    <row r="4831" spans="1:3">
      <c r="A4831" s="101">
        <v>37560</v>
      </c>
      <c r="B4831" s="100">
        <v>81.87</v>
      </c>
      <c r="C4831" s="99" t="s">
        <v>175</v>
      </c>
    </row>
    <row r="4832" spans="1:3">
      <c r="A4832" s="101">
        <v>37559</v>
      </c>
      <c r="B4832" s="100">
        <v>82.31</v>
      </c>
      <c r="C4832" s="99" t="s">
        <v>175</v>
      </c>
    </row>
    <row r="4833" spans="1:3">
      <c r="A4833" s="101">
        <v>37558</v>
      </c>
      <c r="B4833" s="100">
        <v>81.510000000000005</v>
      </c>
      <c r="C4833" s="99" t="s">
        <v>175</v>
      </c>
    </row>
    <row r="4834" spans="1:3">
      <c r="A4834" s="101">
        <v>37557</v>
      </c>
      <c r="B4834" s="100">
        <v>82.24</v>
      </c>
      <c r="C4834" s="99" t="s">
        <v>175</v>
      </c>
    </row>
    <row r="4835" spans="1:3">
      <c r="A4835" s="101">
        <v>37554</v>
      </c>
      <c r="B4835" s="100">
        <v>82.93</v>
      </c>
      <c r="C4835" s="99" t="s">
        <v>175</v>
      </c>
    </row>
    <row r="4836" spans="1:3">
      <c r="A4836" s="101">
        <v>37553</v>
      </c>
      <c r="B4836" s="100">
        <v>81.53</v>
      </c>
      <c r="C4836" s="99" t="s">
        <v>175</v>
      </c>
    </row>
    <row r="4837" spans="1:3">
      <c r="A4837" s="101">
        <v>37552</v>
      </c>
      <c r="B4837" s="100">
        <v>82.79</v>
      </c>
      <c r="C4837" s="99" t="s">
        <v>175</v>
      </c>
    </row>
    <row r="4838" spans="1:3">
      <c r="A4838" s="101">
        <v>37551</v>
      </c>
      <c r="B4838" s="100">
        <v>82.24</v>
      </c>
      <c r="C4838" s="99" t="s">
        <v>175</v>
      </c>
    </row>
    <row r="4839" spans="1:3">
      <c r="A4839" s="101">
        <v>37550</v>
      </c>
      <c r="B4839" s="100">
        <v>83.12</v>
      </c>
      <c r="C4839" s="99" t="s">
        <v>175</v>
      </c>
    </row>
    <row r="4840" spans="1:3">
      <c r="A4840" s="101">
        <v>37547</v>
      </c>
      <c r="B4840" s="100">
        <v>81.709999999999994</v>
      </c>
      <c r="C4840" s="99" t="s">
        <v>175</v>
      </c>
    </row>
    <row r="4841" spans="1:3">
      <c r="A4841" s="101">
        <v>37546</v>
      </c>
      <c r="B4841" s="100">
        <v>81.23</v>
      </c>
      <c r="C4841" s="99" t="s">
        <v>175</v>
      </c>
    </row>
    <row r="4842" spans="1:3">
      <c r="A4842" s="101">
        <v>37545</v>
      </c>
      <c r="B4842" s="100">
        <v>79.459999999999994</v>
      </c>
      <c r="C4842" s="99" t="s">
        <v>175</v>
      </c>
    </row>
    <row r="4843" spans="1:3">
      <c r="A4843" s="101">
        <v>37544</v>
      </c>
      <c r="B4843" s="100">
        <v>81.41</v>
      </c>
      <c r="C4843" s="99" t="s">
        <v>175</v>
      </c>
    </row>
    <row r="4844" spans="1:3">
      <c r="A4844" s="101">
        <v>37543</v>
      </c>
      <c r="B4844" s="100">
        <v>77.73</v>
      </c>
      <c r="C4844" s="99" t="s">
        <v>175</v>
      </c>
    </row>
    <row r="4845" spans="1:3">
      <c r="A4845" s="101">
        <v>37540</v>
      </c>
      <c r="B4845" s="100">
        <v>77.17</v>
      </c>
      <c r="C4845" s="99" t="s">
        <v>175</v>
      </c>
    </row>
    <row r="4846" spans="1:3">
      <c r="A4846" s="101">
        <v>37539</v>
      </c>
      <c r="B4846" s="100">
        <v>74.27</v>
      </c>
      <c r="C4846" s="99" t="s">
        <v>175</v>
      </c>
    </row>
    <row r="4847" spans="1:3">
      <c r="A4847" s="101">
        <v>37538</v>
      </c>
      <c r="B4847" s="100">
        <v>71.75</v>
      </c>
      <c r="C4847" s="99" t="s">
        <v>175</v>
      </c>
    </row>
    <row r="4848" spans="1:3">
      <c r="A4848" s="101">
        <v>37537</v>
      </c>
      <c r="B4848" s="100">
        <v>73.760000000000005</v>
      </c>
      <c r="C4848" s="99" t="s">
        <v>175</v>
      </c>
    </row>
    <row r="4849" spans="1:3">
      <c r="A4849" s="101">
        <v>37536</v>
      </c>
      <c r="B4849" s="100">
        <v>72.5</v>
      </c>
      <c r="C4849" s="99" t="s">
        <v>175</v>
      </c>
    </row>
    <row r="4850" spans="1:3">
      <c r="A4850" s="101">
        <v>37533</v>
      </c>
      <c r="B4850" s="100">
        <v>73.92</v>
      </c>
      <c r="C4850" s="99" t="s">
        <v>175</v>
      </c>
    </row>
    <row r="4851" spans="1:3">
      <c r="A4851" s="101">
        <v>37532</v>
      </c>
      <c r="B4851" s="100">
        <v>75.61</v>
      </c>
      <c r="C4851" s="99" t="s">
        <v>175</v>
      </c>
    </row>
    <row r="4852" spans="1:3">
      <c r="A4852" s="101">
        <v>37531</v>
      </c>
      <c r="B4852" s="100">
        <v>76.44</v>
      </c>
      <c r="C4852" s="99" t="s">
        <v>175</v>
      </c>
    </row>
    <row r="4853" spans="1:3">
      <c r="A4853" s="101">
        <v>37530</v>
      </c>
      <c r="B4853" s="100">
        <v>78.27</v>
      </c>
      <c r="C4853" s="99" t="s">
        <v>175</v>
      </c>
    </row>
    <row r="4854" spans="1:3">
      <c r="A4854" s="101">
        <v>37529</v>
      </c>
      <c r="B4854" s="100">
        <v>75.260000000000005</v>
      </c>
      <c r="C4854" s="99" t="s">
        <v>175</v>
      </c>
    </row>
    <row r="4855" spans="1:3">
      <c r="A4855" s="101">
        <v>37526</v>
      </c>
      <c r="B4855" s="100">
        <v>76.37</v>
      </c>
      <c r="C4855" s="99" t="s">
        <v>175</v>
      </c>
    </row>
    <row r="4856" spans="1:3">
      <c r="A4856" s="101">
        <v>37525</v>
      </c>
      <c r="B4856" s="100">
        <v>79.28</v>
      </c>
      <c r="C4856" s="99" t="s">
        <v>175</v>
      </c>
    </row>
    <row r="4857" spans="1:3">
      <c r="A4857" s="101">
        <v>37524</v>
      </c>
      <c r="B4857" s="100">
        <v>77.849999999999994</v>
      </c>
      <c r="C4857" s="99" t="s">
        <v>175</v>
      </c>
    </row>
    <row r="4858" spans="1:3">
      <c r="A4858" s="101">
        <v>37523</v>
      </c>
      <c r="B4858" s="100">
        <v>75.94</v>
      </c>
      <c r="C4858" s="99" t="s">
        <v>175</v>
      </c>
    </row>
    <row r="4859" spans="1:3">
      <c r="A4859" s="101">
        <v>37522</v>
      </c>
      <c r="B4859" s="100">
        <v>77.28</v>
      </c>
      <c r="C4859" s="99" t="s">
        <v>175</v>
      </c>
    </row>
    <row r="4860" spans="1:3">
      <c r="A4860" s="101">
        <v>37519</v>
      </c>
      <c r="B4860" s="100">
        <v>78.36</v>
      </c>
      <c r="C4860" s="99" t="s">
        <v>175</v>
      </c>
    </row>
    <row r="4861" spans="1:3">
      <c r="A4861" s="101">
        <v>37518</v>
      </c>
      <c r="B4861" s="100">
        <v>78.17</v>
      </c>
      <c r="C4861" s="99" t="s">
        <v>175</v>
      </c>
    </row>
    <row r="4862" spans="1:3">
      <c r="A4862" s="101">
        <v>37517</v>
      </c>
      <c r="B4862" s="100">
        <v>80.58</v>
      </c>
      <c r="C4862" s="99" t="s">
        <v>175</v>
      </c>
    </row>
    <row r="4863" spans="1:3">
      <c r="A4863" s="101">
        <v>37516</v>
      </c>
      <c r="B4863" s="100">
        <v>80.959999999999994</v>
      </c>
      <c r="C4863" s="99" t="s">
        <v>175</v>
      </c>
    </row>
    <row r="4864" spans="1:3">
      <c r="A4864" s="101">
        <v>37515</v>
      </c>
      <c r="B4864" s="100">
        <v>82.59</v>
      </c>
      <c r="C4864" s="99" t="s">
        <v>175</v>
      </c>
    </row>
    <row r="4865" spans="1:3">
      <c r="A4865" s="101">
        <v>37512</v>
      </c>
      <c r="B4865" s="100">
        <v>82.47</v>
      </c>
      <c r="C4865" s="99" t="s">
        <v>175</v>
      </c>
    </row>
    <row r="4866" spans="1:3">
      <c r="A4866" s="101">
        <v>37511</v>
      </c>
      <c r="B4866" s="100">
        <v>82.2</v>
      </c>
      <c r="C4866" s="99" t="s">
        <v>175</v>
      </c>
    </row>
    <row r="4867" spans="1:3">
      <c r="A4867" s="101">
        <v>37510</v>
      </c>
      <c r="B4867" s="100">
        <v>84.26</v>
      </c>
      <c r="C4867" s="99" t="s">
        <v>175</v>
      </c>
    </row>
    <row r="4868" spans="1:3">
      <c r="A4868" s="101">
        <v>37509</v>
      </c>
      <c r="B4868" s="100">
        <v>84.27</v>
      </c>
      <c r="C4868" s="99" t="s">
        <v>175</v>
      </c>
    </row>
    <row r="4869" spans="1:3">
      <c r="A4869" s="101">
        <v>37508</v>
      </c>
      <c r="B4869" s="100">
        <v>83.65</v>
      </c>
      <c r="C4869" s="99" t="s">
        <v>175</v>
      </c>
    </row>
    <row r="4870" spans="1:3">
      <c r="A4870" s="101">
        <v>37505</v>
      </c>
      <c r="B4870" s="100">
        <v>82.81</v>
      </c>
      <c r="C4870" s="99" t="s">
        <v>175</v>
      </c>
    </row>
    <row r="4871" spans="1:3">
      <c r="A4871" s="101">
        <v>37504</v>
      </c>
      <c r="B4871" s="100">
        <v>81.44</v>
      </c>
      <c r="C4871" s="99" t="s">
        <v>175</v>
      </c>
    </row>
    <row r="4872" spans="1:3">
      <c r="A4872" s="101">
        <v>37503</v>
      </c>
      <c r="B4872" s="100">
        <v>82.76</v>
      </c>
      <c r="C4872" s="99" t="s">
        <v>175</v>
      </c>
    </row>
    <row r="4873" spans="1:3">
      <c r="A4873" s="101">
        <v>37502</v>
      </c>
      <c r="B4873" s="100">
        <v>81.31</v>
      </c>
      <c r="C4873" s="99" t="s">
        <v>175</v>
      </c>
    </row>
    <row r="4874" spans="1:3">
      <c r="A4874" s="101">
        <v>37498</v>
      </c>
      <c r="B4874" s="100">
        <v>84.83</v>
      </c>
      <c r="C4874" s="99" t="s">
        <v>175</v>
      </c>
    </row>
    <row r="4875" spans="1:3">
      <c r="A4875" s="101">
        <v>37497</v>
      </c>
      <c r="B4875" s="100">
        <v>84.98</v>
      </c>
      <c r="C4875" s="99" t="s">
        <v>175</v>
      </c>
    </row>
    <row r="4876" spans="1:3">
      <c r="A4876" s="101">
        <v>37496</v>
      </c>
      <c r="B4876" s="100">
        <v>84.98</v>
      </c>
      <c r="C4876" s="99" t="s">
        <v>175</v>
      </c>
    </row>
    <row r="4877" spans="1:3">
      <c r="A4877" s="101">
        <v>37495</v>
      </c>
      <c r="B4877" s="100">
        <v>86.54</v>
      </c>
      <c r="C4877" s="99" t="s">
        <v>175</v>
      </c>
    </row>
    <row r="4878" spans="1:3">
      <c r="A4878" s="101">
        <v>37494</v>
      </c>
      <c r="B4878" s="100">
        <v>87.76</v>
      </c>
      <c r="C4878" s="99" t="s">
        <v>175</v>
      </c>
    </row>
    <row r="4879" spans="1:3">
      <c r="A4879" s="101">
        <v>37491</v>
      </c>
      <c r="B4879" s="100">
        <v>87.1</v>
      </c>
      <c r="C4879" s="99" t="s">
        <v>175</v>
      </c>
    </row>
    <row r="4880" spans="1:3">
      <c r="A4880" s="101">
        <v>37490</v>
      </c>
      <c r="B4880" s="100">
        <v>89.12</v>
      </c>
      <c r="C4880" s="99" t="s">
        <v>175</v>
      </c>
    </row>
    <row r="4881" spans="1:3">
      <c r="A4881" s="101">
        <v>37489</v>
      </c>
      <c r="B4881" s="100">
        <v>87.88</v>
      </c>
      <c r="C4881" s="99" t="s">
        <v>175</v>
      </c>
    </row>
    <row r="4882" spans="1:3">
      <c r="A4882" s="101">
        <v>37488</v>
      </c>
      <c r="B4882" s="100">
        <v>86.77</v>
      </c>
      <c r="C4882" s="99" t="s">
        <v>175</v>
      </c>
    </row>
    <row r="4883" spans="1:3">
      <c r="A4883" s="101">
        <v>37487</v>
      </c>
      <c r="B4883" s="100">
        <v>87.99</v>
      </c>
      <c r="C4883" s="99" t="s">
        <v>175</v>
      </c>
    </row>
    <row r="4884" spans="1:3">
      <c r="A4884" s="101">
        <v>37484</v>
      </c>
      <c r="B4884" s="100">
        <v>85.96</v>
      </c>
      <c r="C4884" s="99" t="s">
        <v>175</v>
      </c>
    </row>
    <row r="4885" spans="1:3">
      <c r="A4885" s="101">
        <v>37483</v>
      </c>
      <c r="B4885" s="100">
        <v>86.09</v>
      </c>
      <c r="C4885" s="99" t="s">
        <v>175</v>
      </c>
    </row>
    <row r="4886" spans="1:3">
      <c r="A4886" s="101">
        <v>37482</v>
      </c>
      <c r="B4886" s="100">
        <v>85.1</v>
      </c>
      <c r="C4886" s="99" t="s">
        <v>175</v>
      </c>
    </row>
    <row r="4887" spans="1:3">
      <c r="A4887" s="101">
        <v>37481</v>
      </c>
      <c r="B4887" s="100">
        <v>81.81</v>
      </c>
      <c r="C4887" s="99" t="s">
        <v>175</v>
      </c>
    </row>
    <row r="4888" spans="1:3">
      <c r="A4888" s="101">
        <v>37480</v>
      </c>
      <c r="B4888" s="100">
        <v>83.61</v>
      </c>
      <c r="C4888" s="99" t="s">
        <v>175</v>
      </c>
    </row>
    <row r="4889" spans="1:3">
      <c r="A4889" s="101">
        <v>37477</v>
      </c>
      <c r="B4889" s="100">
        <v>84.05</v>
      </c>
      <c r="C4889" s="99" t="s">
        <v>175</v>
      </c>
    </row>
    <row r="4890" spans="1:3">
      <c r="A4890" s="101">
        <v>37476</v>
      </c>
      <c r="B4890" s="100">
        <v>83.74</v>
      </c>
      <c r="C4890" s="99" t="s">
        <v>175</v>
      </c>
    </row>
    <row r="4891" spans="1:3">
      <c r="A4891" s="101">
        <v>37475</v>
      </c>
      <c r="B4891" s="100">
        <v>81.09</v>
      </c>
      <c r="C4891" s="99" t="s">
        <v>175</v>
      </c>
    </row>
    <row r="4892" spans="1:3">
      <c r="A4892" s="101">
        <v>37474</v>
      </c>
      <c r="B4892" s="100">
        <v>79.48</v>
      </c>
      <c r="C4892" s="99" t="s">
        <v>175</v>
      </c>
    </row>
    <row r="4893" spans="1:3">
      <c r="A4893" s="101">
        <v>37473</v>
      </c>
      <c r="B4893" s="100">
        <v>77.17</v>
      </c>
      <c r="C4893" s="99" t="s">
        <v>175</v>
      </c>
    </row>
    <row r="4894" spans="1:3">
      <c r="A4894" s="101">
        <v>37470</v>
      </c>
      <c r="B4894" s="100">
        <v>79.91</v>
      </c>
      <c r="C4894" s="99" t="s">
        <v>175</v>
      </c>
    </row>
    <row r="4895" spans="1:3">
      <c r="A4895" s="101">
        <v>37469</v>
      </c>
      <c r="B4895" s="100">
        <v>81.8</v>
      </c>
      <c r="C4895" s="99" t="s">
        <v>175</v>
      </c>
    </row>
    <row r="4896" spans="1:3">
      <c r="A4896" s="101">
        <v>37468</v>
      </c>
      <c r="B4896" s="100">
        <v>84.28</v>
      </c>
      <c r="C4896" s="99" t="s">
        <v>175</v>
      </c>
    </row>
    <row r="4897" spans="1:3">
      <c r="A4897" s="101">
        <v>37467</v>
      </c>
      <c r="B4897" s="100">
        <v>83.45</v>
      </c>
      <c r="C4897" s="99" t="s">
        <v>175</v>
      </c>
    </row>
    <row r="4898" spans="1:3">
      <c r="A4898" s="101">
        <v>37466</v>
      </c>
      <c r="B4898" s="100">
        <v>83.09</v>
      </c>
      <c r="C4898" s="99" t="s">
        <v>175</v>
      </c>
    </row>
    <row r="4899" spans="1:3">
      <c r="A4899" s="101">
        <v>37463</v>
      </c>
      <c r="B4899" s="100">
        <v>78.819999999999993</v>
      </c>
      <c r="C4899" s="99" t="s">
        <v>175</v>
      </c>
    </row>
    <row r="4900" spans="1:3">
      <c r="A4900" s="101">
        <v>37462</v>
      </c>
      <c r="B4900" s="100">
        <v>77.510000000000005</v>
      </c>
      <c r="C4900" s="99" t="s">
        <v>175</v>
      </c>
    </row>
    <row r="4901" spans="1:3">
      <c r="A4901" s="101">
        <v>37461</v>
      </c>
      <c r="B4901" s="100">
        <v>77.959999999999994</v>
      </c>
      <c r="C4901" s="99" t="s">
        <v>175</v>
      </c>
    </row>
    <row r="4902" spans="1:3">
      <c r="A4902" s="101">
        <v>37460</v>
      </c>
      <c r="B4902" s="100">
        <v>73.73</v>
      </c>
      <c r="C4902" s="99" t="s">
        <v>175</v>
      </c>
    </row>
    <row r="4903" spans="1:3">
      <c r="A4903" s="101">
        <v>37459</v>
      </c>
      <c r="B4903" s="100">
        <v>75.77</v>
      </c>
      <c r="C4903" s="99" t="s">
        <v>175</v>
      </c>
    </row>
    <row r="4904" spans="1:3">
      <c r="A4904" s="101">
        <v>37456</v>
      </c>
      <c r="B4904" s="100">
        <v>78.34</v>
      </c>
      <c r="C4904" s="99" t="s">
        <v>175</v>
      </c>
    </row>
    <row r="4905" spans="1:3">
      <c r="A4905" s="101">
        <v>37455</v>
      </c>
      <c r="B4905" s="100">
        <v>81.41</v>
      </c>
      <c r="C4905" s="99" t="s">
        <v>175</v>
      </c>
    </row>
    <row r="4906" spans="1:3">
      <c r="A4906" s="101">
        <v>37454</v>
      </c>
      <c r="B4906" s="100">
        <v>83.66</v>
      </c>
      <c r="C4906" s="99" t="s">
        <v>175</v>
      </c>
    </row>
    <row r="4907" spans="1:3">
      <c r="A4907" s="101">
        <v>37453</v>
      </c>
      <c r="B4907" s="100">
        <v>83.19</v>
      </c>
      <c r="C4907" s="99" t="s">
        <v>175</v>
      </c>
    </row>
    <row r="4908" spans="1:3">
      <c r="A4908" s="101">
        <v>37452</v>
      </c>
      <c r="B4908" s="100">
        <v>84.75</v>
      </c>
      <c r="C4908" s="99" t="s">
        <v>175</v>
      </c>
    </row>
    <row r="4909" spans="1:3">
      <c r="A4909" s="101">
        <v>37449</v>
      </c>
      <c r="B4909" s="100">
        <v>85.06</v>
      </c>
      <c r="C4909" s="99" t="s">
        <v>175</v>
      </c>
    </row>
    <row r="4910" spans="1:3">
      <c r="A4910" s="101">
        <v>37448</v>
      </c>
      <c r="B4910" s="100">
        <v>85.62</v>
      </c>
      <c r="C4910" s="99" t="s">
        <v>175</v>
      </c>
    </row>
    <row r="4911" spans="1:3">
      <c r="A4911" s="101">
        <v>37447</v>
      </c>
      <c r="B4911" s="100">
        <v>84.98</v>
      </c>
      <c r="C4911" s="99" t="s">
        <v>175</v>
      </c>
    </row>
    <row r="4912" spans="1:3">
      <c r="A4912" s="101">
        <v>37446</v>
      </c>
      <c r="B4912" s="100">
        <v>87.96</v>
      </c>
      <c r="C4912" s="99" t="s">
        <v>175</v>
      </c>
    </row>
    <row r="4913" spans="1:3">
      <c r="A4913" s="101">
        <v>37445</v>
      </c>
      <c r="B4913" s="100">
        <v>90.19</v>
      </c>
      <c r="C4913" s="99" t="s">
        <v>175</v>
      </c>
    </row>
    <row r="4914" spans="1:3">
      <c r="A4914" s="101">
        <v>37442</v>
      </c>
      <c r="B4914" s="100">
        <v>91.28</v>
      </c>
      <c r="C4914" s="99" t="s">
        <v>175</v>
      </c>
    </row>
    <row r="4915" spans="1:3">
      <c r="A4915" s="101">
        <v>37440</v>
      </c>
      <c r="B4915" s="100">
        <v>88.04</v>
      </c>
      <c r="C4915" s="99" t="s">
        <v>175</v>
      </c>
    </row>
    <row r="4916" spans="1:3">
      <c r="A4916" s="101">
        <v>37439</v>
      </c>
      <c r="B4916" s="100">
        <v>87.49</v>
      </c>
      <c r="C4916" s="99" t="s">
        <v>175</v>
      </c>
    </row>
    <row r="4917" spans="1:3">
      <c r="A4917" s="101">
        <v>37438</v>
      </c>
      <c r="B4917" s="100">
        <v>89.37</v>
      </c>
      <c r="C4917" s="99" t="s">
        <v>175</v>
      </c>
    </row>
    <row r="4918" spans="1:3">
      <c r="A4918" s="101">
        <v>37435</v>
      </c>
      <c r="B4918" s="100">
        <v>91.33</v>
      </c>
      <c r="C4918" s="99" t="s">
        <v>175</v>
      </c>
    </row>
    <row r="4919" spans="1:3">
      <c r="A4919" s="101">
        <v>37434</v>
      </c>
      <c r="B4919" s="100">
        <v>91.41</v>
      </c>
      <c r="C4919" s="99" t="s">
        <v>175</v>
      </c>
    </row>
    <row r="4920" spans="1:3">
      <c r="A4920" s="101">
        <v>37433</v>
      </c>
      <c r="B4920" s="100">
        <v>89.82</v>
      </c>
      <c r="C4920" s="99" t="s">
        <v>175</v>
      </c>
    </row>
    <row r="4921" spans="1:3">
      <c r="A4921" s="101">
        <v>37432</v>
      </c>
      <c r="B4921" s="100">
        <v>90.02</v>
      </c>
      <c r="C4921" s="99" t="s">
        <v>175</v>
      </c>
    </row>
    <row r="4922" spans="1:3">
      <c r="A4922" s="101">
        <v>37431</v>
      </c>
      <c r="B4922" s="100">
        <v>91.55</v>
      </c>
      <c r="C4922" s="99" t="s">
        <v>175</v>
      </c>
    </row>
    <row r="4923" spans="1:3">
      <c r="A4923" s="101">
        <v>37428</v>
      </c>
      <c r="B4923" s="100">
        <v>91.22</v>
      </c>
      <c r="C4923" s="99" t="s">
        <v>175</v>
      </c>
    </row>
    <row r="4924" spans="1:3">
      <c r="A4924" s="101">
        <v>37427</v>
      </c>
      <c r="B4924" s="100">
        <v>93.1</v>
      </c>
      <c r="C4924" s="99" t="s">
        <v>175</v>
      </c>
    </row>
    <row r="4925" spans="1:3">
      <c r="A4925" s="101">
        <v>37426</v>
      </c>
      <c r="B4925" s="100">
        <v>94.37</v>
      </c>
      <c r="C4925" s="99" t="s">
        <v>175</v>
      </c>
    </row>
    <row r="4926" spans="1:3">
      <c r="A4926" s="101">
        <v>37425</v>
      </c>
      <c r="B4926" s="100">
        <v>95.95</v>
      </c>
      <c r="C4926" s="99" t="s">
        <v>175</v>
      </c>
    </row>
    <row r="4927" spans="1:3">
      <c r="A4927" s="101">
        <v>37424</v>
      </c>
      <c r="B4927" s="100">
        <v>95.86</v>
      </c>
      <c r="C4927" s="99" t="s">
        <v>175</v>
      </c>
    </row>
    <row r="4928" spans="1:3">
      <c r="A4928" s="101">
        <v>37421</v>
      </c>
      <c r="B4928" s="100">
        <v>93.19</v>
      </c>
      <c r="C4928" s="99" t="s">
        <v>175</v>
      </c>
    </row>
    <row r="4929" spans="1:3">
      <c r="A4929" s="101">
        <v>37420</v>
      </c>
      <c r="B4929" s="100">
        <v>93.4</v>
      </c>
      <c r="C4929" s="99" t="s">
        <v>175</v>
      </c>
    </row>
    <row r="4930" spans="1:3">
      <c r="A4930" s="101">
        <v>37419</v>
      </c>
      <c r="B4930" s="100">
        <v>94.38</v>
      </c>
      <c r="C4930" s="99" t="s">
        <v>175</v>
      </c>
    </row>
    <row r="4931" spans="1:3">
      <c r="A4931" s="101">
        <v>37418</v>
      </c>
      <c r="B4931" s="100">
        <v>93.75</v>
      </c>
      <c r="C4931" s="99" t="s">
        <v>175</v>
      </c>
    </row>
    <row r="4932" spans="1:3">
      <c r="A4932" s="101">
        <v>37417</v>
      </c>
      <c r="B4932" s="100">
        <v>95.34</v>
      </c>
      <c r="C4932" s="99" t="s">
        <v>175</v>
      </c>
    </row>
    <row r="4933" spans="1:3">
      <c r="A4933" s="101">
        <v>37414</v>
      </c>
      <c r="B4933" s="100">
        <v>95.04</v>
      </c>
      <c r="C4933" s="99" t="s">
        <v>175</v>
      </c>
    </row>
    <row r="4934" spans="1:3">
      <c r="A4934" s="101">
        <v>37413</v>
      </c>
      <c r="B4934" s="100">
        <v>95.19</v>
      </c>
      <c r="C4934" s="99" t="s">
        <v>175</v>
      </c>
    </row>
    <row r="4935" spans="1:3">
      <c r="A4935" s="101">
        <v>37412</v>
      </c>
      <c r="B4935" s="100">
        <v>97.11</v>
      </c>
      <c r="C4935" s="99" t="s">
        <v>175</v>
      </c>
    </row>
    <row r="4936" spans="1:3">
      <c r="A4936" s="101">
        <v>37411</v>
      </c>
      <c r="B4936" s="100">
        <v>96.22</v>
      </c>
      <c r="C4936" s="99" t="s">
        <v>175</v>
      </c>
    </row>
    <row r="4937" spans="1:3">
      <c r="A4937" s="101">
        <v>37410</v>
      </c>
      <c r="B4937" s="100">
        <v>96.22</v>
      </c>
      <c r="C4937" s="99" t="s">
        <v>175</v>
      </c>
    </row>
    <row r="4938" spans="1:3">
      <c r="A4938" s="101">
        <v>37407</v>
      </c>
      <c r="B4938" s="100">
        <v>98.67</v>
      </c>
      <c r="C4938" s="99" t="s">
        <v>175</v>
      </c>
    </row>
    <row r="4939" spans="1:3">
      <c r="A4939" s="101">
        <v>37406</v>
      </c>
      <c r="B4939" s="100">
        <v>98.44</v>
      </c>
      <c r="C4939" s="99" t="s">
        <v>175</v>
      </c>
    </row>
    <row r="4940" spans="1:3">
      <c r="A4940" s="101">
        <v>37405</v>
      </c>
      <c r="B4940" s="100">
        <v>98.71</v>
      </c>
      <c r="C4940" s="99" t="s">
        <v>175</v>
      </c>
    </row>
    <row r="4941" spans="1:3">
      <c r="A4941" s="101">
        <v>37404</v>
      </c>
      <c r="B4941" s="100">
        <v>99.33</v>
      </c>
      <c r="C4941" s="99" t="s">
        <v>175</v>
      </c>
    </row>
    <row r="4942" spans="1:3">
      <c r="A4942" s="101">
        <v>37400</v>
      </c>
      <c r="B4942" s="100">
        <v>100.19</v>
      </c>
      <c r="C4942" s="99" t="s">
        <v>175</v>
      </c>
    </row>
    <row r="4943" spans="1:3">
      <c r="A4943" s="101">
        <v>37399</v>
      </c>
      <c r="B4943" s="100">
        <v>101.42</v>
      </c>
      <c r="C4943" s="99" t="s">
        <v>175</v>
      </c>
    </row>
    <row r="4944" spans="1:3">
      <c r="A4944" s="101">
        <v>37398</v>
      </c>
      <c r="B4944" s="100">
        <v>100.39</v>
      </c>
      <c r="C4944" s="99" t="s">
        <v>175</v>
      </c>
    </row>
    <row r="4945" spans="1:3">
      <c r="A4945" s="101">
        <v>37397</v>
      </c>
      <c r="B4945" s="100">
        <v>99.82</v>
      </c>
      <c r="C4945" s="99" t="s">
        <v>175</v>
      </c>
    </row>
    <row r="4946" spans="1:3">
      <c r="A4946" s="101">
        <v>37396</v>
      </c>
      <c r="B4946" s="100">
        <v>100.93</v>
      </c>
      <c r="C4946" s="99" t="s">
        <v>175</v>
      </c>
    </row>
    <row r="4947" spans="1:3">
      <c r="A4947" s="101">
        <v>37393</v>
      </c>
      <c r="B4947" s="100">
        <v>102.29</v>
      </c>
      <c r="C4947" s="99" t="s">
        <v>175</v>
      </c>
    </row>
    <row r="4948" spans="1:3">
      <c r="A4948" s="101">
        <v>37392</v>
      </c>
      <c r="B4948" s="100">
        <v>101.49</v>
      </c>
      <c r="C4948" s="99" t="s">
        <v>175</v>
      </c>
    </row>
    <row r="4949" spans="1:3">
      <c r="A4949" s="101">
        <v>37391</v>
      </c>
      <c r="B4949" s="100">
        <v>100.83</v>
      </c>
      <c r="C4949" s="99" t="s">
        <v>175</v>
      </c>
    </row>
    <row r="4950" spans="1:3">
      <c r="A4950" s="101">
        <v>37390</v>
      </c>
      <c r="B4950" s="100">
        <v>101.37</v>
      </c>
      <c r="C4950" s="99" t="s">
        <v>175</v>
      </c>
    </row>
    <row r="4951" spans="1:3">
      <c r="A4951" s="101">
        <v>37389</v>
      </c>
      <c r="B4951" s="100">
        <v>99.27</v>
      </c>
      <c r="C4951" s="99" t="s">
        <v>175</v>
      </c>
    </row>
    <row r="4952" spans="1:3">
      <c r="A4952" s="101">
        <v>37386</v>
      </c>
      <c r="B4952" s="100">
        <v>97.45</v>
      </c>
      <c r="C4952" s="99" t="s">
        <v>175</v>
      </c>
    </row>
    <row r="4953" spans="1:3">
      <c r="A4953" s="101">
        <v>37385</v>
      </c>
      <c r="B4953" s="100">
        <v>99.11</v>
      </c>
      <c r="C4953" s="99" t="s">
        <v>175</v>
      </c>
    </row>
    <row r="4954" spans="1:3">
      <c r="A4954" s="101">
        <v>37384</v>
      </c>
      <c r="B4954" s="100">
        <v>100.56</v>
      </c>
      <c r="C4954" s="99" t="s">
        <v>175</v>
      </c>
    </row>
    <row r="4955" spans="1:3">
      <c r="A4955" s="101">
        <v>37383</v>
      </c>
      <c r="B4955" s="100">
        <v>96.91</v>
      </c>
      <c r="C4955" s="99" t="s">
        <v>175</v>
      </c>
    </row>
    <row r="4956" spans="1:3">
      <c r="A4956" s="101">
        <v>37382</v>
      </c>
      <c r="B4956" s="100">
        <v>97.2</v>
      </c>
      <c r="C4956" s="99" t="s">
        <v>175</v>
      </c>
    </row>
    <row r="4957" spans="1:3">
      <c r="A4957" s="101">
        <v>37379</v>
      </c>
      <c r="B4957" s="100">
        <v>99.12</v>
      </c>
      <c r="C4957" s="99" t="s">
        <v>175</v>
      </c>
    </row>
    <row r="4958" spans="1:3">
      <c r="A4958" s="101">
        <v>37378</v>
      </c>
      <c r="B4958" s="100">
        <v>100.14</v>
      </c>
      <c r="C4958" s="99" t="s">
        <v>175</v>
      </c>
    </row>
    <row r="4959" spans="1:3">
      <c r="A4959" s="101">
        <v>37377</v>
      </c>
      <c r="B4959" s="100">
        <v>100.31</v>
      </c>
      <c r="C4959" s="99" t="s">
        <v>175</v>
      </c>
    </row>
    <row r="4960" spans="1:3">
      <c r="A4960" s="101">
        <v>37376</v>
      </c>
      <c r="B4960" s="100">
        <v>99.42</v>
      </c>
      <c r="C4960" s="99" t="s">
        <v>175</v>
      </c>
    </row>
    <row r="4961" spans="1:3">
      <c r="A4961" s="101">
        <v>37375</v>
      </c>
      <c r="B4961" s="100">
        <v>98.36</v>
      </c>
      <c r="C4961" s="99" t="s">
        <v>175</v>
      </c>
    </row>
    <row r="4962" spans="1:3">
      <c r="A4962" s="101">
        <v>37372</v>
      </c>
      <c r="B4962" s="100">
        <v>99.36</v>
      </c>
      <c r="C4962" s="99" t="s">
        <v>175</v>
      </c>
    </row>
    <row r="4963" spans="1:3">
      <c r="A4963" s="101">
        <v>37371</v>
      </c>
      <c r="B4963" s="100">
        <v>100.75</v>
      </c>
      <c r="C4963" s="99" t="s">
        <v>175</v>
      </c>
    </row>
    <row r="4964" spans="1:3">
      <c r="A4964" s="101">
        <v>37370</v>
      </c>
      <c r="B4964" s="100">
        <v>100.9</v>
      </c>
      <c r="C4964" s="99" t="s">
        <v>175</v>
      </c>
    </row>
    <row r="4965" spans="1:3">
      <c r="A4965" s="101">
        <v>37369</v>
      </c>
      <c r="B4965" s="100">
        <v>101.63</v>
      </c>
      <c r="C4965" s="99" t="s">
        <v>175</v>
      </c>
    </row>
    <row r="4966" spans="1:3">
      <c r="A4966" s="101">
        <v>37368</v>
      </c>
      <c r="B4966" s="100">
        <v>102.26</v>
      </c>
      <c r="C4966" s="99" t="s">
        <v>175</v>
      </c>
    </row>
    <row r="4967" spans="1:3">
      <c r="A4967" s="101">
        <v>37365</v>
      </c>
      <c r="B4967" s="100">
        <v>103.86</v>
      </c>
      <c r="C4967" s="99" t="s">
        <v>175</v>
      </c>
    </row>
    <row r="4968" spans="1:3">
      <c r="A4968" s="101">
        <v>37364</v>
      </c>
      <c r="B4968" s="100">
        <v>103.79</v>
      </c>
      <c r="C4968" s="99" t="s">
        <v>175</v>
      </c>
    </row>
    <row r="4969" spans="1:3">
      <c r="A4969" s="101">
        <v>37363</v>
      </c>
      <c r="B4969" s="100">
        <v>103.94</v>
      </c>
      <c r="C4969" s="99" t="s">
        <v>175</v>
      </c>
    </row>
    <row r="4970" spans="1:3">
      <c r="A4970" s="101">
        <v>37362</v>
      </c>
      <c r="B4970" s="100">
        <v>104.15</v>
      </c>
      <c r="C4970" s="99" t="s">
        <v>175</v>
      </c>
    </row>
    <row r="4971" spans="1:3">
      <c r="A4971" s="101">
        <v>37361</v>
      </c>
      <c r="B4971" s="100">
        <v>101.77</v>
      </c>
      <c r="C4971" s="99" t="s">
        <v>175</v>
      </c>
    </row>
    <row r="4972" spans="1:3">
      <c r="A4972" s="101">
        <v>37358</v>
      </c>
      <c r="B4972" s="100">
        <v>102.55</v>
      </c>
      <c r="C4972" s="99" t="s">
        <v>175</v>
      </c>
    </row>
    <row r="4973" spans="1:3">
      <c r="A4973" s="101">
        <v>37357</v>
      </c>
      <c r="B4973" s="100">
        <v>101.87</v>
      </c>
      <c r="C4973" s="99" t="s">
        <v>175</v>
      </c>
    </row>
    <row r="4974" spans="1:3">
      <c r="A4974" s="101">
        <v>37356</v>
      </c>
      <c r="B4974" s="100">
        <v>104.34</v>
      </c>
      <c r="C4974" s="99" t="s">
        <v>175</v>
      </c>
    </row>
    <row r="4975" spans="1:3">
      <c r="A4975" s="101">
        <v>37355</v>
      </c>
      <c r="B4975" s="100">
        <v>103.17</v>
      </c>
      <c r="C4975" s="99" t="s">
        <v>175</v>
      </c>
    </row>
    <row r="4976" spans="1:3">
      <c r="A4976" s="101">
        <v>37354</v>
      </c>
      <c r="B4976" s="100">
        <v>103.85</v>
      </c>
      <c r="C4976" s="99" t="s">
        <v>175</v>
      </c>
    </row>
    <row r="4977" spans="1:3">
      <c r="A4977" s="101">
        <v>37351</v>
      </c>
      <c r="B4977" s="100">
        <v>103.59</v>
      </c>
      <c r="C4977" s="99" t="s">
        <v>175</v>
      </c>
    </row>
    <row r="4978" spans="1:3">
      <c r="A4978" s="101">
        <v>37350</v>
      </c>
      <c r="B4978" s="100">
        <v>103.92</v>
      </c>
      <c r="C4978" s="99" t="s">
        <v>175</v>
      </c>
    </row>
    <row r="4979" spans="1:3">
      <c r="A4979" s="101">
        <v>37349</v>
      </c>
      <c r="B4979" s="100">
        <v>103.84</v>
      </c>
      <c r="C4979" s="99" t="s">
        <v>175</v>
      </c>
    </row>
    <row r="4980" spans="1:3">
      <c r="A4980" s="101">
        <v>37348</v>
      </c>
      <c r="B4980" s="100">
        <v>104.87</v>
      </c>
      <c r="C4980" s="99" t="s">
        <v>175</v>
      </c>
    </row>
    <row r="4981" spans="1:3">
      <c r="A4981" s="101">
        <v>37347</v>
      </c>
      <c r="B4981" s="100">
        <v>105.77</v>
      </c>
      <c r="C4981" s="99" t="s">
        <v>175</v>
      </c>
    </row>
    <row r="4982" spans="1:3">
      <c r="A4982" s="101">
        <v>37343</v>
      </c>
      <c r="B4982" s="100">
        <v>105.85</v>
      </c>
      <c r="C4982" s="99" t="s">
        <v>175</v>
      </c>
    </row>
    <row r="4983" spans="1:3">
      <c r="A4983" s="101">
        <v>37342</v>
      </c>
      <c r="B4983" s="100">
        <v>105.59</v>
      </c>
      <c r="C4983" s="99" t="s">
        <v>175</v>
      </c>
    </row>
    <row r="4984" spans="1:3">
      <c r="A4984" s="101">
        <v>37341</v>
      </c>
      <c r="B4984" s="100">
        <v>105.03</v>
      </c>
      <c r="C4984" s="99" t="s">
        <v>175</v>
      </c>
    </row>
    <row r="4985" spans="1:3">
      <c r="A4985" s="101">
        <v>37340</v>
      </c>
      <c r="B4985" s="100">
        <v>104.4</v>
      </c>
      <c r="C4985" s="99" t="s">
        <v>175</v>
      </c>
    </row>
    <row r="4986" spans="1:3">
      <c r="A4986" s="101">
        <v>37337</v>
      </c>
      <c r="B4986" s="100">
        <v>105.96</v>
      </c>
      <c r="C4986" s="99" t="s">
        <v>175</v>
      </c>
    </row>
    <row r="4987" spans="1:3">
      <c r="A4987" s="101">
        <v>37336</v>
      </c>
      <c r="B4987" s="100">
        <v>106.7</v>
      </c>
      <c r="C4987" s="99" t="s">
        <v>175</v>
      </c>
    </row>
    <row r="4988" spans="1:3">
      <c r="A4988" s="101">
        <v>37335</v>
      </c>
      <c r="B4988" s="100">
        <v>106.54</v>
      </c>
      <c r="C4988" s="99" t="s">
        <v>175</v>
      </c>
    </row>
    <row r="4989" spans="1:3">
      <c r="A4989" s="101">
        <v>37334</v>
      </c>
      <c r="B4989" s="100">
        <v>108.24</v>
      </c>
      <c r="C4989" s="99" t="s">
        <v>175</v>
      </c>
    </row>
    <row r="4990" spans="1:3">
      <c r="A4990" s="101">
        <v>37333</v>
      </c>
      <c r="B4990" s="100">
        <v>107.8</v>
      </c>
      <c r="C4990" s="99" t="s">
        <v>175</v>
      </c>
    </row>
    <row r="4991" spans="1:3">
      <c r="A4991" s="101">
        <v>37330</v>
      </c>
      <c r="B4991" s="100">
        <v>107.85</v>
      </c>
      <c r="C4991" s="99" t="s">
        <v>175</v>
      </c>
    </row>
    <row r="4992" spans="1:3">
      <c r="A4992" s="101">
        <v>37329</v>
      </c>
      <c r="B4992" s="100">
        <v>106.64</v>
      </c>
      <c r="C4992" s="99" t="s">
        <v>175</v>
      </c>
    </row>
    <row r="4993" spans="1:3">
      <c r="A4993" s="101">
        <v>37328</v>
      </c>
      <c r="B4993" s="100">
        <v>106.74</v>
      </c>
      <c r="C4993" s="99" t="s">
        <v>175</v>
      </c>
    </row>
    <row r="4994" spans="1:3">
      <c r="A4994" s="101">
        <v>37327</v>
      </c>
      <c r="B4994" s="100">
        <v>107.77</v>
      </c>
      <c r="C4994" s="99" t="s">
        <v>175</v>
      </c>
    </row>
    <row r="4995" spans="1:3">
      <c r="A4995" s="101">
        <v>37326</v>
      </c>
      <c r="B4995" s="100">
        <v>108.02</v>
      </c>
      <c r="C4995" s="99" t="s">
        <v>175</v>
      </c>
    </row>
    <row r="4996" spans="1:3">
      <c r="A4996" s="101">
        <v>37323</v>
      </c>
      <c r="B4996" s="100">
        <v>107.65</v>
      </c>
      <c r="C4996" s="99" t="s">
        <v>175</v>
      </c>
    </row>
    <row r="4997" spans="1:3">
      <c r="A4997" s="101">
        <v>37322</v>
      </c>
      <c r="B4997" s="100">
        <v>107.03</v>
      </c>
      <c r="C4997" s="99" t="s">
        <v>175</v>
      </c>
    </row>
    <row r="4998" spans="1:3">
      <c r="A4998" s="101">
        <v>37321</v>
      </c>
      <c r="B4998" s="100">
        <v>107.51</v>
      </c>
      <c r="C4998" s="99" t="s">
        <v>175</v>
      </c>
    </row>
    <row r="4999" spans="1:3">
      <c r="A4999" s="101">
        <v>37320</v>
      </c>
      <c r="B4999" s="100">
        <v>105.95</v>
      </c>
      <c r="C4999" s="99" t="s">
        <v>175</v>
      </c>
    </row>
    <row r="5000" spans="1:3">
      <c r="A5000" s="101">
        <v>37319</v>
      </c>
      <c r="B5000" s="100">
        <v>106.66</v>
      </c>
      <c r="C5000" s="99" t="s">
        <v>175</v>
      </c>
    </row>
    <row r="5001" spans="1:3">
      <c r="A5001" s="101">
        <v>37316</v>
      </c>
      <c r="B5001" s="100">
        <v>104.62</v>
      </c>
      <c r="C5001" s="99" t="s">
        <v>175</v>
      </c>
    </row>
    <row r="5002" spans="1:3">
      <c r="A5002" s="101">
        <v>37315</v>
      </c>
      <c r="B5002" s="100">
        <v>102.31</v>
      </c>
      <c r="C5002" s="99" t="s">
        <v>175</v>
      </c>
    </row>
    <row r="5003" spans="1:3">
      <c r="A5003" s="101">
        <v>37314</v>
      </c>
      <c r="B5003" s="100">
        <v>102.59</v>
      </c>
      <c r="C5003" s="99" t="s">
        <v>175</v>
      </c>
    </row>
    <row r="5004" spans="1:3">
      <c r="A5004" s="101">
        <v>37313</v>
      </c>
      <c r="B5004" s="100">
        <v>102.5</v>
      </c>
      <c r="C5004" s="99" t="s">
        <v>175</v>
      </c>
    </row>
    <row r="5005" spans="1:3">
      <c r="A5005" s="101">
        <v>37312</v>
      </c>
      <c r="B5005" s="100">
        <v>102.5</v>
      </c>
      <c r="C5005" s="99" t="s">
        <v>175</v>
      </c>
    </row>
    <row r="5006" spans="1:3">
      <c r="A5006" s="101">
        <v>37309</v>
      </c>
      <c r="B5006" s="100">
        <v>100.69</v>
      </c>
      <c r="C5006" s="99" t="s">
        <v>175</v>
      </c>
    </row>
    <row r="5007" spans="1:3">
      <c r="A5007" s="101">
        <v>37308</v>
      </c>
      <c r="B5007" s="100">
        <v>99.87</v>
      </c>
      <c r="C5007" s="99" t="s">
        <v>175</v>
      </c>
    </row>
    <row r="5008" spans="1:3">
      <c r="A5008" s="101">
        <v>37307</v>
      </c>
      <c r="B5008" s="100">
        <v>101.44</v>
      </c>
      <c r="C5008" s="99" t="s">
        <v>175</v>
      </c>
    </row>
    <row r="5009" spans="1:3">
      <c r="A5009" s="101">
        <v>37306</v>
      </c>
      <c r="B5009" s="100">
        <v>100.08</v>
      </c>
      <c r="C5009" s="99" t="s">
        <v>175</v>
      </c>
    </row>
    <row r="5010" spans="1:3">
      <c r="A5010" s="101">
        <v>37302</v>
      </c>
      <c r="B5010" s="100">
        <v>102.01</v>
      </c>
      <c r="C5010" s="99" t="s">
        <v>175</v>
      </c>
    </row>
    <row r="5011" spans="1:3">
      <c r="A5011" s="101">
        <v>37301</v>
      </c>
      <c r="B5011" s="100">
        <v>103.14</v>
      </c>
      <c r="C5011" s="99" t="s">
        <v>175</v>
      </c>
    </row>
    <row r="5012" spans="1:3">
      <c r="A5012" s="101">
        <v>37300</v>
      </c>
      <c r="B5012" s="100">
        <v>103.32</v>
      </c>
      <c r="C5012" s="99" t="s">
        <v>175</v>
      </c>
    </row>
    <row r="5013" spans="1:3">
      <c r="A5013" s="101">
        <v>37299</v>
      </c>
      <c r="B5013" s="100">
        <v>102.27</v>
      </c>
      <c r="C5013" s="99" t="s">
        <v>175</v>
      </c>
    </row>
    <row r="5014" spans="1:3">
      <c r="A5014" s="101">
        <v>37298</v>
      </c>
      <c r="B5014" s="100">
        <v>102.68</v>
      </c>
      <c r="C5014" s="99" t="s">
        <v>175</v>
      </c>
    </row>
    <row r="5015" spans="1:3">
      <c r="A5015" s="101">
        <v>37295</v>
      </c>
      <c r="B5015" s="100">
        <v>101.23</v>
      </c>
      <c r="C5015" s="99" t="s">
        <v>175</v>
      </c>
    </row>
    <row r="5016" spans="1:3">
      <c r="A5016" s="101">
        <v>37294</v>
      </c>
      <c r="B5016" s="100">
        <v>99.74</v>
      </c>
      <c r="C5016" s="99" t="s">
        <v>175</v>
      </c>
    </row>
    <row r="5017" spans="1:3">
      <c r="A5017" s="101">
        <v>37293</v>
      </c>
      <c r="B5017" s="100">
        <v>100.03</v>
      </c>
      <c r="C5017" s="99" t="s">
        <v>175</v>
      </c>
    </row>
    <row r="5018" spans="1:3">
      <c r="A5018" s="101">
        <v>37292</v>
      </c>
      <c r="B5018" s="100">
        <v>100.62</v>
      </c>
      <c r="C5018" s="99" t="s">
        <v>175</v>
      </c>
    </row>
    <row r="5019" spans="1:3">
      <c r="A5019" s="101">
        <v>37291</v>
      </c>
      <c r="B5019" s="100">
        <v>101.03</v>
      </c>
      <c r="C5019" s="99" t="s">
        <v>175</v>
      </c>
    </row>
    <row r="5020" spans="1:3">
      <c r="A5020" s="101">
        <v>37288</v>
      </c>
      <c r="B5020" s="100">
        <v>103.59</v>
      </c>
      <c r="C5020" s="99" t="s">
        <v>175</v>
      </c>
    </row>
    <row r="5021" spans="1:3">
      <c r="A5021" s="101">
        <v>37287</v>
      </c>
      <c r="B5021" s="100">
        <v>104.33</v>
      </c>
      <c r="C5021" s="99" t="s">
        <v>175</v>
      </c>
    </row>
    <row r="5022" spans="1:3">
      <c r="A5022" s="101">
        <v>37286</v>
      </c>
      <c r="B5022" s="100">
        <v>102.79</v>
      </c>
      <c r="C5022" s="99" t="s">
        <v>175</v>
      </c>
    </row>
    <row r="5023" spans="1:3">
      <c r="A5023" s="101">
        <v>37285</v>
      </c>
      <c r="B5023" s="100">
        <v>101.58</v>
      </c>
      <c r="C5023" s="99" t="s">
        <v>175</v>
      </c>
    </row>
    <row r="5024" spans="1:3">
      <c r="A5024" s="101">
        <v>37284</v>
      </c>
      <c r="B5024" s="100">
        <v>104.56</v>
      </c>
      <c r="C5024" s="99" t="s">
        <v>175</v>
      </c>
    </row>
    <row r="5025" spans="1:3">
      <c r="A5025" s="101">
        <v>37281</v>
      </c>
      <c r="B5025" s="100">
        <v>104.58</v>
      </c>
      <c r="C5025" s="99" t="s">
        <v>175</v>
      </c>
    </row>
    <row r="5026" spans="1:3">
      <c r="A5026" s="101">
        <v>37280</v>
      </c>
      <c r="B5026" s="100">
        <v>104.48</v>
      </c>
      <c r="C5026" s="99" t="s">
        <v>175</v>
      </c>
    </row>
    <row r="5027" spans="1:3">
      <c r="A5027" s="101">
        <v>37279</v>
      </c>
      <c r="B5027" s="100">
        <v>104.11</v>
      </c>
      <c r="C5027" s="99" t="s">
        <v>175</v>
      </c>
    </row>
    <row r="5028" spans="1:3">
      <c r="A5028" s="101">
        <v>37278</v>
      </c>
      <c r="B5028" s="100">
        <v>103.29</v>
      </c>
      <c r="C5028" s="99" t="s">
        <v>175</v>
      </c>
    </row>
    <row r="5029" spans="1:3">
      <c r="A5029" s="101">
        <v>37274</v>
      </c>
      <c r="B5029" s="100">
        <v>104.06</v>
      </c>
      <c r="C5029" s="99" t="s">
        <v>175</v>
      </c>
    </row>
    <row r="5030" spans="1:3">
      <c r="A5030" s="101">
        <v>37273</v>
      </c>
      <c r="B5030" s="100">
        <v>105.1</v>
      </c>
      <c r="C5030" s="99" t="s">
        <v>175</v>
      </c>
    </row>
    <row r="5031" spans="1:3">
      <c r="A5031" s="101">
        <v>37272</v>
      </c>
      <c r="B5031" s="100">
        <v>104.05</v>
      </c>
      <c r="C5031" s="99" t="s">
        <v>175</v>
      </c>
    </row>
    <row r="5032" spans="1:3">
      <c r="A5032" s="101">
        <v>37271</v>
      </c>
      <c r="B5032" s="100">
        <v>105.77</v>
      </c>
      <c r="C5032" s="99" t="s">
        <v>175</v>
      </c>
    </row>
    <row r="5033" spans="1:3">
      <c r="A5033" s="101">
        <v>37270</v>
      </c>
      <c r="B5033" s="100">
        <v>105.05</v>
      </c>
      <c r="C5033" s="99" t="s">
        <v>175</v>
      </c>
    </row>
    <row r="5034" spans="1:3">
      <c r="A5034" s="101">
        <v>37267</v>
      </c>
      <c r="B5034" s="100">
        <v>105.71</v>
      </c>
      <c r="C5034" s="99" t="s">
        <v>175</v>
      </c>
    </row>
    <row r="5035" spans="1:3">
      <c r="A5035" s="101">
        <v>37266</v>
      </c>
      <c r="B5035" s="100">
        <v>106.72</v>
      </c>
      <c r="C5035" s="99" t="s">
        <v>175</v>
      </c>
    </row>
    <row r="5036" spans="1:3">
      <c r="A5036" s="101">
        <v>37265</v>
      </c>
      <c r="B5036" s="100">
        <v>106.59</v>
      </c>
      <c r="C5036" s="99" t="s">
        <v>175</v>
      </c>
    </row>
    <row r="5037" spans="1:3">
      <c r="A5037" s="101">
        <v>37264</v>
      </c>
      <c r="B5037" s="100">
        <v>107.1</v>
      </c>
      <c r="C5037" s="99" t="s">
        <v>175</v>
      </c>
    </row>
    <row r="5038" spans="1:3">
      <c r="A5038" s="101">
        <v>37263</v>
      </c>
      <c r="B5038" s="100">
        <v>107.45</v>
      </c>
      <c r="C5038" s="99" t="s">
        <v>175</v>
      </c>
    </row>
    <row r="5039" spans="1:3">
      <c r="A5039" s="101">
        <v>37260</v>
      </c>
      <c r="B5039" s="100">
        <v>108.16</v>
      </c>
      <c r="C5039" s="99" t="s">
        <v>175</v>
      </c>
    </row>
    <row r="5040" spans="1:3">
      <c r="A5040" s="101">
        <v>37259</v>
      </c>
      <c r="B5040" s="100">
        <v>107.49</v>
      </c>
      <c r="C5040" s="99" t="s">
        <v>175</v>
      </c>
    </row>
    <row r="5041" spans="1:3">
      <c r="A5041" s="101">
        <v>37258</v>
      </c>
      <c r="B5041" s="100">
        <v>106.51</v>
      </c>
      <c r="C5041" s="99" t="s">
        <v>175</v>
      </c>
    </row>
    <row r="5042" spans="1:3">
      <c r="A5042" s="101">
        <v>37256</v>
      </c>
      <c r="B5042" s="100">
        <v>105.89</v>
      </c>
      <c r="C5042" s="99" t="s">
        <v>175</v>
      </c>
    </row>
    <row r="5043" spans="1:3">
      <c r="A5043" s="101">
        <v>37253</v>
      </c>
      <c r="B5043" s="100">
        <v>107.08</v>
      </c>
      <c r="C5043" s="99" t="s">
        <v>175</v>
      </c>
    </row>
    <row r="5044" spans="1:3">
      <c r="A5044" s="101">
        <v>37252</v>
      </c>
      <c r="B5044" s="100">
        <v>107.1</v>
      </c>
      <c r="C5044" s="99" t="s">
        <v>175</v>
      </c>
    </row>
    <row r="5045" spans="1:3">
      <c r="A5045" s="101">
        <v>37251</v>
      </c>
      <c r="B5045" s="100">
        <v>106.36</v>
      </c>
      <c r="C5045" s="99" t="s">
        <v>175</v>
      </c>
    </row>
    <row r="5046" spans="1:3">
      <c r="A5046" s="101">
        <v>37249</v>
      </c>
      <c r="B5046" s="100">
        <v>105.92</v>
      </c>
      <c r="C5046" s="99" t="s">
        <v>175</v>
      </c>
    </row>
    <row r="5047" spans="1:3">
      <c r="A5047" s="101">
        <v>37246</v>
      </c>
      <c r="B5047" s="100">
        <v>105.94</v>
      </c>
      <c r="C5047" s="99" t="s">
        <v>175</v>
      </c>
    </row>
    <row r="5048" spans="1:3">
      <c r="A5048" s="101">
        <v>37245</v>
      </c>
      <c r="B5048" s="100">
        <v>105.48</v>
      </c>
      <c r="C5048" s="99" t="s">
        <v>175</v>
      </c>
    </row>
    <row r="5049" spans="1:3">
      <c r="A5049" s="101">
        <v>37244</v>
      </c>
      <c r="B5049" s="100">
        <v>106.36</v>
      </c>
      <c r="C5049" s="99" t="s">
        <v>175</v>
      </c>
    </row>
    <row r="5050" spans="1:3">
      <c r="A5050" s="101">
        <v>37243</v>
      </c>
      <c r="B5050" s="100">
        <v>105.74</v>
      </c>
      <c r="C5050" s="99" t="s">
        <v>175</v>
      </c>
    </row>
    <row r="5051" spans="1:3">
      <c r="A5051" s="101">
        <v>37242</v>
      </c>
      <c r="B5051" s="100">
        <v>104.94</v>
      </c>
      <c r="C5051" s="99" t="s">
        <v>175</v>
      </c>
    </row>
    <row r="5052" spans="1:3">
      <c r="A5052" s="101">
        <v>37239</v>
      </c>
      <c r="B5052" s="100">
        <v>103.9</v>
      </c>
      <c r="C5052" s="99" t="s">
        <v>175</v>
      </c>
    </row>
    <row r="5053" spans="1:3">
      <c r="A5053" s="101">
        <v>37238</v>
      </c>
      <c r="B5053" s="100">
        <v>103.55</v>
      </c>
      <c r="C5053" s="99" t="s">
        <v>175</v>
      </c>
    </row>
    <row r="5054" spans="1:3">
      <c r="A5054" s="101">
        <v>37237</v>
      </c>
      <c r="B5054" s="100">
        <v>105.19</v>
      </c>
      <c r="C5054" s="99" t="s">
        <v>175</v>
      </c>
    </row>
    <row r="5055" spans="1:3">
      <c r="A5055" s="101">
        <v>37236</v>
      </c>
      <c r="B5055" s="100">
        <v>105.14</v>
      </c>
      <c r="C5055" s="99" t="s">
        <v>175</v>
      </c>
    </row>
    <row r="5056" spans="1:3">
      <c r="A5056" s="101">
        <v>37235</v>
      </c>
      <c r="B5056" s="100">
        <v>105.44</v>
      </c>
      <c r="C5056" s="99" t="s">
        <v>175</v>
      </c>
    </row>
    <row r="5057" spans="1:3">
      <c r="A5057" s="101">
        <v>37232</v>
      </c>
      <c r="B5057" s="100">
        <v>107.14</v>
      </c>
      <c r="C5057" s="99" t="s">
        <v>175</v>
      </c>
    </row>
    <row r="5058" spans="1:3">
      <c r="A5058" s="101">
        <v>37231</v>
      </c>
      <c r="B5058" s="100">
        <v>107.95</v>
      </c>
      <c r="C5058" s="99" t="s">
        <v>175</v>
      </c>
    </row>
    <row r="5059" spans="1:3">
      <c r="A5059" s="101">
        <v>37230</v>
      </c>
      <c r="B5059" s="100">
        <v>108.25</v>
      </c>
      <c r="C5059" s="99" t="s">
        <v>175</v>
      </c>
    </row>
    <row r="5060" spans="1:3">
      <c r="A5060" s="101">
        <v>37229</v>
      </c>
      <c r="B5060" s="100">
        <v>105.85</v>
      </c>
      <c r="C5060" s="99" t="s">
        <v>175</v>
      </c>
    </row>
    <row r="5061" spans="1:3">
      <c r="A5061" s="101">
        <v>37228</v>
      </c>
      <c r="B5061" s="100">
        <v>104.47</v>
      </c>
      <c r="C5061" s="99" t="s">
        <v>175</v>
      </c>
    </row>
    <row r="5062" spans="1:3">
      <c r="A5062" s="101">
        <v>37225</v>
      </c>
      <c r="B5062" s="100">
        <v>105.35</v>
      </c>
      <c r="C5062" s="99" t="s">
        <v>175</v>
      </c>
    </row>
    <row r="5063" spans="1:3">
      <c r="A5063" s="101">
        <v>37224</v>
      </c>
      <c r="B5063" s="100">
        <v>105.43</v>
      </c>
      <c r="C5063" s="99" t="s">
        <v>175</v>
      </c>
    </row>
    <row r="5064" spans="1:3">
      <c r="A5064" s="101">
        <v>37223</v>
      </c>
      <c r="B5064" s="100">
        <v>104.34</v>
      </c>
      <c r="C5064" s="99" t="s">
        <v>175</v>
      </c>
    </row>
    <row r="5065" spans="1:3">
      <c r="A5065" s="101">
        <v>37222</v>
      </c>
      <c r="B5065" s="100">
        <v>106.26</v>
      </c>
      <c r="C5065" s="99" t="s">
        <v>175</v>
      </c>
    </row>
    <row r="5066" spans="1:3">
      <c r="A5066" s="101">
        <v>37221</v>
      </c>
      <c r="B5066" s="100">
        <v>106.98</v>
      </c>
      <c r="C5066" s="99" t="s">
        <v>175</v>
      </c>
    </row>
    <row r="5067" spans="1:3">
      <c r="A5067" s="101">
        <v>37218</v>
      </c>
      <c r="B5067" s="100">
        <v>106.33</v>
      </c>
      <c r="C5067" s="99" t="s">
        <v>175</v>
      </c>
    </row>
    <row r="5068" spans="1:3">
      <c r="A5068" s="101">
        <v>37216</v>
      </c>
      <c r="B5068" s="100">
        <v>105.1</v>
      </c>
      <c r="C5068" s="99" t="s">
        <v>175</v>
      </c>
    </row>
    <row r="5069" spans="1:3">
      <c r="A5069" s="101">
        <v>37215</v>
      </c>
      <c r="B5069" s="100">
        <v>105.62</v>
      </c>
      <c r="C5069" s="99" t="s">
        <v>175</v>
      </c>
    </row>
    <row r="5070" spans="1:3">
      <c r="A5070" s="101">
        <v>37214</v>
      </c>
      <c r="B5070" s="100">
        <v>106.39</v>
      </c>
      <c r="C5070" s="99" t="s">
        <v>175</v>
      </c>
    </row>
    <row r="5071" spans="1:3">
      <c r="A5071" s="101">
        <v>37211</v>
      </c>
      <c r="B5071" s="100">
        <v>105.25</v>
      </c>
      <c r="C5071" s="99" t="s">
        <v>175</v>
      </c>
    </row>
    <row r="5072" spans="1:3">
      <c r="A5072" s="101">
        <v>37210</v>
      </c>
      <c r="B5072" s="100">
        <v>105.57</v>
      </c>
      <c r="C5072" s="99" t="s">
        <v>175</v>
      </c>
    </row>
    <row r="5073" spans="1:3">
      <c r="A5073" s="101">
        <v>37209</v>
      </c>
      <c r="B5073" s="100">
        <v>105.48</v>
      </c>
      <c r="C5073" s="99" t="s">
        <v>175</v>
      </c>
    </row>
    <row r="5074" spans="1:3">
      <c r="A5074" s="101">
        <v>37208</v>
      </c>
      <c r="B5074" s="100">
        <v>105.26</v>
      </c>
      <c r="C5074" s="99" t="s">
        <v>175</v>
      </c>
    </row>
    <row r="5075" spans="1:3">
      <c r="A5075" s="101">
        <v>37207</v>
      </c>
      <c r="B5075" s="100">
        <v>103.32</v>
      </c>
      <c r="C5075" s="99" t="s">
        <v>175</v>
      </c>
    </row>
    <row r="5076" spans="1:3">
      <c r="A5076" s="101">
        <v>37204</v>
      </c>
      <c r="B5076" s="100">
        <v>103.51</v>
      </c>
      <c r="C5076" s="99" t="s">
        <v>175</v>
      </c>
    </row>
    <row r="5077" spans="1:3">
      <c r="A5077" s="101">
        <v>37203</v>
      </c>
      <c r="B5077" s="100">
        <v>103.34</v>
      </c>
      <c r="C5077" s="99" t="s">
        <v>175</v>
      </c>
    </row>
    <row r="5078" spans="1:3">
      <c r="A5078" s="101">
        <v>37202</v>
      </c>
      <c r="B5078" s="100">
        <v>103.08</v>
      </c>
      <c r="C5078" s="99" t="s">
        <v>175</v>
      </c>
    </row>
    <row r="5079" spans="1:3">
      <c r="A5079" s="101">
        <v>37201</v>
      </c>
      <c r="B5079" s="100">
        <v>103.33</v>
      </c>
      <c r="C5079" s="99" t="s">
        <v>175</v>
      </c>
    </row>
    <row r="5080" spans="1:3">
      <c r="A5080" s="101">
        <v>37200</v>
      </c>
      <c r="B5080" s="100">
        <v>101.85</v>
      </c>
      <c r="C5080" s="99" t="s">
        <v>175</v>
      </c>
    </row>
    <row r="5081" spans="1:3">
      <c r="A5081" s="101">
        <v>37197</v>
      </c>
      <c r="B5081" s="100">
        <v>100.41</v>
      </c>
      <c r="C5081" s="99" t="s">
        <v>175</v>
      </c>
    </row>
    <row r="5082" spans="1:3">
      <c r="A5082" s="101">
        <v>37196</v>
      </c>
      <c r="B5082" s="100">
        <v>100.12</v>
      </c>
      <c r="C5082" s="99" t="s">
        <v>175</v>
      </c>
    </row>
    <row r="5083" spans="1:3">
      <c r="A5083" s="101">
        <v>37195</v>
      </c>
      <c r="B5083" s="100">
        <v>97.86</v>
      </c>
      <c r="C5083" s="99" t="s">
        <v>175</v>
      </c>
    </row>
    <row r="5084" spans="1:3">
      <c r="A5084" s="101">
        <v>37194</v>
      </c>
      <c r="B5084" s="100">
        <v>97.85</v>
      </c>
      <c r="C5084" s="99" t="s">
        <v>175</v>
      </c>
    </row>
    <row r="5085" spans="1:3">
      <c r="A5085" s="101">
        <v>37193</v>
      </c>
      <c r="B5085" s="100">
        <v>99.55</v>
      </c>
      <c r="C5085" s="99" t="s">
        <v>175</v>
      </c>
    </row>
    <row r="5086" spans="1:3">
      <c r="A5086" s="101">
        <v>37190</v>
      </c>
      <c r="B5086" s="100">
        <v>101.98</v>
      </c>
      <c r="C5086" s="99" t="s">
        <v>175</v>
      </c>
    </row>
    <row r="5087" spans="1:3">
      <c r="A5087" s="101">
        <v>37189</v>
      </c>
      <c r="B5087" s="100">
        <v>101.56</v>
      </c>
      <c r="C5087" s="99" t="s">
        <v>175</v>
      </c>
    </row>
    <row r="5088" spans="1:3">
      <c r="A5088" s="101">
        <v>37188</v>
      </c>
      <c r="B5088" s="100">
        <v>100.18</v>
      </c>
      <c r="C5088" s="99" t="s">
        <v>175</v>
      </c>
    </row>
    <row r="5089" spans="1:3">
      <c r="A5089" s="101">
        <v>37187</v>
      </c>
      <c r="B5089" s="100">
        <v>100.15</v>
      </c>
      <c r="C5089" s="99" t="s">
        <v>175</v>
      </c>
    </row>
    <row r="5090" spans="1:3">
      <c r="A5090" s="101">
        <v>37186</v>
      </c>
      <c r="B5090" s="100">
        <v>100.62</v>
      </c>
      <c r="C5090" s="99" t="s">
        <v>175</v>
      </c>
    </row>
    <row r="5091" spans="1:3">
      <c r="A5091" s="101">
        <v>37183</v>
      </c>
      <c r="B5091" s="100">
        <v>99.1</v>
      </c>
      <c r="C5091" s="99" t="s">
        <v>175</v>
      </c>
    </row>
    <row r="5092" spans="1:3">
      <c r="A5092" s="101">
        <v>37182</v>
      </c>
      <c r="B5092" s="100">
        <v>98.66</v>
      </c>
      <c r="C5092" s="99" t="s">
        <v>175</v>
      </c>
    </row>
    <row r="5093" spans="1:3">
      <c r="A5093" s="101">
        <v>37181</v>
      </c>
      <c r="B5093" s="100">
        <v>99.44</v>
      </c>
      <c r="C5093" s="99" t="s">
        <v>175</v>
      </c>
    </row>
    <row r="5094" spans="1:3">
      <c r="A5094" s="101">
        <v>37180</v>
      </c>
      <c r="B5094" s="100">
        <v>101.32</v>
      </c>
      <c r="C5094" s="99" t="s">
        <v>175</v>
      </c>
    </row>
    <row r="5095" spans="1:3">
      <c r="A5095" s="101">
        <v>37179</v>
      </c>
      <c r="B5095" s="100">
        <v>100.62</v>
      </c>
      <c r="C5095" s="99" t="s">
        <v>175</v>
      </c>
    </row>
    <row r="5096" spans="1:3">
      <c r="A5096" s="101">
        <v>37176</v>
      </c>
      <c r="B5096" s="100">
        <v>100.78</v>
      </c>
      <c r="C5096" s="99" t="s">
        <v>175</v>
      </c>
    </row>
    <row r="5097" spans="1:3">
      <c r="A5097" s="101">
        <v>37175</v>
      </c>
      <c r="B5097" s="100">
        <v>101.31</v>
      </c>
      <c r="C5097" s="99" t="s">
        <v>175</v>
      </c>
    </row>
    <row r="5098" spans="1:3">
      <c r="A5098" s="101">
        <v>37174</v>
      </c>
      <c r="B5098" s="100">
        <v>99.79</v>
      </c>
      <c r="C5098" s="99" t="s">
        <v>175</v>
      </c>
    </row>
    <row r="5099" spans="1:3">
      <c r="A5099" s="101">
        <v>37173</v>
      </c>
      <c r="B5099" s="100">
        <v>97.54</v>
      </c>
      <c r="C5099" s="99" t="s">
        <v>175</v>
      </c>
    </row>
    <row r="5100" spans="1:3">
      <c r="A5100" s="101">
        <v>37172</v>
      </c>
      <c r="B5100" s="100">
        <v>98.06</v>
      </c>
      <c r="C5100" s="99" t="s">
        <v>175</v>
      </c>
    </row>
    <row r="5101" spans="1:3">
      <c r="A5101" s="101">
        <v>37169</v>
      </c>
      <c r="B5101" s="100">
        <v>98.88</v>
      </c>
      <c r="C5101" s="99" t="s">
        <v>175</v>
      </c>
    </row>
    <row r="5102" spans="1:3">
      <c r="A5102" s="101">
        <v>37168</v>
      </c>
      <c r="B5102" s="100">
        <v>98.71</v>
      </c>
      <c r="C5102" s="99" t="s">
        <v>175</v>
      </c>
    </row>
    <row r="5103" spans="1:3">
      <c r="A5103" s="101">
        <v>37167</v>
      </c>
      <c r="B5103" s="100">
        <v>98.95</v>
      </c>
      <c r="C5103" s="99" t="s">
        <v>175</v>
      </c>
    </row>
    <row r="5104" spans="1:3">
      <c r="A5104" s="101">
        <v>37166</v>
      </c>
      <c r="B5104" s="100">
        <v>97</v>
      </c>
      <c r="C5104" s="99" t="s">
        <v>175</v>
      </c>
    </row>
    <row r="5105" spans="1:3">
      <c r="A5105" s="101">
        <v>37165</v>
      </c>
      <c r="B5105" s="100">
        <v>95.82</v>
      </c>
      <c r="C5105" s="99" t="s">
        <v>175</v>
      </c>
    </row>
    <row r="5106" spans="1:3">
      <c r="A5106" s="101">
        <v>37162</v>
      </c>
      <c r="B5106" s="100">
        <v>96.04</v>
      </c>
      <c r="C5106" s="99" t="s">
        <v>175</v>
      </c>
    </row>
    <row r="5107" spans="1:3">
      <c r="A5107" s="101">
        <v>37161</v>
      </c>
      <c r="B5107" s="100">
        <v>93.98</v>
      </c>
      <c r="C5107" s="99" t="s">
        <v>175</v>
      </c>
    </row>
    <row r="5108" spans="1:3">
      <c r="A5108" s="101">
        <v>37160</v>
      </c>
      <c r="B5108" s="100">
        <v>92.91</v>
      </c>
      <c r="C5108" s="99" t="s">
        <v>175</v>
      </c>
    </row>
    <row r="5109" spans="1:3">
      <c r="A5109" s="101">
        <v>37159</v>
      </c>
      <c r="B5109" s="100">
        <v>93.36</v>
      </c>
      <c r="C5109" s="99" t="s">
        <v>175</v>
      </c>
    </row>
    <row r="5110" spans="1:3">
      <c r="A5110" s="101">
        <v>37158</v>
      </c>
      <c r="B5110" s="100">
        <v>92.55</v>
      </c>
      <c r="C5110" s="99" t="s">
        <v>175</v>
      </c>
    </row>
    <row r="5111" spans="1:3">
      <c r="A5111" s="101">
        <v>37155</v>
      </c>
      <c r="B5111" s="100">
        <v>89.08</v>
      </c>
      <c r="C5111" s="99" t="s">
        <v>175</v>
      </c>
    </row>
    <row r="5112" spans="1:3">
      <c r="A5112" s="101">
        <v>37154</v>
      </c>
      <c r="B5112" s="100">
        <v>91.13</v>
      </c>
      <c r="C5112" s="99" t="s">
        <v>175</v>
      </c>
    </row>
    <row r="5113" spans="1:3">
      <c r="A5113" s="101">
        <v>37153</v>
      </c>
      <c r="B5113" s="100">
        <v>94.05</v>
      </c>
      <c r="C5113" s="99" t="s">
        <v>175</v>
      </c>
    </row>
    <row r="5114" spans="1:3">
      <c r="A5114" s="101">
        <v>37152</v>
      </c>
      <c r="B5114" s="100">
        <v>95.59</v>
      </c>
      <c r="C5114" s="99" t="s">
        <v>175</v>
      </c>
    </row>
    <row r="5115" spans="1:3">
      <c r="A5115" s="101">
        <v>37151</v>
      </c>
      <c r="B5115" s="100">
        <v>96.15</v>
      </c>
      <c r="C5115" s="99" t="s">
        <v>175</v>
      </c>
    </row>
    <row r="5116" spans="1:3">
      <c r="A5116" s="101">
        <v>37144</v>
      </c>
      <c r="B5116" s="100">
        <v>101.1</v>
      </c>
      <c r="C5116" s="99" t="s">
        <v>175</v>
      </c>
    </row>
    <row r="5117" spans="1:3">
      <c r="A5117" s="101">
        <v>37141</v>
      </c>
      <c r="B5117" s="100">
        <v>100.47</v>
      </c>
      <c r="C5117" s="99" t="s">
        <v>175</v>
      </c>
    </row>
    <row r="5118" spans="1:3">
      <c r="A5118" s="101">
        <v>37140</v>
      </c>
      <c r="B5118" s="100">
        <v>102.38</v>
      </c>
      <c r="C5118" s="99" t="s">
        <v>175</v>
      </c>
    </row>
    <row r="5119" spans="1:3">
      <c r="A5119" s="101">
        <v>37139</v>
      </c>
      <c r="B5119" s="100">
        <v>104.72</v>
      </c>
      <c r="C5119" s="99" t="s">
        <v>175</v>
      </c>
    </row>
    <row r="5120" spans="1:3">
      <c r="A5120" s="101">
        <v>37138</v>
      </c>
      <c r="B5120" s="100">
        <v>104.81</v>
      </c>
      <c r="C5120" s="99" t="s">
        <v>175</v>
      </c>
    </row>
    <row r="5121" spans="1:3">
      <c r="A5121" s="101">
        <v>37134</v>
      </c>
      <c r="B5121" s="100">
        <v>104.87</v>
      </c>
      <c r="C5121" s="99" t="s">
        <v>175</v>
      </c>
    </row>
    <row r="5122" spans="1:3">
      <c r="A5122" s="101">
        <v>37133</v>
      </c>
      <c r="B5122" s="100">
        <v>104.45</v>
      </c>
      <c r="C5122" s="99" t="s">
        <v>175</v>
      </c>
    </row>
    <row r="5123" spans="1:3">
      <c r="A5123" s="101">
        <v>37132</v>
      </c>
      <c r="B5123" s="100">
        <v>106.25</v>
      </c>
      <c r="C5123" s="99" t="s">
        <v>175</v>
      </c>
    </row>
    <row r="5124" spans="1:3">
      <c r="A5124" s="101">
        <v>37131</v>
      </c>
      <c r="B5124" s="100">
        <v>107.43</v>
      </c>
      <c r="C5124" s="99" t="s">
        <v>175</v>
      </c>
    </row>
    <row r="5125" spans="1:3">
      <c r="A5125" s="101">
        <v>37130</v>
      </c>
      <c r="B5125" s="100">
        <v>109.06</v>
      </c>
      <c r="C5125" s="99" t="s">
        <v>175</v>
      </c>
    </row>
    <row r="5126" spans="1:3">
      <c r="A5126" s="101">
        <v>37127</v>
      </c>
      <c r="B5126" s="100">
        <v>109.59</v>
      </c>
      <c r="C5126" s="99" t="s">
        <v>175</v>
      </c>
    </row>
    <row r="5127" spans="1:3">
      <c r="A5127" s="101">
        <v>37126</v>
      </c>
      <c r="B5127" s="100">
        <v>107.48</v>
      </c>
      <c r="C5127" s="99" t="s">
        <v>175</v>
      </c>
    </row>
    <row r="5128" spans="1:3">
      <c r="A5128" s="101">
        <v>37125</v>
      </c>
      <c r="B5128" s="100">
        <v>107.77</v>
      </c>
      <c r="C5128" s="99" t="s">
        <v>175</v>
      </c>
    </row>
    <row r="5129" spans="1:3">
      <c r="A5129" s="101">
        <v>37124</v>
      </c>
      <c r="B5129" s="100">
        <v>107.02</v>
      </c>
      <c r="C5129" s="99" t="s">
        <v>175</v>
      </c>
    </row>
    <row r="5130" spans="1:3">
      <c r="A5130" s="101">
        <v>37123</v>
      </c>
      <c r="B5130" s="100">
        <v>108.33</v>
      </c>
      <c r="C5130" s="99" t="s">
        <v>175</v>
      </c>
    </row>
    <row r="5131" spans="1:3">
      <c r="A5131" s="101">
        <v>37120</v>
      </c>
      <c r="B5131" s="100">
        <v>107.46</v>
      </c>
      <c r="C5131" s="99" t="s">
        <v>175</v>
      </c>
    </row>
    <row r="5132" spans="1:3">
      <c r="A5132" s="101">
        <v>37119</v>
      </c>
      <c r="B5132" s="100">
        <v>109.27</v>
      </c>
      <c r="C5132" s="99" t="s">
        <v>175</v>
      </c>
    </row>
    <row r="5133" spans="1:3">
      <c r="A5133" s="101">
        <v>37118</v>
      </c>
      <c r="B5133" s="100">
        <v>108.94</v>
      </c>
      <c r="C5133" s="99" t="s">
        <v>175</v>
      </c>
    </row>
    <row r="5134" spans="1:3">
      <c r="A5134" s="101">
        <v>37117</v>
      </c>
      <c r="B5134" s="100">
        <v>109.72</v>
      </c>
      <c r="C5134" s="99" t="s">
        <v>175</v>
      </c>
    </row>
    <row r="5135" spans="1:3">
      <c r="A5135" s="101">
        <v>37116</v>
      </c>
      <c r="B5135" s="100">
        <v>110.14</v>
      </c>
      <c r="C5135" s="99" t="s">
        <v>175</v>
      </c>
    </row>
    <row r="5136" spans="1:3">
      <c r="A5136" s="101">
        <v>37113</v>
      </c>
      <c r="B5136" s="100">
        <v>110.02</v>
      </c>
      <c r="C5136" s="99" t="s">
        <v>175</v>
      </c>
    </row>
    <row r="5137" spans="1:3">
      <c r="A5137" s="101">
        <v>37112</v>
      </c>
      <c r="B5137" s="100">
        <v>109.4</v>
      </c>
      <c r="C5137" s="99" t="s">
        <v>175</v>
      </c>
    </row>
    <row r="5138" spans="1:3">
      <c r="A5138" s="101">
        <v>37111</v>
      </c>
      <c r="B5138" s="100">
        <v>109.39</v>
      </c>
      <c r="C5138" s="99" t="s">
        <v>175</v>
      </c>
    </row>
    <row r="5139" spans="1:3">
      <c r="A5139" s="101">
        <v>37110</v>
      </c>
      <c r="B5139" s="100">
        <v>111.3</v>
      </c>
      <c r="C5139" s="99" t="s">
        <v>175</v>
      </c>
    </row>
    <row r="5140" spans="1:3">
      <c r="A5140" s="101">
        <v>37109</v>
      </c>
      <c r="B5140" s="100">
        <v>110.94</v>
      </c>
      <c r="C5140" s="99" t="s">
        <v>175</v>
      </c>
    </row>
    <row r="5141" spans="1:3">
      <c r="A5141" s="101">
        <v>37106</v>
      </c>
      <c r="B5141" s="100">
        <v>112.21</v>
      </c>
      <c r="C5141" s="99" t="s">
        <v>175</v>
      </c>
    </row>
    <row r="5142" spans="1:3">
      <c r="A5142" s="101">
        <v>37105</v>
      </c>
      <c r="B5142" s="100">
        <v>112.8</v>
      </c>
      <c r="C5142" s="99" t="s">
        <v>175</v>
      </c>
    </row>
    <row r="5143" spans="1:3">
      <c r="A5143" s="101">
        <v>37104</v>
      </c>
      <c r="B5143" s="100">
        <v>112.34</v>
      </c>
      <c r="C5143" s="99" t="s">
        <v>175</v>
      </c>
    </row>
    <row r="5144" spans="1:3">
      <c r="A5144" s="101">
        <v>37103</v>
      </c>
      <c r="B5144" s="100">
        <v>111.89</v>
      </c>
      <c r="C5144" s="99" t="s">
        <v>175</v>
      </c>
    </row>
    <row r="5145" spans="1:3">
      <c r="A5145" s="101">
        <v>37102</v>
      </c>
      <c r="B5145" s="100">
        <v>111.27</v>
      </c>
      <c r="C5145" s="99" t="s">
        <v>175</v>
      </c>
    </row>
    <row r="5146" spans="1:3">
      <c r="A5146" s="101">
        <v>37099</v>
      </c>
      <c r="B5146" s="100">
        <v>111.39</v>
      </c>
      <c r="C5146" s="99" t="s">
        <v>175</v>
      </c>
    </row>
    <row r="5147" spans="1:3">
      <c r="A5147" s="101">
        <v>37098</v>
      </c>
      <c r="B5147" s="100">
        <v>111.1</v>
      </c>
      <c r="C5147" s="99" t="s">
        <v>175</v>
      </c>
    </row>
    <row r="5148" spans="1:3">
      <c r="A5148" s="101">
        <v>37097</v>
      </c>
      <c r="B5148" s="100">
        <v>109.96</v>
      </c>
      <c r="C5148" s="99" t="s">
        <v>175</v>
      </c>
    </row>
    <row r="5149" spans="1:3">
      <c r="A5149" s="101">
        <v>37096</v>
      </c>
      <c r="B5149" s="100">
        <v>108.23</v>
      </c>
      <c r="C5149" s="99" t="s">
        <v>175</v>
      </c>
    </row>
    <row r="5150" spans="1:3">
      <c r="A5150" s="101">
        <v>37095</v>
      </c>
      <c r="B5150" s="100">
        <v>110.01</v>
      </c>
      <c r="C5150" s="99" t="s">
        <v>175</v>
      </c>
    </row>
    <row r="5151" spans="1:3">
      <c r="A5151" s="101">
        <v>37092</v>
      </c>
      <c r="B5151" s="100">
        <v>111.85</v>
      </c>
      <c r="C5151" s="99" t="s">
        <v>175</v>
      </c>
    </row>
    <row r="5152" spans="1:3">
      <c r="A5152" s="101">
        <v>37091</v>
      </c>
      <c r="B5152" s="100">
        <v>112.24</v>
      </c>
      <c r="C5152" s="99" t="s">
        <v>175</v>
      </c>
    </row>
    <row r="5153" spans="1:3">
      <c r="A5153" s="101">
        <v>37090</v>
      </c>
      <c r="B5153" s="100">
        <v>111.56</v>
      </c>
      <c r="C5153" s="99" t="s">
        <v>175</v>
      </c>
    </row>
    <row r="5154" spans="1:3">
      <c r="A5154" s="101">
        <v>37089</v>
      </c>
      <c r="B5154" s="100">
        <v>112.18</v>
      </c>
      <c r="C5154" s="99" t="s">
        <v>175</v>
      </c>
    </row>
    <row r="5155" spans="1:3">
      <c r="A5155" s="101">
        <v>37088</v>
      </c>
      <c r="B5155" s="100">
        <v>111.07</v>
      </c>
      <c r="C5155" s="99" t="s">
        <v>175</v>
      </c>
    </row>
    <row r="5156" spans="1:3">
      <c r="A5156" s="101">
        <v>37085</v>
      </c>
      <c r="B5156" s="100">
        <v>112.29</v>
      </c>
      <c r="C5156" s="99" t="s">
        <v>175</v>
      </c>
    </row>
    <row r="5157" spans="1:3">
      <c r="A5157" s="101">
        <v>37084</v>
      </c>
      <c r="B5157" s="100">
        <v>111.59</v>
      </c>
      <c r="C5157" s="99" t="s">
        <v>175</v>
      </c>
    </row>
    <row r="5158" spans="1:3">
      <c r="A5158" s="101">
        <v>37083</v>
      </c>
      <c r="B5158" s="100">
        <v>109.01</v>
      </c>
      <c r="C5158" s="99" t="s">
        <v>175</v>
      </c>
    </row>
    <row r="5159" spans="1:3">
      <c r="A5159" s="101">
        <v>37082</v>
      </c>
      <c r="B5159" s="100">
        <v>109.13</v>
      </c>
      <c r="C5159" s="99" t="s">
        <v>175</v>
      </c>
    </row>
    <row r="5160" spans="1:3">
      <c r="A5160" s="101">
        <v>37081</v>
      </c>
      <c r="B5160" s="100">
        <v>110.71</v>
      </c>
      <c r="C5160" s="99" t="s">
        <v>175</v>
      </c>
    </row>
    <row r="5161" spans="1:3">
      <c r="A5161" s="101">
        <v>37078</v>
      </c>
      <c r="B5161" s="100">
        <v>109.95</v>
      </c>
      <c r="C5161" s="99" t="s">
        <v>175</v>
      </c>
    </row>
    <row r="5162" spans="1:3">
      <c r="A5162" s="101">
        <v>37077</v>
      </c>
      <c r="B5162" s="100">
        <v>112.58</v>
      </c>
      <c r="C5162" s="99" t="s">
        <v>175</v>
      </c>
    </row>
    <row r="5163" spans="1:3">
      <c r="A5163" s="101">
        <v>37075</v>
      </c>
      <c r="B5163" s="100">
        <v>113.96</v>
      </c>
      <c r="C5163" s="99" t="s">
        <v>175</v>
      </c>
    </row>
    <row r="5164" spans="1:3">
      <c r="A5164" s="101">
        <v>37074</v>
      </c>
      <c r="B5164" s="100">
        <v>114.15</v>
      </c>
      <c r="C5164" s="99" t="s">
        <v>175</v>
      </c>
    </row>
    <row r="5165" spans="1:3">
      <c r="A5165" s="101">
        <v>37071</v>
      </c>
      <c r="B5165" s="100">
        <v>113.02</v>
      </c>
      <c r="C5165" s="99" t="s">
        <v>175</v>
      </c>
    </row>
    <row r="5166" spans="1:3">
      <c r="A5166" s="101">
        <v>37070</v>
      </c>
      <c r="B5166" s="100">
        <v>113.18</v>
      </c>
      <c r="C5166" s="99" t="s">
        <v>175</v>
      </c>
    </row>
    <row r="5167" spans="1:3">
      <c r="A5167" s="101">
        <v>37069</v>
      </c>
      <c r="B5167" s="100">
        <v>111.79</v>
      </c>
      <c r="C5167" s="99" t="s">
        <v>175</v>
      </c>
    </row>
    <row r="5168" spans="1:3">
      <c r="A5168" s="101">
        <v>37068</v>
      </c>
      <c r="B5168" s="100">
        <v>112.3</v>
      </c>
      <c r="C5168" s="99" t="s">
        <v>175</v>
      </c>
    </row>
    <row r="5169" spans="1:3">
      <c r="A5169" s="101">
        <v>37067</v>
      </c>
      <c r="B5169" s="100">
        <v>112.47</v>
      </c>
      <c r="C5169" s="99" t="s">
        <v>175</v>
      </c>
    </row>
    <row r="5170" spans="1:3">
      <c r="A5170" s="101">
        <v>37064</v>
      </c>
      <c r="B5170" s="100">
        <v>113.09</v>
      </c>
      <c r="C5170" s="99" t="s">
        <v>175</v>
      </c>
    </row>
    <row r="5171" spans="1:3">
      <c r="A5171" s="101">
        <v>37063</v>
      </c>
      <c r="B5171" s="100">
        <v>114.45</v>
      </c>
      <c r="C5171" s="99" t="s">
        <v>175</v>
      </c>
    </row>
    <row r="5172" spans="1:3">
      <c r="A5172" s="101">
        <v>37062</v>
      </c>
      <c r="B5172" s="100">
        <v>113.17</v>
      </c>
      <c r="C5172" s="99" t="s">
        <v>175</v>
      </c>
    </row>
    <row r="5173" spans="1:3">
      <c r="A5173" s="101">
        <v>37061</v>
      </c>
      <c r="B5173" s="100">
        <v>112.19</v>
      </c>
      <c r="C5173" s="99" t="s">
        <v>175</v>
      </c>
    </row>
    <row r="5174" spans="1:3">
      <c r="A5174" s="101">
        <v>37060</v>
      </c>
      <c r="B5174" s="100">
        <v>111.81</v>
      </c>
      <c r="C5174" s="99" t="s">
        <v>175</v>
      </c>
    </row>
    <row r="5175" spans="1:3">
      <c r="A5175" s="101">
        <v>37057</v>
      </c>
      <c r="B5175" s="100">
        <v>112.35</v>
      </c>
      <c r="C5175" s="99" t="s">
        <v>175</v>
      </c>
    </row>
    <row r="5176" spans="1:3">
      <c r="A5176" s="101">
        <v>37056</v>
      </c>
      <c r="B5176" s="100">
        <v>112.86</v>
      </c>
      <c r="C5176" s="99" t="s">
        <v>175</v>
      </c>
    </row>
    <row r="5177" spans="1:3">
      <c r="A5177" s="101">
        <v>37055</v>
      </c>
      <c r="B5177" s="100">
        <v>114.87</v>
      </c>
      <c r="C5177" s="99" t="s">
        <v>175</v>
      </c>
    </row>
    <row r="5178" spans="1:3">
      <c r="A5178" s="101">
        <v>37054</v>
      </c>
      <c r="B5178" s="100">
        <v>116.16</v>
      </c>
      <c r="C5178" s="99" t="s">
        <v>175</v>
      </c>
    </row>
    <row r="5179" spans="1:3">
      <c r="A5179" s="101">
        <v>37053</v>
      </c>
      <c r="B5179" s="100">
        <v>116.03</v>
      </c>
      <c r="C5179" s="99" t="s">
        <v>175</v>
      </c>
    </row>
    <row r="5180" spans="1:3">
      <c r="A5180" s="101">
        <v>37050</v>
      </c>
      <c r="B5180" s="100">
        <v>117.01</v>
      </c>
      <c r="C5180" s="99" t="s">
        <v>175</v>
      </c>
    </row>
    <row r="5181" spans="1:3">
      <c r="A5181" s="101">
        <v>37049</v>
      </c>
      <c r="B5181" s="100">
        <v>118.12</v>
      </c>
      <c r="C5181" s="99" t="s">
        <v>175</v>
      </c>
    </row>
    <row r="5182" spans="1:3">
      <c r="A5182" s="101">
        <v>37048</v>
      </c>
      <c r="B5182" s="100">
        <v>117.47</v>
      </c>
      <c r="C5182" s="99" t="s">
        <v>175</v>
      </c>
    </row>
    <row r="5183" spans="1:3">
      <c r="A5183" s="101">
        <v>37047</v>
      </c>
      <c r="B5183" s="100">
        <v>118.71</v>
      </c>
      <c r="C5183" s="99" t="s">
        <v>175</v>
      </c>
    </row>
    <row r="5184" spans="1:3">
      <c r="A5184" s="101">
        <v>37046</v>
      </c>
      <c r="B5184" s="100">
        <v>117.19</v>
      </c>
      <c r="C5184" s="99" t="s">
        <v>175</v>
      </c>
    </row>
    <row r="5185" spans="1:3">
      <c r="A5185" s="101">
        <v>37043</v>
      </c>
      <c r="B5185" s="100">
        <v>116.59</v>
      </c>
      <c r="C5185" s="99" t="s">
        <v>175</v>
      </c>
    </row>
    <row r="5186" spans="1:3">
      <c r="A5186" s="101">
        <v>37042</v>
      </c>
      <c r="B5186" s="100">
        <v>116.14</v>
      </c>
      <c r="C5186" s="99" t="s">
        <v>175</v>
      </c>
    </row>
    <row r="5187" spans="1:3">
      <c r="A5187" s="101">
        <v>37041</v>
      </c>
      <c r="B5187" s="100">
        <v>115.42</v>
      </c>
      <c r="C5187" s="99" t="s">
        <v>175</v>
      </c>
    </row>
    <row r="5188" spans="1:3">
      <c r="A5188" s="101">
        <v>37040</v>
      </c>
      <c r="B5188" s="100">
        <v>117.22</v>
      </c>
      <c r="C5188" s="99" t="s">
        <v>175</v>
      </c>
    </row>
    <row r="5189" spans="1:3">
      <c r="A5189" s="101">
        <v>37036</v>
      </c>
      <c r="B5189" s="100">
        <v>118.14</v>
      </c>
      <c r="C5189" s="99" t="s">
        <v>175</v>
      </c>
    </row>
    <row r="5190" spans="1:3">
      <c r="A5190" s="101">
        <v>37035</v>
      </c>
      <c r="B5190" s="100">
        <v>119.55</v>
      </c>
      <c r="C5190" s="99" t="s">
        <v>175</v>
      </c>
    </row>
    <row r="5191" spans="1:3">
      <c r="A5191" s="101">
        <v>37034</v>
      </c>
      <c r="B5191" s="100">
        <v>119.17</v>
      </c>
      <c r="C5191" s="99" t="s">
        <v>175</v>
      </c>
    </row>
    <row r="5192" spans="1:3">
      <c r="A5192" s="101">
        <v>37033</v>
      </c>
      <c r="B5192" s="100">
        <v>121.04</v>
      </c>
      <c r="C5192" s="99" t="s">
        <v>175</v>
      </c>
    </row>
    <row r="5193" spans="1:3">
      <c r="A5193" s="101">
        <v>37032</v>
      </c>
      <c r="B5193" s="100">
        <v>121.36</v>
      </c>
      <c r="C5193" s="99" t="s">
        <v>175</v>
      </c>
    </row>
    <row r="5194" spans="1:3">
      <c r="A5194" s="101">
        <v>37029</v>
      </c>
      <c r="B5194" s="100">
        <v>119.43</v>
      </c>
      <c r="C5194" s="99" t="s">
        <v>175</v>
      </c>
    </row>
    <row r="5195" spans="1:3">
      <c r="A5195" s="101">
        <v>37028</v>
      </c>
      <c r="B5195" s="100">
        <v>119.09</v>
      </c>
      <c r="C5195" s="99" t="s">
        <v>175</v>
      </c>
    </row>
    <row r="5196" spans="1:3">
      <c r="A5196" s="101">
        <v>37027</v>
      </c>
      <c r="B5196" s="100">
        <v>118.77</v>
      </c>
      <c r="C5196" s="99" t="s">
        <v>175</v>
      </c>
    </row>
    <row r="5197" spans="1:3">
      <c r="A5197" s="101">
        <v>37026</v>
      </c>
      <c r="B5197" s="100">
        <v>115.47</v>
      </c>
      <c r="C5197" s="99" t="s">
        <v>175</v>
      </c>
    </row>
    <row r="5198" spans="1:3">
      <c r="A5198" s="101">
        <v>37025</v>
      </c>
      <c r="B5198" s="100">
        <v>115.42</v>
      </c>
      <c r="C5198" s="99" t="s">
        <v>175</v>
      </c>
    </row>
    <row r="5199" spans="1:3">
      <c r="A5199" s="101">
        <v>37022</v>
      </c>
      <c r="B5199" s="100">
        <v>115.11</v>
      </c>
      <c r="C5199" s="99" t="s">
        <v>175</v>
      </c>
    </row>
    <row r="5200" spans="1:3">
      <c r="A5200" s="101">
        <v>37021</v>
      </c>
      <c r="B5200" s="100">
        <v>115.98</v>
      </c>
      <c r="C5200" s="99" t="s">
        <v>175</v>
      </c>
    </row>
    <row r="5201" spans="1:3">
      <c r="A5201" s="101">
        <v>37020</v>
      </c>
      <c r="B5201" s="100">
        <v>115.99</v>
      </c>
      <c r="C5201" s="99" t="s">
        <v>175</v>
      </c>
    </row>
    <row r="5202" spans="1:3">
      <c r="A5202" s="101">
        <v>37019</v>
      </c>
      <c r="B5202" s="100">
        <v>116.5</v>
      </c>
      <c r="C5202" s="99" t="s">
        <v>175</v>
      </c>
    </row>
    <row r="5203" spans="1:3">
      <c r="A5203" s="101">
        <v>37018</v>
      </c>
      <c r="B5203" s="100">
        <v>116.71</v>
      </c>
      <c r="C5203" s="99" t="s">
        <v>175</v>
      </c>
    </row>
    <row r="5204" spans="1:3">
      <c r="A5204" s="101">
        <v>37015</v>
      </c>
      <c r="B5204" s="100">
        <v>117</v>
      </c>
      <c r="C5204" s="99" t="s">
        <v>175</v>
      </c>
    </row>
    <row r="5205" spans="1:3">
      <c r="A5205" s="101">
        <v>37014</v>
      </c>
      <c r="B5205" s="100">
        <v>115.33</v>
      </c>
      <c r="C5205" s="99" t="s">
        <v>175</v>
      </c>
    </row>
    <row r="5206" spans="1:3">
      <c r="A5206" s="101">
        <v>37013</v>
      </c>
      <c r="B5206" s="100">
        <v>117.05</v>
      </c>
      <c r="C5206" s="99" t="s">
        <v>175</v>
      </c>
    </row>
    <row r="5207" spans="1:3">
      <c r="A5207" s="101">
        <v>37012</v>
      </c>
      <c r="B5207" s="100">
        <v>116.95</v>
      </c>
      <c r="C5207" s="99" t="s">
        <v>175</v>
      </c>
    </row>
    <row r="5208" spans="1:3">
      <c r="A5208" s="101">
        <v>37011</v>
      </c>
      <c r="B5208" s="100">
        <v>115.39</v>
      </c>
      <c r="C5208" s="99" t="s">
        <v>175</v>
      </c>
    </row>
    <row r="5209" spans="1:3">
      <c r="A5209" s="101">
        <v>37008</v>
      </c>
      <c r="B5209" s="100">
        <v>115.71</v>
      </c>
      <c r="C5209" s="99" t="s">
        <v>175</v>
      </c>
    </row>
    <row r="5210" spans="1:3">
      <c r="A5210" s="101">
        <v>37007</v>
      </c>
      <c r="B5210" s="100">
        <v>114</v>
      </c>
      <c r="C5210" s="99" t="s">
        <v>175</v>
      </c>
    </row>
    <row r="5211" spans="1:3">
      <c r="A5211" s="101">
        <v>37006</v>
      </c>
      <c r="B5211" s="100">
        <v>113.45</v>
      </c>
      <c r="C5211" s="99" t="s">
        <v>175</v>
      </c>
    </row>
    <row r="5212" spans="1:3">
      <c r="A5212" s="101">
        <v>37005</v>
      </c>
      <c r="B5212" s="100">
        <v>111.67</v>
      </c>
      <c r="C5212" s="99" t="s">
        <v>175</v>
      </c>
    </row>
    <row r="5213" spans="1:3">
      <c r="A5213" s="101">
        <v>37004</v>
      </c>
      <c r="B5213" s="100">
        <v>113.04</v>
      </c>
      <c r="C5213" s="99" t="s">
        <v>175</v>
      </c>
    </row>
    <row r="5214" spans="1:3">
      <c r="A5214" s="101">
        <v>37001</v>
      </c>
      <c r="B5214" s="100">
        <v>114.76</v>
      </c>
      <c r="C5214" s="99" t="s">
        <v>175</v>
      </c>
    </row>
    <row r="5215" spans="1:3">
      <c r="A5215" s="101">
        <v>37000</v>
      </c>
      <c r="B5215" s="100">
        <v>115.75</v>
      </c>
      <c r="C5215" s="99" t="s">
        <v>175</v>
      </c>
    </row>
    <row r="5216" spans="1:3">
      <c r="A5216" s="101">
        <v>36999</v>
      </c>
      <c r="B5216" s="100">
        <v>114.32</v>
      </c>
      <c r="C5216" s="99" t="s">
        <v>175</v>
      </c>
    </row>
    <row r="5217" spans="1:3">
      <c r="A5217" s="101">
        <v>36998</v>
      </c>
      <c r="B5217" s="100">
        <v>110.03</v>
      </c>
      <c r="C5217" s="99" t="s">
        <v>175</v>
      </c>
    </row>
    <row r="5218" spans="1:3">
      <c r="A5218" s="101">
        <v>36997</v>
      </c>
      <c r="B5218" s="100">
        <v>108.91</v>
      </c>
      <c r="C5218" s="99" t="s">
        <v>175</v>
      </c>
    </row>
    <row r="5219" spans="1:3">
      <c r="A5219" s="101">
        <v>36993</v>
      </c>
      <c r="B5219" s="100">
        <v>109.27</v>
      </c>
      <c r="C5219" s="99" t="s">
        <v>175</v>
      </c>
    </row>
    <row r="5220" spans="1:3">
      <c r="A5220" s="101">
        <v>36992</v>
      </c>
      <c r="B5220" s="100">
        <v>107.64</v>
      </c>
      <c r="C5220" s="99" t="s">
        <v>175</v>
      </c>
    </row>
    <row r="5221" spans="1:3">
      <c r="A5221" s="101">
        <v>36991</v>
      </c>
      <c r="B5221" s="100">
        <v>107.87</v>
      </c>
      <c r="C5221" s="99" t="s">
        <v>175</v>
      </c>
    </row>
    <row r="5222" spans="1:3">
      <c r="A5222" s="101">
        <v>36990</v>
      </c>
      <c r="B5222" s="100">
        <v>105.02</v>
      </c>
      <c r="C5222" s="99" t="s">
        <v>175</v>
      </c>
    </row>
    <row r="5223" spans="1:3">
      <c r="A5223" s="101">
        <v>36987</v>
      </c>
      <c r="B5223" s="100">
        <v>104.18</v>
      </c>
      <c r="C5223" s="99" t="s">
        <v>175</v>
      </c>
    </row>
    <row r="5224" spans="1:3">
      <c r="A5224" s="101">
        <v>36986</v>
      </c>
      <c r="B5224" s="100">
        <v>106.28</v>
      </c>
      <c r="C5224" s="99" t="s">
        <v>175</v>
      </c>
    </row>
    <row r="5225" spans="1:3">
      <c r="A5225" s="101">
        <v>36985</v>
      </c>
      <c r="B5225" s="100">
        <v>101.83</v>
      </c>
      <c r="C5225" s="99" t="s">
        <v>175</v>
      </c>
    </row>
    <row r="5226" spans="1:3">
      <c r="A5226" s="101">
        <v>36984</v>
      </c>
      <c r="B5226" s="100">
        <v>102.1</v>
      </c>
      <c r="C5226" s="99" t="s">
        <v>175</v>
      </c>
    </row>
    <row r="5227" spans="1:3">
      <c r="A5227" s="101">
        <v>36983</v>
      </c>
      <c r="B5227" s="100">
        <v>105.74</v>
      </c>
      <c r="C5227" s="99" t="s">
        <v>175</v>
      </c>
    </row>
    <row r="5228" spans="1:3">
      <c r="A5228" s="101">
        <v>36980</v>
      </c>
      <c r="B5228" s="100">
        <v>107.07</v>
      </c>
      <c r="C5228" s="99" t="s">
        <v>175</v>
      </c>
    </row>
    <row r="5229" spans="1:3">
      <c r="A5229" s="101">
        <v>36979</v>
      </c>
      <c r="B5229" s="100">
        <v>105.94</v>
      </c>
      <c r="C5229" s="99" t="s">
        <v>175</v>
      </c>
    </row>
    <row r="5230" spans="1:3">
      <c r="A5230" s="101">
        <v>36978</v>
      </c>
      <c r="B5230" s="100">
        <v>106.43</v>
      </c>
      <c r="C5230" s="99" t="s">
        <v>175</v>
      </c>
    </row>
    <row r="5231" spans="1:3">
      <c r="A5231" s="101">
        <v>36977</v>
      </c>
      <c r="B5231" s="100">
        <v>109.08</v>
      </c>
      <c r="C5231" s="99" t="s">
        <v>175</v>
      </c>
    </row>
    <row r="5232" spans="1:3">
      <c r="A5232" s="101">
        <v>36976</v>
      </c>
      <c r="B5232" s="100">
        <v>106.36</v>
      </c>
      <c r="C5232" s="99" t="s">
        <v>175</v>
      </c>
    </row>
    <row r="5233" spans="1:3">
      <c r="A5233" s="101">
        <v>36973</v>
      </c>
      <c r="B5233" s="100">
        <v>105.18</v>
      </c>
      <c r="C5233" s="99" t="s">
        <v>175</v>
      </c>
    </row>
    <row r="5234" spans="1:3">
      <c r="A5234" s="101">
        <v>36972</v>
      </c>
      <c r="B5234" s="100">
        <v>103.12</v>
      </c>
      <c r="C5234" s="99" t="s">
        <v>175</v>
      </c>
    </row>
    <row r="5235" spans="1:3">
      <c r="A5235" s="101">
        <v>36971</v>
      </c>
      <c r="B5235" s="100">
        <v>103.54</v>
      </c>
      <c r="C5235" s="99" t="s">
        <v>175</v>
      </c>
    </row>
    <row r="5236" spans="1:3">
      <c r="A5236" s="101">
        <v>36970</v>
      </c>
      <c r="B5236" s="100">
        <v>105.43</v>
      </c>
      <c r="C5236" s="99" t="s">
        <v>175</v>
      </c>
    </row>
    <row r="5237" spans="1:3">
      <c r="A5237" s="101">
        <v>36969</v>
      </c>
      <c r="B5237" s="100">
        <v>108.03</v>
      </c>
      <c r="C5237" s="99" t="s">
        <v>175</v>
      </c>
    </row>
    <row r="5238" spans="1:3">
      <c r="A5238" s="101">
        <v>36966</v>
      </c>
      <c r="B5238" s="100">
        <v>106.16</v>
      </c>
      <c r="C5238" s="99" t="s">
        <v>175</v>
      </c>
    </row>
    <row r="5239" spans="1:3">
      <c r="A5239" s="101">
        <v>36965</v>
      </c>
      <c r="B5239" s="100">
        <v>108.58</v>
      </c>
      <c r="C5239" s="99" t="s">
        <v>175</v>
      </c>
    </row>
    <row r="5240" spans="1:3">
      <c r="A5240" s="101">
        <v>36964</v>
      </c>
      <c r="B5240" s="100">
        <v>107.94</v>
      </c>
      <c r="C5240" s="99" t="s">
        <v>175</v>
      </c>
    </row>
    <row r="5241" spans="1:3">
      <c r="A5241" s="101">
        <v>36963</v>
      </c>
      <c r="B5241" s="100">
        <v>110.8</v>
      </c>
      <c r="C5241" s="99" t="s">
        <v>175</v>
      </c>
    </row>
    <row r="5242" spans="1:3">
      <c r="A5242" s="101">
        <v>36962</v>
      </c>
      <c r="B5242" s="100">
        <v>109.16</v>
      </c>
      <c r="C5242" s="99" t="s">
        <v>175</v>
      </c>
    </row>
    <row r="5243" spans="1:3">
      <c r="A5243" s="101">
        <v>36959</v>
      </c>
      <c r="B5243" s="100">
        <v>114.09</v>
      </c>
      <c r="C5243" s="99" t="s">
        <v>175</v>
      </c>
    </row>
    <row r="5244" spans="1:3">
      <c r="A5244" s="101">
        <v>36958</v>
      </c>
      <c r="B5244" s="100">
        <v>116.99</v>
      </c>
      <c r="C5244" s="99" t="s">
        <v>175</v>
      </c>
    </row>
    <row r="5245" spans="1:3">
      <c r="A5245" s="101">
        <v>36957</v>
      </c>
      <c r="B5245" s="100">
        <v>116.71</v>
      </c>
      <c r="C5245" s="99" t="s">
        <v>175</v>
      </c>
    </row>
    <row r="5246" spans="1:3">
      <c r="A5246" s="101">
        <v>36956</v>
      </c>
      <c r="B5246" s="100">
        <v>115.95</v>
      </c>
      <c r="C5246" s="99" t="s">
        <v>175</v>
      </c>
    </row>
    <row r="5247" spans="1:3">
      <c r="A5247" s="101">
        <v>36955</v>
      </c>
      <c r="B5247" s="100">
        <v>114.8</v>
      </c>
      <c r="C5247" s="99" t="s">
        <v>175</v>
      </c>
    </row>
    <row r="5248" spans="1:3">
      <c r="A5248" s="101">
        <v>36952</v>
      </c>
      <c r="B5248" s="100">
        <v>114.12</v>
      </c>
      <c r="C5248" s="99" t="s">
        <v>175</v>
      </c>
    </row>
    <row r="5249" spans="1:3">
      <c r="A5249" s="101">
        <v>36951</v>
      </c>
      <c r="B5249" s="100">
        <v>114.77</v>
      </c>
      <c r="C5249" s="99" t="s">
        <v>175</v>
      </c>
    </row>
    <row r="5250" spans="1:3">
      <c r="A5250" s="101">
        <v>36950</v>
      </c>
      <c r="B5250" s="100">
        <v>114.65</v>
      </c>
      <c r="C5250" s="99" t="s">
        <v>175</v>
      </c>
    </row>
    <row r="5251" spans="1:3">
      <c r="A5251" s="101">
        <v>36949</v>
      </c>
      <c r="B5251" s="100">
        <v>116.29</v>
      </c>
      <c r="C5251" s="99" t="s">
        <v>175</v>
      </c>
    </row>
    <row r="5252" spans="1:3">
      <c r="A5252" s="101">
        <v>36948</v>
      </c>
      <c r="B5252" s="100">
        <v>117.18</v>
      </c>
      <c r="C5252" s="99" t="s">
        <v>175</v>
      </c>
    </row>
    <row r="5253" spans="1:3">
      <c r="A5253" s="101">
        <v>36945</v>
      </c>
      <c r="B5253" s="100">
        <v>115.17</v>
      </c>
      <c r="C5253" s="99" t="s">
        <v>175</v>
      </c>
    </row>
    <row r="5254" spans="1:3">
      <c r="A5254" s="101">
        <v>36944</v>
      </c>
      <c r="B5254" s="100">
        <v>115.81</v>
      </c>
      <c r="C5254" s="99" t="s">
        <v>175</v>
      </c>
    </row>
    <row r="5255" spans="1:3">
      <c r="A5255" s="101">
        <v>36943</v>
      </c>
      <c r="B5255" s="100">
        <v>116.03</v>
      </c>
      <c r="C5255" s="99" t="s">
        <v>175</v>
      </c>
    </row>
    <row r="5256" spans="1:3">
      <c r="A5256" s="101">
        <v>36942</v>
      </c>
      <c r="B5256" s="100">
        <v>118.21</v>
      </c>
      <c r="C5256" s="99" t="s">
        <v>175</v>
      </c>
    </row>
    <row r="5257" spans="1:3">
      <c r="A5257" s="101">
        <v>36938</v>
      </c>
      <c r="B5257" s="100">
        <v>120.3</v>
      </c>
      <c r="C5257" s="99" t="s">
        <v>175</v>
      </c>
    </row>
    <row r="5258" spans="1:3">
      <c r="A5258" s="101">
        <v>36937</v>
      </c>
      <c r="B5258" s="100">
        <v>122.62</v>
      </c>
      <c r="C5258" s="99" t="s">
        <v>175</v>
      </c>
    </row>
    <row r="5259" spans="1:3">
      <c r="A5259" s="101">
        <v>36936</v>
      </c>
      <c r="B5259" s="100">
        <v>121.62</v>
      </c>
      <c r="C5259" s="99" t="s">
        <v>175</v>
      </c>
    </row>
    <row r="5260" spans="1:3">
      <c r="A5260" s="101">
        <v>36935</v>
      </c>
      <c r="B5260" s="100">
        <v>121.86</v>
      </c>
      <c r="C5260" s="99" t="s">
        <v>175</v>
      </c>
    </row>
    <row r="5261" spans="1:3">
      <c r="A5261" s="101">
        <v>36934</v>
      </c>
      <c r="B5261" s="100">
        <v>122.91</v>
      </c>
      <c r="C5261" s="99" t="s">
        <v>175</v>
      </c>
    </row>
    <row r="5262" spans="1:3">
      <c r="A5262" s="101">
        <v>36931</v>
      </c>
      <c r="B5262" s="100">
        <v>121.48</v>
      </c>
      <c r="C5262" s="99" t="s">
        <v>175</v>
      </c>
    </row>
    <row r="5263" spans="1:3">
      <c r="A5263" s="101">
        <v>36930</v>
      </c>
      <c r="B5263" s="100">
        <v>123.13</v>
      </c>
      <c r="C5263" s="99" t="s">
        <v>175</v>
      </c>
    </row>
    <row r="5264" spans="1:3">
      <c r="A5264" s="101">
        <v>36929</v>
      </c>
      <c r="B5264" s="100">
        <v>123.9</v>
      </c>
      <c r="C5264" s="99" t="s">
        <v>175</v>
      </c>
    </row>
    <row r="5265" spans="1:3">
      <c r="A5265" s="101">
        <v>36928</v>
      </c>
      <c r="B5265" s="100">
        <v>124.93</v>
      </c>
      <c r="C5265" s="99" t="s">
        <v>175</v>
      </c>
    </row>
    <row r="5266" spans="1:3">
      <c r="A5266" s="101">
        <v>36927</v>
      </c>
      <c r="B5266" s="100">
        <v>125.11</v>
      </c>
      <c r="C5266" s="99" t="s">
        <v>175</v>
      </c>
    </row>
    <row r="5267" spans="1:3">
      <c r="A5267" s="101">
        <v>36924</v>
      </c>
      <c r="B5267" s="100">
        <v>124.66</v>
      </c>
      <c r="C5267" s="99" t="s">
        <v>175</v>
      </c>
    </row>
    <row r="5268" spans="1:3">
      <c r="A5268" s="101">
        <v>36923</v>
      </c>
      <c r="B5268" s="100">
        <v>126.88</v>
      </c>
      <c r="C5268" s="99" t="s">
        <v>175</v>
      </c>
    </row>
    <row r="5269" spans="1:3">
      <c r="A5269" s="101">
        <v>36922</v>
      </c>
      <c r="B5269" s="100">
        <v>126.18</v>
      </c>
      <c r="C5269" s="99" t="s">
        <v>175</v>
      </c>
    </row>
    <row r="5270" spans="1:3">
      <c r="A5270" s="101">
        <v>36921</v>
      </c>
      <c r="B5270" s="100">
        <v>126.88</v>
      </c>
      <c r="C5270" s="99" t="s">
        <v>175</v>
      </c>
    </row>
    <row r="5271" spans="1:3">
      <c r="A5271" s="101">
        <v>36920</v>
      </c>
      <c r="B5271" s="100">
        <v>126</v>
      </c>
      <c r="C5271" s="99" t="s">
        <v>175</v>
      </c>
    </row>
    <row r="5272" spans="1:3">
      <c r="A5272" s="101">
        <v>36917</v>
      </c>
      <c r="B5272" s="100">
        <v>125.14</v>
      </c>
      <c r="C5272" s="99" t="s">
        <v>175</v>
      </c>
    </row>
    <row r="5273" spans="1:3">
      <c r="A5273" s="101">
        <v>36916</v>
      </c>
      <c r="B5273" s="100">
        <v>125.37</v>
      </c>
      <c r="C5273" s="99" t="s">
        <v>175</v>
      </c>
    </row>
    <row r="5274" spans="1:3">
      <c r="A5274" s="101">
        <v>36915</v>
      </c>
      <c r="B5274" s="100">
        <v>126</v>
      </c>
      <c r="C5274" s="99" t="s">
        <v>175</v>
      </c>
    </row>
    <row r="5275" spans="1:3">
      <c r="A5275" s="101">
        <v>36914</v>
      </c>
      <c r="B5275" s="100">
        <v>125.64</v>
      </c>
      <c r="C5275" s="99" t="s">
        <v>175</v>
      </c>
    </row>
    <row r="5276" spans="1:3">
      <c r="A5276" s="101">
        <v>36913</v>
      </c>
      <c r="B5276" s="100">
        <v>124.02</v>
      </c>
      <c r="C5276" s="99" t="s">
        <v>175</v>
      </c>
    </row>
    <row r="5277" spans="1:3">
      <c r="A5277" s="101">
        <v>36910</v>
      </c>
      <c r="B5277" s="100">
        <v>123.99</v>
      </c>
      <c r="C5277" s="99" t="s">
        <v>175</v>
      </c>
    </row>
    <row r="5278" spans="1:3">
      <c r="A5278" s="101">
        <v>36909</v>
      </c>
      <c r="B5278" s="100">
        <v>124.49</v>
      </c>
      <c r="C5278" s="99" t="s">
        <v>175</v>
      </c>
    </row>
    <row r="5279" spans="1:3">
      <c r="A5279" s="101">
        <v>36908</v>
      </c>
      <c r="B5279" s="100">
        <v>122.78</v>
      </c>
      <c r="C5279" s="99" t="s">
        <v>175</v>
      </c>
    </row>
    <row r="5280" spans="1:3">
      <c r="A5280" s="101">
        <v>36907</v>
      </c>
      <c r="B5280" s="100">
        <v>122.51</v>
      </c>
      <c r="C5280" s="99" t="s">
        <v>175</v>
      </c>
    </row>
    <row r="5281" spans="1:3">
      <c r="A5281" s="101">
        <v>36903</v>
      </c>
      <c r="B5281" s="100">
        <v>121.75</v>
      </c>
      <c r="C5281" s="99" t="s">
        <v>175</v>
      </c>
    </row>
    <row r="5282" spans="1:3">
      <c r="A5282" s="101">
        <v>36902</v>
      </c>
      <c r="B5282" s="100">
        <v>122.53</v>
      </c>
      <c r="C5282" s="99" t="s">
        <v>175</v>
      </c>
    </row>
    <row r="5283" spans="1:3">
      <c r="A5283" s="101">
        <v>36901</v>
      </c>
      <c r="B5283" s="100">
        <v>121.27</v>
      </c>
      <c r="C5283" s="99" t="s">
        <v>175</v>
      </c>
    </row>
    <row r="5284" spans="1:3">
      <c r="A5284" s="101">
        <v>36900</v>
      </c>
      <c r="B5284" s="100">
        <v>120.11</v>
      </c>
      <c r="C5284" s="99" t="s">
        <v>175</v>
      </c>
    </row>
    <row r="5285" spans="1:3">
      <c r="A5285" s="101">
        <v>36899</v>
      </c>
      <c r="B5285" s="100">
        <v>119.66</v>
      </c>
      <c r="C5285" s="99" t="s">
        <v>175</v>
      </c>
    </row>
    <row r="5286" spans="1:3">
      <c r="A5286" s="101">
        <v>36896</v>
      </c>
      <c r="B5286" s="100">
        <v>119.86</v>
      </c>
      <c r="C5286" s="99" t="s">
        <v>175</v>
      </c>
    </row>
    <row r="5287" spans="1:3">
      <c r="A5287" s="101">
        <v>36895</v>
      </c>
      <c r="B5287" s="100">
        <v>123.09</v>
      </c>
      <c r="C5287" s="99" t="s">
        <v>175</v>
      </c>
    </row>
    <row r="5288" spans="1:3">
      <c r="A5288" s="101">
        <v>36894</v>
      </c>
      <c r="B5288" s="100">
        <v>124.4</v>
      </c>
      <c r="C5288" s="99" t="s">
        <v>175</v>
      </c>
    </row>
    <row r="5289" spans="1:3">
      <c r="A5289" s="101">
        <v>36893</v>
      </c>
      <c r="B5289" s="100">
        <v>118.45</v>
      </c>
      <c r="C5289" s="99" t="s">
        <v>175</v>
      </c>
    </row>
    <row r="5290" spans="1:3">
      <c r="A5290" s="101">
        <v>36889</v>
      </c>
      <c r="B5290" s="100">
        <v>121.86</v>
      </c>
      <c r="C5290" s="99" t="s">
        <v>175</v>
      </c>
    </row>
    <row r="5291" spans="1:3">
      <c r="A5291" s="101">
        <v>36888</v>
      </c>
      <c r="B5291" s="100">
        <v>123.15</v>
      </c>
      <c r="C5291" s="99" t="s">
        <v>175</v>
      </c>
    </row>
    <row r="5292" spans="1:3">
      <c r="A5292" s="101">
        <v>36887</v>
      </c>
      <c r="B5292" s="100">
        <v>122.66</v>
      </c>
      <c r="C5292" s="99" t="s">
        <v>175</v>
      </c>
    </row>
    <row r="5293" spans="1:3">
      <c r="A5293" s="101">
        <v>36886</v>
      </c>
      <c r="B5293" s="100">
        <v>121.37</v>
      </c>
      <c r="C5293" s="99" t="s">
        <v>175</v>
      </c>
    </row>
    <row r="5294" spans="1:3">
      <c r="A5294" s="101">
        <v>36882</v>
      </c>
      <c r="B5294" s="100">
        <v>120.52</v>
      </c>
      <c r="C5294" s="99" t="s">
        <v>175</v>
      </c>
    </row>
    <row r="5295" spans="1:3">
      <c r="A5295" s="101">
        <v>36881</v>
      </c>
      <c r="B5295" s="100">
        <v>118</v>
      </c>
      <c r="C5295" s="99" t="s">
        <v>175</v>
      </c>
    </row>
    <row r="5296" spans="1:3">
      <c r="A5296" s="101">
        <v>36880</v>
      </c>
      <c r="B5296" s="100">
        <v>117.07</v>
      </c>
      <c r="C5296" s="99" t="s">
        <v>175</v>
      </c>
    </row>
    <row r="5297" spans="1:3">
      <c r="A5297" s="101">
        <v>36879</v>
      </c>
      <c r="B5297" s="100">
        <v>120.85</v>
      </c>
      <c r="C5297" s="99" t="s">
        <v>175</v>
      </c>
    </row>
    <row r="5298" spans="1:3">
      <c r="A5298" s="101">
        <v>36878</v>
      </c>
      <c r="B5298" s="100">
        <v>122.43</v>
      </c>
      <c r="C5298" s="99" t="s">
        <v>175</v>
      </c>
    </row>
    <row r="5299" spans="1:3">
      <c r="A5299" s="101">
        <v>36875</v>
      </c>
      <c r="B5299" s="100">
        <v>121.45</v>
      </c>
      <c r="C5299" s="99" t="s">
        <v>175</v>
      </c>
    </row>
    <row r="5300" spans="1:3">
      <c r="A5300" s="101">
        <v>36874</v>
      </c>
      <c r="B5300" s="100">
        <v>124.11</v>
      </c>
      <c r="C5300" s="99" t="s">
        <v>175</v>
      </c>
    </row>
    <row r="5301" spans="1:3">
      <c r="A5301" s="101">
        <v>36873</v>
      </c>
      <c r="B5301" s="100">
        <v>125.88</v>
      </c>
      <c r="C5301" s="99" t="s">
        <v>175</v>
      </c>
    </row>
    <row r="5302" spans="1:3">
      <c r="A5302" s="101">
        <v>36872</v>
      </c>
      <c r="B5302" s="100">
        <v>126.89</v>
      </c>
      <c r="C5302" s="99" t="s">
        <v>175</v>
      </c>
    </row>
    <row r="5303" spans="1:3">
      <c r="A5303" s="101">
        <v>36871</v>
      </c>
      <c r="B5303" s="100">
        <v>127.72</v>
      </c>
      <c r="C5303" s="99" t="s">
        <v>175</v>
      </c>
    </row>
    <row r="5304" spans="1:3">
      <c r="A5304" s="101">
        <v>36868</v>
      </c>
      <c r="B5304" s="100">
        <v>126.74</v>
      </c>
      <c r="C5304" s="99" t="s">
        <v>175</v>
      </c>
    </row>
    <row r="5305" spans="1:3">
      <c r="A5305" s="101">
        <v>36867</v>
      </c>
      <c r="B5305" s="100">
        <v>124.3</v>
      </c>
      <c r="C5305" s="99" t="s">
        <v>175</v>
      </c>
    </row>
    <row r="5306" spans="1:3">
      <c r="A5306" s="101">
        <v>36866</v>
      </c>
      <c r="B5306" s="100">
        <v>125.02</v>
      </c>
      <c r="C5306" s="99" t="s">
        <v>175</v>
      </c>
    </row>
    <row r="5307" spans="1:3">
      <c r="A5307" s="101">
        <v>36865</v>
      </c>
      <c r="B5307" s="100">
        <v>127.32</v>
      </c>
      <c r="C5307" s="99" t="s">
        <v>175</v>
      </c>
    </row>
    <row r="5308" spans="1:3">
      <c r="A5308" s="101">
        <v>36864</v>
      </c>
      <c r="B5308" s="100">
        <v>122.55</v>
      </c>
      <c r="C5308" s="99" t="s">
        <v>175</v>
      </c>
    </row>
    <row r="5309" spans="1:3">
      <c r="A5309" s="101">
        <v>36861</v>
      </c>
      <c r="B5309" s="100">
        <v>121.64</v>
      </c>
      <c r="C5309" s="99" t="s">
        <v>175</v>
      </c>
    </row>
    <row r="5310" spans="1:3">
      <c r="A5310" s="101">
        <v>36860</v>
      </c>
      <c r="B5310" s="100">
        <v>121.62</v>
      </c>
      <c r="C5310" s="99" t="s">
        <v>175</v>
      </c>
    </row>
    <row r="5311" spans="1:3">
      <c r="A5311" s="101">
        <v>36859</v>
      </c>
      <c r="B5311" s="100">
        <v>124.11</v>
      </c>
      <c r="C5311" s="99" t="s">
        <v>175</v>
      </c>
    </row>
    <row r="5312" spans="1:3">
      <c r="A5312" s="101">
        <v>36858</v>
      </c>
      <c r="B5312" s="100">
        <v>123.54</v>
      </c>
      <c r="C5312" s="99" t="s">
        <v>175</v>
      </c>
    </row>
    <row r="5313" spans="1:3">
      <c r="A5313" s="101">
        <v>36857</v>
      </c>
      <c r="B5313" s="100">
        <v>124.72</v>
      </c>
      <c r="C5313" s="99" t="s">
        <v>175</v>
      </c>
    </row>
    <row r="5314" spans="1:3">
      <c r="A5314" s="101">
        <v>36854</v>
      </c>
      <c r="B5314" s="100">
        <v>124.06</v>
      </c>
      <c r="C5314" s="99" t="s">
        <v>175</v>
      </c>
    </row>
    <row r="5315" spans="1:3">
      <c r="A5315" s="101">
        <v>36852</v>
      </c>
      <c r="B5315" s="100">
        <v>122.26</v>
      </c>
      <c r="C5315" s="99" t="s">
        <v>175</v>
      </c>
    </row>
    <row r="5316" spans="1:3">
      <c r="A5316" s="101">
        <v>36851</v>
      </c>
      <c r="B5316" s="100">
        <v>124.56</v>
      </c>
      <c r="C5316" s="99" t="s">
        <v>175</v>
      </c>
    </row>
    <row r="5317" spans="1:3">
      <c r="A5317" s="101">
        <v>36850</v>
      </c>
      <c r="B5317" s="100">
        <v>124.12</v>
      </c>
      <c r="C5317" s="99" t="s">
        <v>175</v>
      </c>
    </row>
    <row r="5318" spans="1:3">
      <c r="A5318" s="101">
        <v>36847</v>
      </c>
      <c r="B5318" s="100">
        <v>126.44</v>
      </c>
      <c r="C5318" s="99" t="s">
        <v>175</v>
      </c>
    </row>
    <row r="5319" spans="1:3">
      <c r="A5319" s="101">
        <v>36846</v>
      </c>
      <c r="B5319" s="100">
        <v>126.85</v>
      </c>
      <c r="C5319" s="99" t="s">
        <v>175</v>
      </c>
    </row>
    <row r="5320" spans="1:3">
      <c r="A5320" s="101">
        <v>36845</v>
      </c>
      <c r="B5320" s="100">
        <v>128.47</v>
      </c>
      <c r="C5320" s="99" t="s">
        <v>175</v>
      </c>
    </row>
    <row r="5321" spans="1:3">
      <c r="A5321" s="101">
        <v>36844</v>
      </c>
      <c r="B5321" s="100">
        <v>127.82</v>
      </c>
      <c r="C5321" s="99" t="s">
        <v>175</v>
      </c>
    </row>
    <row r="5322" spans="1:3">
      <c r="A5322" s="101">
        <v>36843</v>
      </c>
      <c r="B5322" s="100">
        <v>124.88</v>
      </c>
      <c r="C5322" s="99" t="s">
        <v>175</v>
      </c>
    </row>
    <row r="5323" spans="1:3">
      <c r="A5323" s="101">
        <v>36840</v>
      </c>
      <c r="B5323" s="100">
        <v>126.23</v>
      </c>
      <c r="C5323" s="99" t="s">
        <v>175</v>
      </c>
    </row>
    <row r="5324" spans="1:3">
      <c r="A5324" s="101">
        <v>36839</v>
      </c>
      <c r="B5324" s="100">
        <v>129.38</v>
      </c>
      <c r="C5324" s="99" t="s">
        <v>175</v>
      </c>
    </row>
    <row r="5325" spans="1:3">
      <c r="A5325" s="101">
        <v>36838</v>
      </c>
      <c r="B5325" s="100">
        <v>130.21</v>
      </c>
      <c r="C5325" s="99" t="s">
        <v>175</v>
      </c>
    </row>
    <row r="5326" spans="1:3">
      <c r="A5326" s="101">
        <v>36837</v>
      </c>
      <c r="B5326" s="100">
        <v>132.28</v>
      </c>
      <c r="C5326" s="99" t="s">
        <v>175</v>
      </c>
    </row>
    <row r="5327" spans="1:3">
      <c r="A5327" s="101">
        <v>36836</v>
      </c>
      <c r="B5327" s="100">
        <v>132.31</v>
      </c>
      <c r="C5327" s="99" t="s">
        <v>175</v>
      </c>
    </row>
    <row r="5328" spans="1:3">
      <c r="A5328" s="101">
        <v>36833</v>
      </c>
      <c r="B5328" s="100">
        <v>131.80000000000001</v>
      </c>
      <c r="C5328" s="99" t="s">
        <v>175</v>
      </c>
    </row>
    <row r="5329" spans="1:3">
      <c r="A5329" s="101">
        <v>36832</v>
      </c>
      <c r="B5329" s="100">
        <v>131.94</v>
      </c>
      <c r="C5329" s="99" t="s">
        <v>175</v>
      </c>
    </row>
    <row r="5330" spans="1:3">
      <c r="A5330" s="101">
        <v>36831</v>
      </c>
      <c r="B5330" s="100">
        <v>131.28</v>
      </c>
      <c r="C5330" s="99" t="s">
        <v>175</v>
      </c>
    </row>
    <row r="5331" spans="1:3">
      <c r="A5331" s="101">
        <v>36830</v>
      </c>
      <c r="B5331" s="100">
        <v>132.02000000000001</v>
      </c>
      <c r="C5331" s="99" t="s">
        <v>175</v>
      </c>
    </row>
    <row r="5332" spans="1:3">
      <c r="A5332" s="101">
        <v>36829</v>
      </c>
      <c r="B5332" s="100">
        <v>129.18</v>
      </c>
      <c r="C5332" s="99" t="s">
        <v>175</v>
      </c>
    </row>
    <row r="5333" spans="1:3">
      <c r="A5333" s="101">
        <v>36826</v>
      </c>
      <c r="B5333" s="100">
        <v>127.4</v>
      </c>
      <c r="C5333" s="99" t="s">
        <v>175</v>
      </c>
    </row>
    <row r="5334" spans="1:3">
      <c r="A5334" s="101">
        <v>36825</v>
      </c>
      <c r="B5334" s="100">
        <v>126</v>
      </c>
      <c r="C5334" s="99" t="s">
        <v>175</v>
      </c>
    </row>
    <row r="5335" spans="1:3">
      <c r="A5335" s="101">
        <v>36824</v>
      </c>
      <c r="B5335" s="100">
        <v>126.04</v>
      </c>
      <c r="C5335" s="99" t="s">
        <v>175</v>
      </c>
    </row>
    <row r="5336" spans="1:3">
      <c r="A5336" s="101">
        <v>36823</v>
      </c>
      <c r="B5336" s="100">
        <v>129.1</v>
      </c>
      <c r="C5336" s="99" t="s">
        <v>175</v>
      </c>
    </row>
    <row r="5337" spans="1:3">
      <c r="A5337" s="101">
        <v>36822</v>
      </c>
      <c r="B5337" s="100">
        <v>128.88</v>
      </c>
      <c r="C5337" s="99" t="s">
        <v>175</v>
      </c>
    </row>
    <row r="5338" spans="1:3">
      <c r="A5338" s="101">
        <v>36819</v>
      </c>
      <c r="B5338" s="100">
        <v>128.99</v>
      </c>
      <c r="C5338" s="99" t="s">
        <v>175</v>
      </c>
    </row>
    <row r="5339" spans="1:3">
      <c r="A5339" s="101">
        <v>36818</v>
      </c>
      <c r="B5339" s="100">
        <v>128.22999999999999</v>
      </c>
      <c r="C5339" s="99" t="s">
        <v>175</v>
      </c>
    </row>
    <row r="5340" spans="1:3">
      <c r="A5340" s="101">
        <v>36817</v>
      </c>
      <c r="B5340" s="100">
        <v>123.93</v>
      </c>
      <c r="C5340" s="99" t="s">
        <v>175</v>
      </c>
    </row>
    <row r="5341" spans="1:3">
      <c r="A5341" s="101">
        <v>36816</v>
      </c>
      <c r="B5341" s="100">
        <v>124.65</v>
      </c>
      <c r="C5341" s="99" t="s">
        <v>175</v>
      </c>
    </row>
    <row r="5342" spans="1:3">
      <c r="A5342" s="101">
        <v>36815</v>
      </c>
      <c r="B5342" s="100">
        <v>126.92</v>
      </c>
      <c r="C5342" s="99" t="s">
        <v>175</v>
      </c>
    </row>
    <row r="5343" spans="1:3">
      <c r="A5343" s="101">
        <v>36812</v>
      </c>
      <c r="B5343" s="100">
        <v>126.88</v>
      </c>
      <c r="C5343" s="99" t="s">
        <v>175</v>
      </c>
    </row>
    <row r="5344" spans="1:3">
      <c r="A5344" s="101">
        <v>36811</v>
      </c>
      <c r="B5344" s="100">
        <v>122.79</v>
      </c>
      <c r="C5344" s="99" t="s">
        <v>175</v>
      </c>
    </row>
    <row r="5345" spans="1:3">
      <c r="A5345" s="101">
        <v>36810</v>
      </c>
      <c r="B5345" s="100">
        <v>126</v>
      </c>
      <c r="C5345" s="99" t="s">
        <v>175</v>
      </c>
    </row>
    <row r="5346" spans="1:3">
      <c r="A5346" s="101">
        <v>36809</v>
      </c>
      <c r="B5346" s="100">
        <v>128.06</v>
      </c>
      <c r="C5346" s="99" t="s">
        <v>175</v>
      </c>
    </row>
    <row r="5347" spans="1:3">
      <c r="A5347" s="101">
        <v>36808</v>
      </c>
      <c r="B5347" s="100">
        <v>129.44</v>
      </c>
      <c r="C5347" s="99" t="s">
        <v>175</v>
      </c>
    </row>
    <row r="5348" spans="1:3">
      <c r="A5348" s="101">
        <v>36805</v>
      </c>
      <c r="B5348" s="100">
        <v>130.09</v>
      </c>
      <c r="C5348" s="99" t="s">
        <v>175</v>
      </c>
    </row>
    <row r="5349" spans="1:3">
      <c r="A5349" s="101">
        <v>36804</v>
      </c>
      <c r="B5349" s="100">
        <v>132.61000000000001</v>
      </c>
      <c r="C5349" s="99" t="s">
        <v>175</v>
      </c>
    </row>
    <row r="5350" spans="1:3">
      <c r="A5350" s="101">
        <v>36803</v>
      </c>
      <c r="B5350" s="100">
        <v>132.41</v>
      </c>
      <c r="C5350" s="99" t="s">
        <v>175</v>
      </c>
    </row>
    <row r="5351" spans="1:3">
      <c r="A5351" s="101">
        <v>36802</v>
      </c>
      <c r="B5351" s="100">
        <v>131.66999999999999</v>
      </c>
      <c r="C5351" s="99" t="s">
        <v>175</v>
      </c>
    </row>
    <row r="5352" spans="1:3">
      <c r="A5352" s="101">
        <v>36801</v>
      </c>
      <c r="B5352" s="100">
        <v>132.56</v>
      </c>
      <c r="C5352" s="99" t="s">
        <v>175</v>
      </c>
    </row>
    <row r="5353" spans="1:3">
      <c r="A5353" s="101">
        <v>36798</v>
      </c>
      <c r="B5353" s="100">
        <v>132.59</v>
      </c>
      <c r="C5353" s="99" t="s">
        <v>175</v>
      </c>
    </row>
    <row r="5354" spans="1:3">
      <c r="A5354" s="101">
        <v>36797</v>
      </c>
      <c r="B5354" s="100">
        <v>134.59</v>
      </c>
      <c r="C5354" s="99" t="s">
        <v>175</v>
      </c>
    </row>
    <row r="5355" spans="1:3">
      <c r="A5355" s="101">
        <v>36796</v>
      </c>
      <c r="B5355" s="100">
        <v>131.66</v>
      </c>
      <c r="C5355" s="99" t="s">
        <v>175</v>
      </c>
    </row>
    <row r="5356" spans="1:3">
      <c r="A5356" s="101">
        <v>36795</v>
      </c>
      <c r="B5356" s="100">
        <v>131.69999999999999</v>
      </c>
      <c r="C5356" s="99" t="s">
        <v>175</v>
      </c>
    </row>
    <row r="5357" spans="1:3">
      <c r="A5357" s="101">
        <v>36794</v>
      </c>
      <c r="B5357" s="100">
        <v>132.79</v>
      </c>
      <c r="C5357" s="99" t="s">
        <v>175</v>
      </c>
    </row>
    <row r="5358" spans="1:3">
      <c r="A5358" s="101">
        <v>36791</v>
      </c>
      <c r="B5358" s="100">
        <v>133.69</v>
      </c>
      <c r="C5358" s="99" t="s">
        <v>175</v>
      </c>
    </row>
    <row r="5359" spans="1:3">
      <c r="A5359" s="101">
        <v>36790</v>
      </c>
      <c r="B5359" s="100">
        <v>134.04</v>
      </c>
      <c r="C5359" s="99" t="s">
        <v>175</v>
      </c>
    </row>
    <row r="5360" spans="1:3">
      <c r="A5360" s="101">
        <v>36789</v>
      </c>
      <c r="B5360" s="100">
        <v>134.25</v>
      </c>
      <c r="C5360" s="99" t="s">
        <v>175</v>
      </c>
    </row>
    <row r="5361" spans="1:3">
      <c r="A5361" s="101">
        <v>36788</v>
      </c>
      <c r="B5361" s="100">
        <v>135.04</v>
      </c>
      <c r="C5361" s="99" t="s">
        <v>175</v>
      </c>
    </row>
    <row r="5362" spans="1:3">
      <c r="A5362" s="101">
        <v>36787</v>
      </c>
      <c r="B5362" s="100">
        <v>133.62</v>
      </c>
      <c r="C5362" s="99" t="s">
        <v>175</v>
      </c>
    </row>
    <row r="5363" spans="1:3">
      <c r="A5363" s="101">
        <v>36784</v>
      </c>
      <c r="B5363" s="100">
        <v>135.59</v>
      </c>
      <c r="C5363" s="99" t="s">
        <v>175</v>
      </c>
    </row>
    <row r="5364" spans="1:3">
      <c r="A5364" s="101">
        <v>36783</v>
      </c>
      <c r="B5364" s="100">
        <v>136.97999999999999</v>
      </c>
      <c r="C5364" s="99" t="s">
        <v>175</v>
      </c>
    </row>
    <row r="5365" spans="1:3">
      <c r="A5365" s="101">
        <v>36782</v>
      </c>
      <c r="B5365" s="100">
        <v>137.35</v>
      </c>
      <c r="C5365" s="99" t="s">
        <v>175</v>
      </c>
    </row>
    <row r="5366" spans="1:3">
      <c r="A5366" s="101">
        <v>36781</v>
      </c>
      <c r="B5366" s="100">
        <v>137.05000000000001</v>
      </c>
      <c r="C5366" s="99" t="s">
        <v>175</v>
      </c>
    </row>
    <row r="5367" spans="1:3">
      <c r="A5367" s="101">
        <v>36780</v>
      </c>
      <c r="B5367" s="100">
        <v>137.72</v>
      </c>
      <c r="C5367" s="99" t="s">
        <v>175</v>
      </c>
    </row>
    <row r="5368" spans="1:3">
      <c r="A5368" s="101">
        <v>36777</v>
      </c>
      <c r="B5368" s="100">
        <v>138.19999999999999</v>
      </c>
      <c r="C5368" s="99" t="s">
        <v>175</v>
      </c>
    </row>
    <row r="5369" spans="1:3">
      <c r="A5369" s="101">
        <v>36776</v>
      </c>
      <c r="B5369" s="100">
        <v>138.94999999999999</v>
      </c>
      <c r="C5369" s="99" t="s">
        <v>175</v>
      </c>
    </row>
    <row r="5370" spans="1:3">
      <c r="A5370" s="101">
        <v>36775</v>
      </c>
      <c r="B5370" s="100">
        <v>138</v>
      </c>
      <c r="C5370" s="99" t="s">
        <v>175</v>
      </c>
    </row>
    <row r="5371" spans="1:3">
      <c r="A5371" s="101">
        <v>36774</v>
      </c>
      <c r="B5371" s="100">
        <v>139.35</v>
      </c>
      <c r="C5371" s="99" t="s">
        <v>175</v>
      </c>
    </row>
    <row r="5372" spans="1:3">
      <c r="A5372" s="101">
        <v>36770</v>
      </c>
      <c r="B5372" s="100">
        <v>140.62</v>
      </c>
      <c r="C5372" s="99" t="s">
        <v>175</v>
      </c>
    </row>
    <row r="5373" spans="1:3">
      <c r="A5373" s="101">
        <v>36769</v>
      </c>
      <c r="B5373" s="100">
        <v>140.33000000000001</v>
      </c>
      <c r="C5373" s="99" t="s">
        <v>175</v>
      </c>
    </row>
    <row r="5374" spans="1:3">
      <c r="A5374" s="101">
        <v>36768</v>
      </c>
      <c r="B5374" s="100">
        <v>138.94999999999999</v>
      </c>
      <c r="C5374" s="99" t="s">
        <v>175</v>
      </c>
    </row>
    <row r="5375" spans="1:3">
      <c r="A5375" s="101">
        <v>36767</v>
      </c>
      <c r="B5375" s="100">
        <v>139.58000000000001</v>
      </c>
      <c r="C5375" s="99" t="s">
        <v>175</v>
      </c>
    </row>
    <row r="5376" spans="1:3">
      <c r="A5376" s="101">
        <v>36766</v>
      </c>
      <c r="B5376" s="100">
        <v>139.97</v>
      </c>
      <c r="C5376" s="99" t="s">
        <v>175</v>
      </c>
    </row>
    <row r="5377" spans="1:3">
      <c r="A5377" s="101">
        <v>36763</v>
      </c>
      <c r="B5377" s="100">
        <v>139.26</v>
      </c>
      <c r="C5377" s="99" t="s">
        <v>175</v>
      </c>
    </row>
    <row r="5378" spans="1:3">
      <c r="A5378" s="101">
        <v>36762</v>
      </c>
      <c r="B5378" s="100">
        <v>139.41999999999999</v>
      </c>
      <c r="C5378" s="99" t="s">
        <v>175</v>
      </c>
    </row>
    <row r="5379" spans="1:3">
      <c r="A5379" s="101">
        <v>36761</v>
      </c>
      <c r="B5379" s="100">
        <v>139.21</v>
      </c>
      <c r="C5379" s="99" t="s">
        <v>175</v>
      </c>
    </row>
    <row r="5380" spans="1:3">
      <c r="A5380" s="101">
        <v>36760</v>
      </c>
      <c r="B5380" s="100">
        <v>138.47999999999999</v>
      </c>
      <c r="C5380" s="99" t="s">
        <v>175</v>
      </c>
    </row>
    <row r="5381" spans="1:3">
      <c r="A5381" s="101">
        <v>36759</v>
      </c>
      <c r="B5381" s="100">
        <v>138.61000000000001</v>
      </c>
      <c r="C5381" s="99" t="s">
        <v>175</v>
      </c>
    </row>
    <row r="5382" spans="1:3">
      <c r="A5382" s="101">
        <v>36756</v>
      </c>
      <c r="B5382" s="100">
        <v>137.9</v>
      </c>
      <c r="C5382" s="99" t="s">
        <v>175</v>
      </c>
    </row>
    <row r="5383" spans="1:3">
      <c r="A5383" s="101">
        <v>36755</v>
      </c>
      <c r="B5383" s="100">
        <v>138.29</v>
      </c>
      <c r="C5383" s="99" t="s">
        <v>175</v>
      </c>
    </row>
    <row r="5384" spans="1:3">
      <c r="A5384" s="101">
        <v>36754</v>
      </c>
      <c r="B5384" s="100">
        <v>136.79</v>
      </c>
      <c r="C5384" s="99" t="s">
        <v>175</v>
      </c>
    </row>
    <row r="5385" spans="1:3">
      <c r="A5385" s="101">
        <v>36753</v>
      </c>
      <c r="B5385" s="100">
        <v>137.19999999999999</v>
      </c>
      <c r="C5385" s="99" t="s">
        <v>175</v>
      </c>
    </row>
    <row r="5386" spans="1:3">
      <c r="A5386" s="101">
        <v>36752</v>
      </c>
      <c r="B5386" s="100">
        <v>137.85</v>
      </c>
      <c r="C5386" s="99" t="s">
        <v>175</v>
      </c>
    </row>
    <row r="5387" spans="1:3">
      <c r="A5387" s="101">
        <v>36749</v>
      </c>
      <c r="B5387" s="100">
        <v>136.03</v>
      </c>
      <c r="C5387" s="99" t="s">
        <v>175</v>
      </c>
    </row>
    <row r="5388" spans="1:3">
      <c r="A5388" s="101">
        <v>36748</v>
      </c>
      <c r="B5388" s="100">
        <v>134.94999999999999</v>
      </c>
      <c r="C5388" s="99" t="s">
        <v>175</v>
      </c>
    </row>
    <row r="5389" spans="1:3">
      <c r="A5389" s="101">
        <v>36747</v>
      </c>
      <c r="B5389" s="100">
        <v>136.1</v>
      </c>
      <c r="C5389" s="99" t="s">
        <v>175</v>
      </c>
    </row>
    <row r="5390" spans="1:3">
      <c r="A5390" s="101">
        <v>36746</v>
      </c>
      <c r="B5390" s="100">
        <v>137</v>
      </c>
      <c r="C5390" s="99" t="s">
        <v>175</v>
      </c>
    </row>
    <row r="5391" spans="1:3">
      <c r="A5391" s="101">
        <v>36745</v>
      </c>
      <c r="B5391" s="100">
        <v>136.66999999999999</v>
      </c>
      <c r="C5391" s="99" t="s">
        <v>175</v>
      </c>
    </row>
    <row r="5392" spans="1:3">
      <c r="A5392" s="101">
        <v>36742</v>
      </c>
      <c r="B5392" s="100">
        <v>135.15</v>
      </c>
      <c r="C5392" s="99" t="s">
        <v>175</v>
      </c>
    </row>
    <row r="5393" spans="1:3">
      <c r="A5393" s="101">
        <v>36741</v>
      </c>
      <c r="B5393" s="100">
        <v>134.18</v>
      </c>
      <c r="C5393" s="99" t="s">
        <v>175</v>
      </c>
    </row>
    <row r="5394" spans="1:3">
      <c r="A5394" s="101">
        <v>36740</v>
      </c>
      <c r="B5394" s="100">
        <v>132.88999999999999</v>
      </c>
      <c r="C5394" s="99" t="s">
        <v>175</v>
      </c>
    </row>
    <row r="5395" spans="1:3">
      <c r="A5395" s="101">
        <v>36739</v>
      </c>
      <c r="B5395" s="100">
        <v>132.82</v>
      </c>
      <c r="C5395" s="99" t="s">
        <v>175</v>
      </c>
    </row>
    <row r="5396" spans="1:3">
      <c r="A5396" s="101">
        <v>36738</v>
      </c>
      <c r="B5396" s="100">
        <v>132.15</v>
      </c>
      <c r="C5396" s="99" t="s">
        <v>175</v>
      </c>
    </row>
    <row r="5397" spans="1:3">
      <c r="A5397" s="101">
        <v>36735</v>
      </c>
      <c r="B5397" s="100">
        <v>131.13999999999999</v>
      </c>
      <c r="C5397" s="99" t="s">
        <v>175</v>
      </c>
    </row>
    <row r="5398" spans="1:3">
      <c r="A5398" s="101">
        <v>36734</v>
      </c>
      <c r="B5398" s="100">
        <v>133.87</v>
      </c>
      <c r="C5398" s="99" t="s">
        <v>175</v>
      </c>
    </row>
    <row r="5399" spans="1:3">
      <c r="A5399" s="101">
        <v>36733</v>
      </c>
      <c r="B5399" s="100">
        <v>134.1</v>
      </c>
      <c r="C5399" s="99" t="s">
        <v>175</v>
      </c>
    </row>
    <row r="5400" spans="1:3">
      <c r="A5400" s="101">
        <v>36732</v>
      </c>
      <c r="B5400" s="100">
        <v>136.11000000000001</v>
      </c>
      <c r="C5400" s="99" t="s">
        <v>175</v>
      </c>
    </row>
    <row r="5401" spans="1:3">
      <c r="A5401" s="101">
        <v>36731</v>
      </c>
      <c r="B5401" s="100">
        <v>135.18</v>
      </c>
      <c r="C5401" s="99" t="s">
        <v>175</v>
      </c>
    </row>
    <row r="5402" spans="1:3">
      <c r="A5402" s="101">
        <v>36728</v>
      </c>
      <c r="B5402" s="100">
        <v>136.63999999999999</v>
      </c>
      <c r="C5402" s="99" t="s">
        <v>175</v>
      </c>
    </row>
    <row r="5403" spans="1:3">
      <c r="A5403" s="101">
        <v>36727</v>
      </c>
      <c r="B5403" s="100">
        <v>138.04</v>
      </c>
      <c r="C5403" s="99" t="s">
        <v>175</v>
      </c>
    </row>
    <row r="5404" spans="1:3">
      <c r="A5404" s="101">
        <v>36726</v>
      </c>
      <c r="B5404" s="100">
        <v>136.78</v>
      </c>
      <c r="C5404" s="99" t="s">
        <v>175</v>
      </c>
    </row>
    <row r="5405" spans="1:3">
      <c r="A5405" s="101">
        <v>36725</v>
      </c>
      <c r="B5405" s="100">
        <v>137.86000000000001</v>
      </c>
      <c r="C5405" s="99" t="s">
        <v>175</v>
      </c>
    </row>
    <row r="5406" spans="1:3">
      <c r="A5406" s="101">
        <v>36724</v>
      </c>
      <c r="B5406" s="100">
        <v>139.4</v>
      </c>
      <c r="C5406" s="99" t="s">
        <v>175</v>
      </c>
    </row>
    <row r="5407" spans="1:3">
      <c r="A5407" s="101">
        <v>36721</v>
      </c>
      <c r="B5407" s="100">
        <v>139.35</v>
      </c>
      <c r="C5407" s="99" t="s">
        <v>175</v>
      </c>
    </row>
    <row r="5408" spans="1:3">
      <c r="A5408" s="101">
        <v>36720</v>
      </c>
      <c r="B5408" s="100">
        <v>138.05000000000001</v>
      </c>
      <c r="C5408" s="99" t="s">
        <v>175</v>
      </c>
    </row>
    <row r="5409" spans="1:3">
      <c r="A5409" s="101">
        <v>36719</v>
      </c>
      <c r="B5409" s="100">
        <v>137.78</v>
      </c>
      <c r="C5409" s="99" t="s">
        <v>175</v>
      </c>
    </row>
    <row r="5410" spans="1:3">
      <c r="A5410" s="101">
        <v>36718</v>
      </c>
      <c r="B5410" s="100">
        <v>136.66</v>
      </c>
      <c r="C5410" s="99" t="s">
        <v>175</v>
      </c>
    </row>
    <row r="5411" spans="1:3">
      <c r="A5411" s="101">
        <v>36717</v>
      </c>
      <c r="B5411" s="100">
        <v>136.18</v>
      </c>
      <c r="C5411" s="99" t="s">
        <v>175</v>
      </c>
    </row>
    <row r="5412" spans="1:3">
      <c r="A5412" s="101">
        <v>36714</v>
      </c>
      <c r="B5412" s="100">
        <v>136.47999999999999</v>
      </c>
      <c r="C5412" s="99" t="s">
        <v>175</v>
      </c>
    </row>
    <row r="5413" spans="1:3">
      <c r="A5413" s="101">
        <v>36713</v>
      </c>
      <c r="B5413" s="100">
        <v>134.43</v>
      </c>
      <c r="C5413" s="99" t="s">
        <v>175</v>
      </c>
    </row>
    <row r="5414" spans="1:3">
      <c r="A5414" s="101">
        <v>36712</v>
      </c>
      <c r="B5414" s="100">
        <v>133.44</v>
      </c>
      <c r="C5414" s="99" t="s">
        <v>175</v>
      </c>
    </row>
    <row r="5415" spans="1:3">
      <c r="A5415" s="101">
        <v>36710</v>
      </c>
      <c r="B5415" s="100">
        <v>135.55000000000001</v>
      </c>
      <c r="C5415" s="99" t="s">
        <v>175</v>
      </c>
    </row>
    <row r="5416" spans="1:3">
      <c r="A5416" s="101">
        <v>36707</v>
      </c>
      <c r="B5416" s="100">
        <v>134.15</v>
      </c>
      <c r="C5416" s="99" t="s">
        <v>175</v>
      </c>
    </row>
    <row r="5417" spans="1:3">
      <c r="A5417" s="101">
        <v>36706</v>
      </c>
      <c r="B5417" s="100">
        <v>133.01</v>
      </c>
      <c r="C5417" s="99" t="s">
        <v>175</v>
      </c>
    </row>
    <row r="5418" spans="1:3">
      <c r="A5418" s="101">
        <v>36705</v>
      </c>
      <c r="B5418" s="100">
        <v>134.13999999999999</v>
      </c>
      <c r="C5418" s="99" t="s">
        <v>175</v>
      </c>
    </row>
    <row r="5419" spans="1:3">
      <c r="A5419" s="101">
        <v>36704</v>
      </c>
      <c r="B5419" s="100">
        <v>133.72999999999999</v>
      </c>
      <c r="C5419" s="99" t="s">
        <v>175</v>
      </c>
    </row>
    <row r="5420" spans="1:3">
      <c r="A5420" s="101">
        <v>36703</v>
      </c>
      <c r="B5420" s="100">
        <v>134.16</v>
      </c>
      <c r="C5420" s="99" t="s">
        <v>175</v>
      </c>
    </row>
    <row r="5421" spans="1:3">
      <c r="A5421" s="101">
        <v>36700</v>
      </c>
      <c r="B5421" s="100">
        <v>132.88999999999999</v>
      </c>
      <c r="C5421" s="99" t="s">
        <v>175</v>
      </c>
    </row>
    <row r="5422" spans="1:3">
      <c r="A5422" s="101">
        <v>36699</v>
      </c>
      <c r="B5422" s="100">
        <v>134.18</v>
      </c>
      <c r="C5422" s="99" t="s">
        <v>175</v>
      </c>
    </row>
    <row r="5423" spans="1:3">
      <c r="A5423" s="101">
        <v>36698</v>
      </c>
      <c r="B5423" s="100">
        <v>136.66</v>
      </c>
      <c r="C5423" s="99" t="s">
        <v>175</v>
      </c>
    </row>
    <row r="5424" spans="1:3">
      <c r="A5424" s="101">
        <v>36697</v>
      </c>
      <c r="B5424" s="100">
        <v>136.36000000000001</v>
      </c>
      <c r="C5424" s="99" t="s">
        <v>175</v>
      </c>
    </row>
    <row r="5425" spans="1:3">
      <c r="A5425" s="101">
        <v>36696</v>
      </c>
      <c r="B5425" s="100">
        <v>137.29</v>
      </c>
      <c r="C5425" s="99" t="s">
        <v>175</v>
      </c>
    </row>
    <row r="5426" spans="1:3">
      <c r="A5426" s="101">
        <v>36693</v>
      </c>
      <c r="B5426" s="100">
        <v>135.30000000000001</v>
      </c>
      <c r="C5426" s="99" t="s">
        <v>175</v>
      </c>
    </row>
    <row r="5427" spans="1:3">
      <c r="A5427" s="101">
        <v>36692</v>
      </c>
      <c r="B5427" s="100">
        <v>136.6</v>
      </c>
      <c r="C5427" s="99" t="s">
        <v>175</v>
      </c>
    </row>
    <row r="5428" spans="1:3">
      <c r="A5428" s="101">
        <v>36691</v>
      </c>
      <c r="B5428" s="100">
        <v>135.84</v>
      </c>
      <c r="C5428" s="99" t="s">
        <v>175</v>
      </c>
    </row>
    <row r="5429" spans="1:3">
      <c r="A5429" s="101">
        <v>36690</v>
      </c>
      <c r="B5429" s="100">
        <v>135.74</v>
      </c>
      <c r="C5429" s="99" t="s">
        <v>175</v>
      </c>
    </row>
    <row r="5430" spans="1:3">
      <c r="A5430" s="101">
        <v>36689</v>
      </c>
      <c r="B5430" s="100">
        <v>133.56</v>
      </c>
      <c r="C5430" s="99" t="s">
        <v>175</v>
      </c>
    </row>
    <row r="5431" spans="1:3">
      <c r="A5431" s="101">
        <v>36686</v>
      </c>
      <c r="B5431" s="100">
        <v>134.57</v>
      </c>
      <c r="C5431" s="99" t="s">
        <v>175</v>
      </c>
    </row>
    <row r="5432" spans="1:3">
      <c r="A5432" s="101">
        <v>36685</v>
      </c>
      <c r="B5432" s="100">
        <v>135</v>
      </c>
      <c r="C5432" s="99" t="s">
        <v>175</v>
      </c>
    </row>
    <row r="5433" spans="1:3">
      <c r="A5433" s="101">
        <v>36684</v>
      </c>
      <c r="B5433" s="100">
        <v>135.9</v>
      </c>
      <c r="C5433" s="99" t="s">
        <v>175</v>
      </c>
    </row>
    <row r="5434" spans="1:3">
      <c r="A5434" s="101">
        <v>36683</v>
      </c>
      <c r="B5434" s="100">
        <v>134.63999999999999</v>
      </c>
      <c r="C5434" s="99" t="s">
        <v>175</v>
      </c>
    </row>
    <row r="5435" spans="1:3">
      <c r="A5435" s="101">
        <v>36682</v>
      </c>
      <c r="B5435" s="100">
        <v>135.54</v>
      </c>
      <c r="C5435" s="99" t="s">
        <v>175</v>
      </c>
    </row>
    <row r="5436" spans="1:3">
      <c r="A5436" s="101">
        <v>36679</v>
      </c>
      <c r="B5436" s="100">
        <v>136.41999999999999</v>
      </c>
      <c r="C5436" s="99" t="s">
        <v>175</v>
      </c>
    </row>
    <row r="5437" spans="1:3">
      <c r="A5437" s="101">
        <v>36678</v>
      </c>
      <c r="B5437" s="100">
        <v>133.80000000000001</v>
      </c>
      <c r="C5437" s="99" t="s">
        <v>175</v>
      </c>
    </row>
    <row r="5438" spans="1:3">
      <c r="A5438" s="101">
        <v>36677</v>
      </c>
      <c r="B5438" s="100">
        <v>131.19999999999999</v>
      </c>
      <c r="C5438" s="99" t="s">
        <v>175</v>
      </c>
    </row>
    <row r="5439" spans="1:3">
      <c r="A5439" s="101">
        <v>36676</v>
      </c>
      <c r="B5439" s="100">
        <v>131.34</v>
      </c>
      <c r="C5439" s="99" t="s">
        <v>175</v>
      </c>
    </row>
    <row r="5440" spans="1:3">
      <c r="A5440" s="101">
        <v>36672</v>
      </c>
      <c r="B5440" s="100">
        <v>127.23</v>
      </c>
      <c r="C5440" s="99" t="s">
        <v>175</v>
      </c>
    </row>
    <row r="5441" spans="1:3">
      <c r="A5441" s="101">
        <v>36671</v>
      </c>
      <c r="B5441" s="100">
        <v>127.54</v>
      </c>
      <c r="C5441" s="99" t="s">
        <v>175</v>
      </c>
    </row>
    <row r="5442" spans="1:3">
      <c r="A5442" s="101">
        <v>36670</v>
      </c>
      <c r="B5442" s="100">
        <v>129.16</v>
      </c>
      <c r="C5442" s="99" t="s">
        <v>175</v>
      </c>
    </row>
    <row r="5443" spans="1:3">
      <c r="A5443" s="101">
        <v>36669</v>
      </c>
      <c r="B5443" s="100">
        <v>126.83</v>
      </c>
      <c r="C5443" s="99" t="s">
        <v>175</v>
      </c>
    </row>
    <row r="5444" spans="1:3">
      <c r="A5444" s="101">
        <v>36668</v>
      </c>
      <c r="B5444" s="100">
        <v>129.31</v>
      </c>
      <c r="C5444" s="99" t="s">
        <v>175</v>
      </c>
    </row>
    <row r="5445" spans="1:3">
      <c r="A5445" s="101">
        <v>36665</v>
      </c>
      <c r="B5445" s="100">
        <v>129.87</v>
      </c>
      <c r="C5445" s="99" t="s">
        <v>175</v>
      </c>
    </row>
    <row r="5446" spans="1:3">
      <c r="A5446" s="101">
        <v>36664</v>
      </c>
      <c r="B5446" s="100">
        <v>132.65</v>
      </c>
      <c r="C5446" s="99" t="s">
        <v>175</v>
      </c>
    </row>
    <row r="5447" spans="1:3">
      <c r="A5447" s="101">
        <v>36663</v>
      </c>
      <c r="B5447" s="100">
        <v>133.62</v>
      </c>
      <c r="C5447" s="99" t="s">
        <v>175</v>
      </c>
    </row>
    <row r="5448" spans="1:3">
      <c r="A5448" s="101">
        <v>36662</v>
      </c>
      <c r="B5448" s="100">
        <v>135.30000000000001</v>
      </c>
      <c r="C5448" s="99" t="s">
        <v>175</v>
      </c>
    </row>
    <row r="5449" spans="1:3">
      <c r="A5449" s="101">
        <v>36661</v>
      </c>
      <c r="B5449" s="100">
        <v>134.03</v>
      </c>
      <c r="C5449" s="99" t="s">
        <v>175</v>
      </c>
    </row>
    <row r="5450" spans="1:3">
      <c r="A5450" s="101">
        <v>36658</v>
      </c>
      <c r="B5450" s="100">
        <v>131.13</v>
      </c>
      <c r="C5450" s="99" t="s">
        <v>175</v>
      </c>
    </row>
    <row r="5451" spans="1:3">
      <c r="A5451" s="101">
        <v>36657</v>
      </c>
      <c r="B5451" s="100">
        <v>129.91</v>
      </c>
      <c r="C5451" s="99" t="s">
        <v>175</v>
      </c>
    </row>
    <row r="5452" spans="1:3">
      <c r="A5452" s="101">
        <v>36656</v>
      </c>
      <c r="B5452" s="100">
        <v>127.61</v>
      </c>
      <c r="C5452" s="99" t="s">
        <v>175</v>
      </c>
    </row>
    <row r="5453" spans="1:3">
      <c r="A5453" s="101">
        <v>36655</v>
      </c>
      <c r="B5453" s="100">
        <v>130.26</v>
      </c>
      <c r="C5453" s="99" t="s">
        <v>175</v>
      </c>
    </row>
    <row r="5454" spans="1:3">
      <c r="A5454" s="101">
        <v>36654</v>
      </c>
      <c r="B5454" s="100">
        <v>131.37</v>
      </c>
      <c r="C5454" s="99" t="s">
        <v>175</v>
      </c>
    </row>
    <row r="5455" spans="1:3">
      <c r="A5455" s="101">
        <v>36651</v>
      </c>
      <c r="B5455" s="100">
        <v>132.13</v>
      </c>
      <c r="C5455" s="99" t="s">
        <v>175</v>
      </c>
    </row>
    <row r="5456" spans="1:3">
      <c r="A5456" s="101">
        <v>36650</v>
      </c>
      <c r="B5456" s="100">
        <v>130</v>
      </c>
      <c r="C5456" s="99" t="s">
        <v>175</v>
      </c>
    </row>
    <row r="5457" spans="1:3">
      <c r="A5457" s="101">
        <v>36649</v>
      </c>
      <c r="B5457" s="100">
        <v>130.5</v>
      </c>
      <c r="C5457" s="99" t="s">
        <v>175</v>
      </c>
    </row>
    <row r="5458" spans="1:3">
      <c r="A5458" s="101">
        <v>36648</v>
      </c>
      <c r="B5458" s="100">
        <v>133.36000000000001</v>
      </c>
      <c r="C5458" s="99" t="s">
        <v>175</v>
      </c>
    </row>
    <row r="5459" spans="1:3">
      <c r="A5459" s="101">
        <v>36647</v>
      </c>
      <c r="B5459" s="100">
        <v>135.38999999999999</v>
      </c>
      <c r="C5459" s="99" t="s">
        <v>175</v>
      </c>
    </row>
    <row r="5460" spans="1:3">
      <c r="A5460" s="101">
        <v>36644</v>
      </c>
      <c r="B5460" s="100">
        <v>133.93</v>
      </c>
      <c r="C5460" s="99" t="s">
        <v>175</v>
      </c>
    </row>
    <row r="5461" spans="1:3">
      <c r="A5461" s="101">
        <v>36643</v>
      </c>
      <c r="B5461" s="100">
        <v>135.07</v>
      </c>
      <c r="C5461" s="99" t="s">
        <v>175</v>
      </c>
    </row>
    <row r="5462" spans="1:3">
      <c r="A5462" s="101">
        <v>36642</v>
      </c>
      <c r="B5462" s="100">
        <v>134.69999999999999</v>
      </c>
      <c r="C5462" s="99" t="s">
        <v>175</v>
      </c>
    </row>
    <row r="5463" spans="1:3">
      <c r="A5463" s="101">
        <v>36641</v>
      </c>
      <c r="B5463" s="100">
        <v>136.21</v>
      </c>
      <c r="C5463" s="99" t="s">
        <v>175</v>
      </c>
    </row>
    <row r="5464" spans="1:3">
      <c r="A5464" s="101">
        <v>36640</v>
      </c>
      <c r="B5464" s="100">
        <v>131.83000000000001</v>
      </c>
      <c r="C5464" s="99" t="s">
        <v>175</v>
      </c>
    </row>
    <row r="5465" spans="1:3">
      <c r="A5465" s="101">
        <v>36636</v>
      </c>
      <c r="B5465" s="100">
        <v>132.26</v>
      </c>
      <c r="C5465" s="99" t="s">
        <v>175</v>
      </c>
    </row>
    <row r="5466" spans="1:3">
      <c r="A5466" s="101">
        <v>36635</v>
      </c>
      <c r="B5466" s="100">
        <v>131.61000000000001</v>
      </c>
      <c r="C5466" s="99" t="s">
        <v>175</v>
      </c>
    </row>
    <row r="5467" spans="1:3">
      <c r="A5467" s="101">
        <v>36634</v>
      </c>
      <c r="B5467" s="100">
        <v>132.9</v>
      </c>
      <c r="C5467" s="99" t="s">
        <v>175</v>
      </c>
    </row>
    <row r="5468" spans="1:3">
      <c r="A5468" s="101">
        <v>36633</v>
      </c>
      <c r="B5468" s="100">
        <v>129.19</v>
      </c>
      <c r="C5468" s="99" t="s">
        <v>175</v>
      </c>
    </row>
    <row r="5469" spans="1:3">
      <c r="A5469" s="101">
        <v>36630</v>
      </c>
      <c r="B5469" s="100">
        <v>125.07</v>
      </c>
      <c r="C5469" s="99" t="s">
        <v>175</v>
      </c>
    </row>
    <row r="5470" spans="1:3">
      <c r="A5470" s="101">
        <v>36629</v>
      </c>
      <c r="B5470" s="100">
        <v>132.79</v>
      </c>
      <c r="C5470" s="99" t="s">
        <v>175</v>
      </c>
    </row>
    <row r="5471" spans="1:3">
      <c r="A5471" s="101">
        <v>36628</v>
      </c>
      <c r="B5471" s="100">
        <v>135.25</v>
      </c>
      <c r="C5471" s="99" t="s">
        <v>175</v>
      </c>
    </row>
    <row r="5472" spans="1:3">
      <c r="A5472" s="101">
        <v>36627</v>
      </c>
      <c r="B5472" s="100">
        <v>138.32</v>
      </c>
      <c r="C5472" s="99" t="s">
        <v>175</v>
      </c>
    </row>
    <row r="5473" spans="1:3">
      <c r="A5473" s="101">
        <v>36626</v>
      </c>
      <c r="B5473" s="100">
        <v>138.66999999999999</v>
      </c>
      <c r="C5473" s="99" t="s">
        <v>175</v>
      </c>
    </row>
    <row r="5474" spans="1:3">
      <c r="A5474" s="101">
        <v>36623</v>
      </c>
      <c r="B5474" s="100">
        <v>139.77000000000001</v>
      </c>
      <c r="C5474" s="99" t="s">
        <v>175</v>
      </c>
    </row>
    <row r="5475" spans="1:3">
      <c r="A5475" s="101">
        <v>36622</v>
      </c>
      <c r="B5475" s="100">
        <v>138.38999999999999</v>
      </c>
      <c r="C5475" s="99" t="s">
        <v>175</v>
      </c>
    </row>
    <row r="5476" spans="1:3">
      <c r="A5476" s="101">
        <v>36621</v>
      </c>
      <c r="B5476" s="100">
        <v>137.07</v>
      </c>
      <c r="C5476" s="99" t="s">
        <v>175</v>
      </c>
    </row>
    <row r="5477" spans="1:3">
      <c r="A5477" s="101">
        <v>36620</v>
      </c>
      <c r="B5477" s="100">
        <v>137.74</v>
      </c>
      <c r="C5477" s="99" t="s">
        <v>175</v>
      </c>
    </row>
    <row r="5478" spans="1:3">
      <c r="A5478" s="101">
        <v>36619</v>
      </c>
      <c r="B5478" s="100">
        <v>138.77000000000001</v>
      </c>
      <c r="C5478" s="99" t="s">
        <v>175</v>
      </c>
    </row>
    <row r="5479" spans="1:3">
      <c r="A5479" s="101">
        <v>36616</v>
      </c>
      <c r="B5479" s="100">
        <v>138.08000000000001</v>
      </c>
      <c r="C5479" s="99" t="s">
        <v>175</v>
      </c>
    </row>
    <row r="5480" spans="1:3">
      <c r="A5480" s="101">
        <v>36615</v>
      </c>
      <c r="B5480" s="100">
        <v>137.11000000000001</v>
      </c>
      <c r="C5480" s="99" t="s">
        <v>175</v>
      </c>
    </row>
    <row r="5481" spans="1:3">
      <c r="A5481" s="101">
        <v>36614</v>
      </c>
      <c r="B5481" s="100">
        <v>139.01</v>
      </c>
      <c r="C5481" s="99" t="s">
        <v>175</v>
      </c>
    </row>
    <row r="5482" spans="1:3">
      <c r="A5482" s="101">
        <v>36613</v>
      </c>
      <c r="B5482" s="100">
        <v>138.91999999999999</v>
      </c>
      <c r="C5482" s="99" t="s">
        <v>175</v>
      </c>
    </row>
    <row r="5483" spans="1:3">
      <c r="A5483" s="101">
        <v>36612</v>
      </c>
      <c r="B5483" s="100">
        <v>140.4</v>
      </c>
      <c r="C5483" s="99" t="s">
        <v>175</v>
      </c>
    </row>
    <row r="5484" spans="1:3">
      <c r="A5484" s="101">
        <v>36609</v>
      </c>
      <c r="B5484" s="100">
        <v>140.74</v>
      </c>
      <c r="C5484" s="99" t="s">
        <v>175</v>
      </c>
    </row>
    <row r="5485" spans="1:3">
      <c r="A5485" s="101">
        <v>36608</v>
      </c>
      <c r="B5485" s="100">
        <v>141.03</v>
      </c>
      <c r="C5485" s="99" t="s">
        <v>175</v>
      </c>
    </row>
    <row r="5486" spans="1:3">
      <c r="A5486" s="101">
        <v>36607</v>
      </c>
      <c r="B5486" s="100">
        <v>138.56</v>
      </c>
      <c r="C5486" s="99" t="s">
        <v>175</v>
      </c>
    </row>
    <row r="5487" spans="1:3">
      <c r="A5487" s="101">
        <v>36606</v>
      </c>
      <c r="B5487" s="100">
        <v>137.94</v>
      </c>
      <c r="C5487" s="99" t="s">
        <v>175</v>
      </c>
    </row>
    <row r="5488" spans="1:3">
      <c r="A5488" s="101">
        <v>36605</v>
      </c>
      <c r="B5488" s="100">
        <v>134.5</v>
      </c>
      <c r="C5488" s="99" t="s">
        <v>175</v>
      </c>
    </row>
    <row r="5489" spans="1:3">
      <c r="A5489" s="101">
        <v>36602</v>
      </c>
      <c r="B5489" s="100">
        <v>135.22</v>
      </c>
      <c r="C5489" s="99" t="s">
        <v>175</v>
      </c>
    </row>
    <row r="5490" spans="1:3">
      <c r="A5490" s="101">
        <v>36601</v>
      </c>
      <c r="B5490" s="100">
        <v>134.65</v>
      </c>
      <c r="C5490" s="99" t="s">
        <v>175</v>
      </c>
    </row>
    <row r="5491" spans="1:3">
      <c r="A5491" s="101">
        <v>36600</v>
      </c>
      <c r="B5491" s="100">
        <v>128.52000000000001</v>
      </c>
      <c r="C5491" s="99" t="s">
        <v>175</v>
      </c>
    </row>
    <row r="5492" spans="1:3">
      <c r="A5492" s="101">
        <v>36599</v>
      </c>
      <c r="B5492" s="100">
        <v>125.47</v>
      </c>
      <c r="C5492" s="99" t="s">
        <v>175</v>
      </c>
    </row>
    <row r="5493" spans="1:3">
      <c r="A5493" s="101">
        <v>36598</v>
      </c>
      <c r="B5493" s="100">
        <v>127.72</v>
      </c>
      <c r="C5493" s="99" t="s">
        <v>175</v>
      </c>
    </row>
    <row r="5494" spans="1:3">
      <c r="A5494" s="101">
        <v>36595</v>
      </c>
      <c r="B5494" s="100">
        <v>128.77000000000001</v>
      </c>
      <c r="C5494" s="99" t="s">
        <v>175</v>
      </c>
    </row>
    <row r="5495" spans="1:3">
      <c r="A5495" s="101">
        <v>36594</v>
      </c>
      <c r="B5495" s="100">
        <v>129.38</v>
      </c>
      <c r="C5495" s="99" t="s">
        <v>175</v>
      </c>
    </row>
    <row r="5496" spans="1:3">
      <c r="A5496" s="101">
        <v>36593</v>
      </c>
      <c r="B5496" s="100">
        <v>126.15</v>
      </c>
      <c r="C5496" s="99" t="s">
        <v>175</v>
      </c>
    </row>
    <row r="5497" spans="1:3">
      <c r="A5497" s="101">
        <v>36592</v>
      </c>
      <c r="B5497" s="100">
        <v>125.11</v>
      </c>
      <c r="C5497" s="99" t="s">
        <v>175</v>
      </c>
    </row>
    <row r="5498" spans="1:3">
      <c r="A5498" s="101">
        <v>36591</v>
      </c>
      <c r="B5498" s="100">
        <v>128.41</v>
      </c>
      <c r="C5498" s="99" t="s">
        <v>175</v>
      </c>
    </row>
    <row r="5499" spans="1:3">
      <c r="A5499" s="101">
        <v>36588</v>
      </c>
      <c r="B5499" s="100">
        <v>130.04</v>
      </c>
      <c r="C5499" s="99" t="s">
        <v>175</v>
      </c>
    </row>
    <row r="5500" spans="1:3">
      <c r="A5500" s="101">
        <v>36587</v>
      </c>
      <c r="B5500" s="100">
        <v>127.51</v>
      </c>
      <c r="C5500" s="99" t="s">
        <v>175</v>
      </c>
    </row>
    <row r="5501" spans="1:3">
      <c r="A5501" s="101">
        <v>36586</v>
      </c>
      <c r="B5501" s="100">
        <v>127.28</v>
      </c>
      <c r="C5501" s="99" t="s">
        <v>175</v>
      </c>
    </row>
    <row r="5502" spans="1:3">
      <c r="A5502" s="101">
        <v>36585</v>
      </c>
      <c r="B5502" s="100">
        <v>126.07</v>
      </c>
      <c r="C5502" s="99" t="s">
        <v>175</v>
      </c>
    </row>
    <row r="5503" spans="1:3">
      <c r="A5503" s="101">
        <v>36584</v>
      </c>
      <c r="B5503" s="100">
        <v>124.38</v>
      </c>
      <c r="C5503" s="99" t="s">
        <v>175</v>
      </c>
    </row>
    <row r="5504" spans="1:3">
      <c r="A5504" s="101">
        <v>36581</v>
      </c>
      <c r="B5504" s="100">
        <v>123</v>
      </c>
      <c r="C5504" s="99" t="s">
        <v>175</v>
      </c>
    </row>
    <row r="5505" spans="1:3">
      <c r="A5505" s="101">
        <v>36580</v>
      </c>
      <c r="B5505" s="100">
        <v>124.84</v>
      </c>
      <c r="C5505" s="99" t="s">
        <v>175</v>
      </c>
    </row>
    <row r="5506" spans="1:3">
      <c r="A5506" s="101">
        <v>36579</v>
      </c>
      <c r="B5506" s="100">
        <v>125.5</v>
      </c>
      <c r="C5506" s="99" t="s">
        <v>175</v>
      </c>
    </row>
    <row r="5507" spans="1:3">
      <c r="A5507" s="101">
        <v>36578</v>
      </c>
      <c r="B5507" s="100">
        <v>124.7</v>
      </c>
      <c r="C5507" s="99" t="s">
        <v>175</v>
      </c>
    </row>
    <row r="5508" spans="1:3">
      <c r="A5508" s="101">
        <v>36574</v>
      </c>
      <c r="B5508" s="100">
        <v>124.15</v>
      </c>
      <c r="C5508" s="99" t="s">
        <v>175</v>
      </c>
    </row>
    <row r="5509" spans="1:3">
      <c r="A5509" s="101">
        <v>36573</v>
      </c>
      <c r="B5509" s="100">
        <v>128.03</v>
      </c>
      <c r="C5509" s="99" t="s">
        <v>175</v>
      </c>
    </row>
    <row r="5510" spans="1:3">
      <c r="A5510" s="101">
        <v>36572</v>
      </c>
      <c r="B5510" s="100">
        <v>127.98</v>
      </c>
      <c r="C5510" s="99" t="s">
        <v>175</v>
      </c>
    </row>
    <row r="5511" spans="1:3">
      <c r="A5511" s="101">
        <v>36571</v>
      </c>
      <c r="B5511" s="100">
        <v>129.29</v>
      </c>
      <c r="C5511" s="99" t="s">
        <v>175</v>
      </c>
    </row>
    <row r="5512" spans="1:3">
      <c r="A5512" s="101">
        <v>36570</v>
      </c>
      <c r="B5512" s="100">
        <v>128.16999999999999</v>
      </c>
      <c r="C5512" s="99" t="s">
        <v>175</v>
      </c>
    </row>
    <row r="5513" spans="1:3">
      <c r="A5513" s="101">
        <v>36567</v>
      </c>
      <c r="B5513" s="100">
        <v>127.91</v>
      </c>
      <c r="C5513" s="99" t="s">
        <v>175</v>
      </c>
    </row>
    <row r="5514" spans="1:3">
      <c r="A5514" s="101">
        <v>36566</v>
      </c>
      <c r="B5514" s="100">
        <v>130.63</v>
      </c>
      <c r="C5514" s="99" t="s">
        <v>175</v>
      </c>
    </row>
    <row r="5515" spans="1:3">
      <c r="A5515" s="101">
        <v>36565</v>
      </c>
      <c r="B5515" s="100">
        <v>130.16</v>
      </c>
      <c r="C5515" s="99" t="s">
        <v>175</v>
      </c>
    </row>
    <row r="5516" spans="1:3">
      <c r="A5516" s="101">
        <v>36564</v>
      </c>
      <c r="B5516" s="100">
        <v>132.9</v>
      </c>
      <c r="C5516" s="99" t="s">
        <v>175</v>
      </c>
    </row>
    <row r="5517" spans="1:3">
      <c r="A5517" s="101">
        <v>36563</v>
      </c>
      <c r="B5517" s="100">
        <v>131.28</v>
      </c>
      <c r="C5517" s="99" t="s">
        <v>175</v>
      </c>
    </row>
    <row r="5518" spans="1:3">
      <c r="A5518" s="101">
        <v>36560</v>
      </c>
      <c r="B5518" s="100">
        <v>131.30000000000001</v>
      </c>
      <c r="C5518" s="99" t="s">
        <v>175</v>
      </c>
    </row>
    <row r="5519" spans="1:3">
      <c r="A5519" s="101">
        <v>36559</v>
      </c>
      <c r="B5519" s="100">
        <v>131.36000000000001</v>
      </c>
      <c r="C5519" s="99" t="s">
        <v>175</v>
      </c>
    </row>
    <row r="5520" spans="1:3">
      <c r="A5520" s="101">
        <v>36558</v>
      </c>
      <c r="B5520" s="100">
        <v>129.88999999999999</v>
      </c>
      <c r="C5520" s="99" t="s">
        <v>175</v>
      </c>
    </row>
    <row r="5521" spans="1:3">
      <c r="A5521" s="101">
        <v>36557</v>
      </c>
      <c r="B5521" s="100">
        <v>129.88999999999999</v>
      </c>
      <c r="C5521" s="99" t="s">
        <v>175</v>
      </c>
    </row>
    <row r="5522" spans="1:3">
      <c r="A5522" s="101">
        <v>36556</v>
      </c>
      <c r="B5522" s="100">
        <v>128.52000000000001</v>
      </c>
      <c r="C5522" s="99" t="s">
        <v>175</v>
      </c>
    </row>
    <row r="5523" spans="1:3">
      <c r="A5523" s="101">
        <v>36553</v>
      </c>
      <c r="B5523" s="100">
        <v>125.36</v>
      </c>
      <c r="C5523" s="99" t="s">
        <v>175</v>
      </c>
    </row>
    <row r="5524" spans="1:3">
      <c r="A5524" s="101">
        <v>36552</v>
      </c>
      <c r="B5524" s="100">
        <v>128.88999999999999</v>
      </c>
      <c r="C5524" s="99" t="s">
        <v>175</v>
      </c>
    </row>
    <row r="5525" spans="1:3">
      <c r="A5525" s="101">
        <v>36551</v>
      </c>
      <c r="B5525" s="100">
        <v>129.38999999999999</v>
      </c>
      <c r="C5525" s="99" t="s">
        <v>175</v>
      </c>
    </row>
    <row r="5526" spans="1:3">
      <c r="A5526" s="101">
        <v>36550</v>
      </c>
      <c r="B5526" s="100">
        <v>129.93</v>
      </c>
      <c r="C5526" s="99" t="s">
        <v>175</v>
      </c>
    </row>
    <row r="5527" spans="1:3">
      <c r="A5527" s="101">
        <v>36549</v>
      </c>
      <c r="B5527" s="100">
        <v>129.15</v>
      </c>
      <c r="C5527" s="99" t="s">
        <v>175</v>
      </c>
    </row>
    <row r="5528" spans="1:3">
      <c r="A5528" s="101">
        <v>36546</v>
      </c>
      <c r="B5528" s="100">
        <v>132.82</v>
      </c>
      <c r="C5528" s="99" t="s">
        <v>175</v>
      </c>
    </row>
    <row r="5529" spans="1:3">
      <c r="A5529" s="101">
        <v>36545</v>
      </c>
      <c r="B5529" s="100">
        <v>133.21</v>
      </c>
      <c r="C5529" s="99" t="s">
        <v>175</v>
      </c>
    </row>
    <row r="5530" spans="1:3">
      <c r="A5530" s="101">
        <v>36544</v>
      </c>
      <c r="B5530" s="100">
        <v>134.16</v>
      </c>
      <c r="C5530" s="99" t="s">
        <v>175</v>
      </c>
    </row>
    <row r="5531" spans="1:3">
      <c r="A5531" s="101">
        <v>36543</v>
      </c>
      <c r="B5531" s="100">
        <v>134.09</v>
      </c>
      <c r="C5531" s="99" t="s">
        <v>175</v>
      </c>
    </row>
    <row r="5532" spans="1:3">
      <c r="A5532" s="101">
        <v>36539</v>
      </c>
      <c r="B5532" s="100">
        <v>135.01</v>
      </c>
      <c r="C5532" s="99" t="s">
        <v>175</v>
      </c>
    </row>
    <row r="5533" spans="1:3">
      <c r="A5533" s="101">
        <v>36538</v>
      </c>
      <c r="B5533" s="100">
        <v>133.59</v>
      </c>
      <c r="C5533" s="99" t="s">
        <v>175</v>
      </c>
    </row>
    <row r="5534" spans="1:3">
      <c r="A5534" s="101">
        <v>36537</v>
      </c>
      <c r="B5534" s="100">
        <v>131.97</v>
      </c>
      <c r="C5534" s="99" t="s">
        <v>175</v>
      </c>
    </row>
    <row r="5535" spans="1:3">
      <c r="A5535" s="101">
        <v>36536</v>
      </c>
      <c r="B5535" s="100">
        <v>132.55000000000001</v>
      </c>
      <c r="C5535" s="99" t="s">
        <v>175</v>
      </c>
    </row>
    <row r="5536" spans="1:3">
      <c r="A5536" s="101">
        <v>36535</v>
      </c>
      <c r="B5536" s="100">
        <v>134.30000000000001</v>
      </c>
      <c r="C5536" s="99" t="s">
        <v>175</v>
      </c>
    </row>
    <row r="5537" spans="1:3">
      <c r="A5537" s="101">
        <v>36532</v>
      </c>
      <c r="B5537" s="100">
        <v>132.81</v>
      </c>
      <c r="C5537" s="99" t="s">
        <v>175</v>
      </c>
    </row>
    <row r="5538" spans="1:3">
      <c r="A5538" s="101">
        <v>36531</v>
      </c>
      <c r="B5538" s="100">
        <v>129.31</v>
      </c>
      <c r="C5538" s="99" t="s">
        <v>175</v>
      </c>
    </row>
    <row r="5539" spans="1:3">
      <c r="A5539" s="101">
        <v>36530</v>
      </c>
      <c r="B5539" s="100">
        <v>129.16</v>
      </c>
      <c r="C5539" s="99" t="s">
        <v>175</v>
      </c>
    </row>
    <row r="5540" spans="1:3">
      <c r="A5540" s="101">
        <v>36529</v>
      </c>
      <c r="B5540" s="100">
        <v>128.91</v>
      </c>
      <c r="C5540" s="99" t="s">
        <v>175</v>
      </c>
    </row>
    <row r="5541" spans="1:3">
      <c r="A5541" s="101">
        <v>36528</v>
      </c>
      <c r="B5541" s="100">
        <v>134.04</v>
      </c>
      <c r="C5541" s="99" t="s">
        <v>175</v>
      </c>
    </row>
    <row r="5542" spans="1:3">
      <c r="A5542" s="101">
        <v>36525</v>
      </c>
      <c r="B5542" s="100">
        <v>135.33000000000001</v>
      </c>
      <c r="C5542" s="99" t="s">
        <v>175</v>
      </c>
    </row>
    <row r="5543" spans="1:3">
      <c r="A5543" s="101">
        <v>36524</v>
      </c>
      <c r="B5543" s="100">
        <v>134.88999999999999</v>
      </c>
      <c r="C5543" s="99" t="s">
        <v>175</v>
      </c>
    </row>
    <row r="5544" spans="1:3">
      <c r="A5544" s="101">
        <v>36523</v>
      </c>
      <c r="B5544" s="100">
        <v>134.80000000000001</v>
      </c>
      <c r="C5544" s="99" t="s">
        <v>175</v>
      </c>
    </row>
    <row r="5545" spans="1:3">
      <c r="A5545" s="101">
        <v>36522</v>
      </c>
      <c r="B5545" s="100">
        <v>134.25</v>
      </c>
      <c r="C5545" s="99" t="s">
        <v>175</v>
      </c>
    </row>
    <row r="5546" spans="1:3">
      <c r="A5546" s="101">
        <v>36521</v>
      </c>
      <c r="B5546" s="100">
        <v>134.19999999999999</v>
      </c>
      <c r="C5546" s="99" t="s">
        <v>175</v>
      </c>
    </row>
    <row r="5547" spans="1:3">
      <c r="A5547" s="101">
        <v>36517</v>
      </c>
      <c r="B5547" s="100">
        <v>134.31</v>
      </c>
      <c r="C5547" s="99" t="s">
        <v>175</v>
      </c>
    </row>
    <row r="5548" spans="1:3">
      <c r="A5548" s="101">
        <v>36516</v>
      </c>
      <c r="B5548" s="100">
        <v>133.19999999999999</v>
      </c>
      <c r="C5548" s="99" t="s">
        <v>175</v>
      </c>
    </row>
    <row r="5549" spans="1:3">
      <c r="A5549" s="101">
        <v>36515</v>
      </c>
      <c r="B5549" s="100">
        <v>132.94</v>
      </c>
      <c r="C5549" s="99" t="s">
        <v>175</v>
      </c>
    </row>
    <row r="5550" spans="1:3">
      <c r="A5550" s="101">
        <v>36514</v>
      </c>
      <c r="B5550" s="100">
        <v>131.52000000000001</v>
      </c>
      <c r="C5550" s="99" t="s">
        <v>175</v>
      </c>
    </row>
    <row r="5551" spans="1:3">
      <c r="A5551" s="101">
        <v>36511</v>
      </c>
      <c r="B5551" s="100">
        <v>131.79</v>
      </c>
      <c r="C5551" s="99" t="s">
        <v>175</v>
      </c>
    </row>
    <row r="5552" spans="1:3">
      <c r="A5552" s="101">
        <v>36510</v>
      </c>
      <c r="B5552" s="100">
        <v>131.58000000000001</v>
      </c>
      <c r="C5552" s="99" t="s">
        <v>175</v>
      </c>
    </row>
    <row r="5553" spans="1:3">
      <c r="A5553" s="101">
        <v>36509</v>
      </c>
      <c r="B5553" s="100">
        <v>131.07</v>
      </c>
      <c r="C5553" s="99" t="s">
        <v>175</v>
      </c>
    </row>
    <row r="5554" spans="1:3">
      <c r="A5554" s="101">
        <v>36508</v>
      </c>
      <c r="B5554" s="100">
        <v>130.12</v>
      </c>
      <c r="C5554" s="99" t="s">
        <v>175</v>
      </c>
    </row>
    <row r="5555" spans="1:3">
      <c r="A5555" s="101">
        <v>36507</v>
      </c>
      <c r="B5555" s="100">
        <v>131.22999999999999</v>
      </c>
      <c r="C5555" s="99" t="s">
        <v>175</v>
      </c>
    </row>
    <row r="5556" spans="1:3">
      <c r="A5556" s="101">
        <v>36504</v>
      </c>
      <c r="B5556" s="100">
        <v>131.38</v>
      </c>
      <c r="C5556" s="99" t="s">
        <v>175</v>
      </c>
    </row>
    <row r="5557" spans="1:3">
      <c r="A5557" s="101">
        <v>36503</v>
      </c>
      <c r="B5557" s="100">
        <v>130.55000000000001</v>
      </c>
      <c r="C5557" s="99" t="s">
        <v>175</v>
      </c>
    </row>
    <row r="5558" spans="1:3">
      <c r="A5558" s="101">
        <v>36502</v>
      </c>
      <c r="B5558" s="100">
        <v>130.16</v>
      </c>
      <c r="C5558" s="99" t="s">
        <v>175</v>
      </c>
    </row>
    <row r="5559" spans="1:3">
      <c r="A5559" s="101">
        <v>36501</v>
      </c>
      <c r="B5559" s="100">
        <v>130.6</v>
      </c>
      <c r="C5559" s="99" t="s">
        <v>175</v>
      </c>
    </row>
    <row r="5560" spans="1:3">
      <c r="A5560" s="101">
        <v>36500</v>
      </c>
      <c r="B5560" s="100">
        <v>131.84</v>
      </c>
      <c r="C5560" s="99" t="s">
        <v>175</v>
      </c>
    </row>
    <row r="5561" spans="1:3">
      <c r="A5561" s="101">
        <v>36497</v>
      </c>
      <c r="B5561" s="100">
        <v>132.75</v>
      </c>
      <c r="C5561" s="99" t="s">
        <v>175</v>
      </c>
    </row>
    <row r="5562" spans="1:3">
      <c r="A5562" s="101">
        <v>36496</v>
      </c>
      <c r="B5562" s="100">
        <v>130.5</v>
      </c>
      <c r="C5562" s="99" t="s">
        <v>175</v>
      </c>
    </row>
    <row r="5563" spans="1:3">
      <c r="A5563" s="101">
        <v>36495</v>
      </c>
      <c r="B5563" s="100">
        <v>129.44999999999999</v>
      </c>
      <c r="C5563" s="99" t="s">
        <v>175</v>
      </c>
    </row>
    <row r="5564" spans="1:3">
      <c r="A5564" s="101">
        <v>36494</v>
      </c>
      <c r="B5564" s="100">
        <v>128.6</v>
      </c>
      <c r="C5564" s="99" t="s">
        <v>175</v>
      </c>
    </row>
    <row r="5565" spans="1:3">
      <c r="A5565" s="101">
        <v>36493</v>
      </c>
      <c r="B5565" s="100">
        <v>130.35</v>
      </c>
      <c r="C5565" s="99" t="s">
        <v>175</v>
      </c>
    </row>
    <row r="5566" spans="1:3">
      <c r="A5566" s="101">
        <v>36490</v>
      </c>
      <c r="B5566" s="100">
        <v>131.13999999999999</v>
      </c>
      <c r="C5566" s="99" t="s">
        <v>175</v>
      </c>
    </row>
    <row r="5567" spans="1:3">
      <c r="A5567" s="101">
        <v>36488</v>
      </c>
      <c r="B5567" s="100">
        <v>131.18</v>
      </c>
      <c r="C5567" s="99" t="s">
        <v>175</v>
      </c>
    </row>
    <row r="5568" spans="1:3">
      <c r="A5568" s="101">
        <v>36487</v>
      </c>
      <c r="B5568" s="100">
        <v>130.03</v>
      </c>
      <c r="C5568" s="99" t="s">
        <v>175</v>
      </c>
    </row>
    <row r="5569" spans="1:3">
      <c r="A5569" s="101">
        <v>36486</v>
      </c>
      <c r="B5569" s="100">
        <v>131.53</v>
      </c>
      <c r="C5569" s="99" t="s">
        <v>175</v>
      </c>
    </row>
    <row r="5570" spans="1:3">
      <c r="A5570" s="101">
        <v>36483</v>
      </c>
      <c r="B5570" s="100">
        <v>131.63</v>
      </c>
      <c r="C5570" s="99" t="s">
        <v>175</v>
      </c>
    </row>
    <row r="5571" spans="1:3">
      <c r="A5571" s="101">
        <v>36482</v>
      </c>
      <c r="B5571" s="100">
        <v>131.9</v>
      </c>
      <c r="C5571" s="99" t="s">
        <v>175</v>
      </c>
    </row>
    <row r="5572" spans="1:3">
      <c r="A5572" s="101">
        <v>36481</v>
      </c>
      <c r="B5572" s="100">
        <v>130.58000000000001</v>
      </c>
      <c r="C5572" s="99" t="s">
        <v>175</v>
      </c>
    </row>
    <row r="5573" spans="1:3">
      <c r="A5573" s="101">
        <v>36480</v>
      </c>
      <c r="B5573" s="100">
        <v>131.43</v>
      </c>
      <c r="C5573" s="99" t="s">
        <v>175</v>
      </c>
    </row>
    <row r="5574" spans="1:3">
      <c r="A5574" s="101">
        <v>36479</v>
      </c>
      <c r="B5574" s="100">
        <v>129.05000000000001</v>
      </c>
      <c r="C5574" s="99" t="s">
        <v>175</v>
      </c>
    </row>
    <row r="5575" spans="1:3">
      <c r="A5575" s="101">
        <v>36476</v>
      </c>
      <c r="B5575" s="100">
        <v>129.19999999999999</v>
      </c>
      <c r="C5575" s="99" t="s">
        <v>175</v>
      </c>
    </row>
    <row r="5576" spans="1:3">
      <c r="A5576" s="101">
        <v>36475</v>
      </c>
      <c r="B5576" s="100">
        <v>127.84</v>
      </c>
      <c r="C5576" s="99" t="s">
        <v>175</v>
      </c>
    </row>
    <row r="5577" spans="1:3">
      <c r="A5577" s="101">
        <v>36474</v>
      </c>
      <c r="B5577" s="100">
        <v>127.1</v>
      </c>
      <c r="C5577" s="99" t="s">
        <v>175</v>
      </c>
    </row>
    <row r="5578" spans="1:3">
      <c r="A5578" s="101">
        <v>36473</v>
      </c>
      <c r="B5578" s="100">
        <v>126.33</v>
      </c>
      <c r="C5578" s="99" t="s">
        <v>175</v>
      </c>
    </row>
    <row r="5579" spans="1:3">
      <c r="A5579" s="101">
        <v>36472</v>
      </c>
      <c r="B5579" s="100">
        <v>127.38</v>
      </c>
      <c r="C5579" s="99" t="s">
        <v>175</v>
      </c>
    </row>
    <row r="5580" spans="1:3">
      <c r="A5580" s="101">
        <v>36469</v>
      </c>
      <c r="B5580" s="100">
        <v>126.74</v>
      </c>
      <c r="C5580" s="99" t="s">
        <v>175</v>
      </c>
    </row>
    <row r="5581" spans="1:3">
      <c r="A5581" s="101">
        <v>36468</v>
      </c>
      <c r="B5581" s="100">
        <v>126.04</v>
      </c>
      <c r="C5581" s="99" t="s">
        <v>175</v>
      </c>
    </row>
    <row r="5582" spans="1:3">
      <c r="A5582" s="101">
        <v>36467</v>
      </c>
      <c r="B5582" s="100">
        <v>125.32</v>
      </c>
      <c r="C5582" s="99" t="s">
        <v>175</v>
      </c>
    </row>
    <row r="5583" spans="1:3">
      <c r="A5583" s="101">
        <v>36466</v>
      </c>
      <c r="B5583" s="100">
        <v>124.64</v>
      </c>
      <c r="C5583" s="99" t="s">
        <v>175</v>
      </c>
    </row>
    <row r="5584" spans="1:3">
      <c r="A5584" s="101">
        <v>36465</v>
      </c>
      <c r="B5584" s="100">
        <v>125.23</v>
      </c>
      <c r="C5584" s="99" t="s">
        <v>175</v>
      </c>
    </row>
    <row r="5585" spans="1:3">
      <c r="A5585" s="101">
        <v>36462</v>
      </c>
      <c r="B5585" s="100">
        <v>126.05</v>
      </c>
      <c r="C5585" s="99" t="s">
        <v>175</v>
      </c>
    </row>
    <row r="5586" spans="1:3">
      <c r="A5586" s="101">
        <v>36461</v>
      </c>
      <c r="B5586" s="100">
        <v>124.15</v>
      </c>
      <c r="C5586" s="99" t="s">
        <v>175</v>
      </c>
    </row>
    <row r="5587" spans="1:3">
      <c r="A5587" s="101">
        <v>36460</v>
      </c>
      <c r="B5587" s="100">
        <v>119.9</v>
      </c>
      <c r="C5587" s="99" t="s">
        <v>175</v>
      </c>
    </row>
    <row r="5588" spans="1:3">
      <c r="A5588" s="101">
        <v>36459</v>
      </c>
      <c r="B5588" s="100">
        <v>118.52</v>
      </c>
      <c r="C5588" s="99" t="s">
        <v>175</v>
      </c>
    </row>
    <row r="5589" spans="1:3">
      <c r="A5589" s="101">
        <v>36458</v>
      </c>
      <c r="B5589" s="100">
        <v>119.61</v>
      </c>
      <c r="C5589" s="99" t="s">
        <v>175</v>
      </c>
    </row>
    <row r="5590" spans="1:3">
      <c r="A5590" s="101">
        <v>36455</v>
      </c>
      <c r="B5590" s="100">
        <v>120.35</v>
      </c>
      <c r="C5590" s="99" t="s">
        <v>175</v>
      </c>
    </row>
    <row r="5591" spans="1:3">
      <c r="A5591" s="101">
        <v>36454</v>
      </c>
      <c r="B5591" s="100">
        <v>118.68</v>
      </c>
      <c r="C5591" s="99" t="s">
        <v>175</v>
      </c>
    </row>
    <row r="5592" spans="1:3">
      <c r="A5592" s="101">
        <v>36453</v>
      </c>
      <c r="B5592" s="100">
        <v>119.22</v>
      </c>
      <c r="C5592" s="99" t="s">
        <v>175</v>
      </c>
    </row>
    <row r="5593" spans="1:3">
      <c r="A5593" s="101">
        <v>36452</v>
      </c>
      <c r="B5593" s="100">
        <v>116.61</v>
      </c>
      <c r="C5593" s="99" t="s">
        <v>175</v>
      </c>
    </row>
    <row r="5594" spans="1:3">
      <c r="A5594" s="101">
        <v>36451</v>
      </c>
      <c r="B5594" s="100">
        <v>115.94</v>
      </c>
      <c r="C5594" s="99" t="s">
        <v>175</v>
      </c>
    </row>
    <row r="5595" spans="1:3">
      <c r="A5595" s="101">
        <v>36448</v>
      </c>
      <c r="B5595" s="100">
        <v>115.32</v>
      </c>
      <c r="C5595" s="99" t="s">
        <v>175</v>
      </c>
    </row>
    <row r="5596" spans="1:3">
      <c r="A5596" s="101">
        <v>36447</v>
      </c>
      <c r="B5596" s="100">
        <v>118.65</v>
      </c>
      <c r="C5596" s="99" t="s">
        <v>175</v>
      </c>
    </row>
    <row r="5597" spans="1:3">
      <c r="A5597" s="101">
        <v>36446</v>
      </c>
      <c r="B5597" s="100">
        <v>118.84</v>
      </c>
      <c r="C5597" s="99" t="s">
        <v>175</v>
      </c>
    </row>
    <row r="5598" spans="1:3">
      <c r="A5598" s="101">
        <v>36445</v>
      </c>
      <c r="B5598" s="100">
        <v>121.38</v>
      </c>
      <c r="C5598" s="99" t="s">
        <v>175</v>
      </c>
    </row>
    <row r="5599" spans="1:3">
      <c r="A5599" s="101">
        <v>36444</v>
      </c>
      <c r="B5599" s="100">
        <v>123.43</v>
      </c>
      <c r="C5599" s="99" t="s">
        <v>175</v>
      </c>
    </row>
    <row r="5600" spans="1:3">
      <c r="A5600" s="101">
        <v>36441</v>
      </c>
      <c r="B5600" s="100">
        <v>123.51</v>
      </c>
      <c r="C5600" s="99" t="s">
        <v>175</v>
      </c>
    </row>
    <row r="5601" spans="1:3">
      <c r="A5601" s="101">
        <v>36440</v>
      </c>
      <c r="B5601" s="100">
        <v>121.81</v>
      </c>
      <c r="C5601" s="99" t="s">
        <v>175</v>
      </c>
    </row>
    <row r="5602" spans="1:3">
      <c r="A5602" s="101">
        <v>36439</v>
      </c>
      <c r="B5602" s="100">
        <v>122.52</v>
      </c>
      <c r="C5602" s="99" t="s">
        <v>175</v>
      </c>
    </row>
    <row r="5603" spans="1:3">
      <c r="A5603" s="101">
        <v>36438</v>
      </c>
      <c r="B5603" s="100">
        <v>120.28</v>
      </c>
      <c r="C5603" s="99" t="s">
        <v>175</v>
      </c>
    </row>
    <row r="5604" spans="1:3">
      <c r="A5604" s="101">
        <v>36437</v>
      </c>
      <c r="B5604" s="100">
        <v>120.58</v>
      </c>
      <c r="C5604" s="99" t="s">
        <v>175</v>
      </c>
    </row>
    <row r="5605" spans="1:3">
      <c r="A5605" s="101">
        <v>36434</v>
      </c>
      <c r="B5605" s="100">
        <v>118.56</v>
      </c>
      <c r="C5605" s="99" t="s">
        <v>175</v>
      </c>
    </row>
    <row r="5606" spans="1:3">
      <c r="A5606" s="101">
        <v>36433</v>
      </c>
      <c r="B5606" s="100">
        <v>118.55</v>
      </c>
      <c r="C5606" s="99" t="s">
        <v>175</v>
      </c>
    </row>
    <row r="5607" spans="1:3">
      <c r="A5607" s="101">
        <v>36432</v>
      </c>
      <c r="B5607" s="100">
        <v>117.22</v>
      </c>
      <c r="C5607" s="99" t="s">
        <v>175</v>
      </c>
    </row>
    <row r="5608" spans="1:3">
      <c r="A5608" s="101">
        <v>36431</v>
      </c>
      <c r="B5608" s="100">
        <v>118.48</v>
      </c>
      <c r="C5608" s="99" t="s">
        <v>175</v>
      </c>
    </row>
    <row r="5609" spans="1:3">
      <c r="A5609" s="101">
        <v>36430</v>
      </c>
      <c r="B5609" s="100">
        <v>118.55</v>
      </c>
      <c r="C5609" s="99" t="s">
        <v>175</v>
      </c>
    </row>
    <row r="5610" spans="1:3">
      <c r="A5610" s="101">
        <v>36427</v>
      </c>
      <c r="B5610" s="100">
        <v>118.01</v>
      </c>
      <c r="C5610" s="99" t="s">
        <v>175</v>
      </c>
    </row>
    <row r="5611" spans="1:3">
      <c r="A5611" s="101">
        <v>36426</v>
      </c>
      <c r="B5611" s="100">
        <v>118.64</v>
      </c>
      <c r="C5611" s="99" t="s">
        <v>175</v>
      </c>
    </row>
    <row r="5612" spans="1:3">
      <c r="A5612" s="101">
        <v>36425</v>
      </c>
      <c r="B5612" s="100">
        <v>121.43</v>
      </c>
      <c r="C5612" s="99" t="s">
        <v>175</v>
      </c>
    </row>
    <row r="5613" spans="1:3">
      <c r="A5613" s="101">
        <v>36424</v>
      </c>
      <c r="B5613" s="100">
        <v>121.16</v>
      </c>
      <c r="C5613" s="99" t="s">
        <v>175</v>
      </c>
    </row>
    <row r="5614" spans="1:3">
      <c r="A5614" s="101">
        <v>36423</v>
      </c>
      <c r="B5614" s="100">
        <v>123.74</v>
      </c>
      <c r="C5614" s="99" t="s">
        <v>175</v>
      </c>
    </row>
    <row r="5615" spans="1:3">
      <c r="A5615" s="101">
        <v>36420</v>
      </c>
      <c r="B5615" s="100">
        <v>123.73</v>
      </c>
      <c r="C5615" s="99" t="s">
        <v>175</v>
      </c>
    </row>
    <row r="5616" spans="1:3">
      <c r="A5616" s="101">
        <v>36419</v>
      </c>
      <c r="B5616" s="100">
        <v>122.16</v>
      </c>
      <c r="C5616" s="99" t="s">
        <v>175</v>
      </c>
    </row>
    <row r="5617" spans="1:3">
      <c r="A5617" s="101">
        <v>36418</v>
      </c>
      <c r="B5617" s="100">
        <v>122.11</v>
      </c>
      <c r="C5617" s="99" t="s">
        <v>175</v>
      </c>
    </row>
    <row r="5618" spans="1:3">
      <c r="A5618" s="101">
        <v>36417</v>
      </c>
      <c r="B5618" s="100">
        <v>123.8</v>
      </c>
      <c r="C5618" s="99" t="s">
        <v>175</v>
      </c>
    </row>
    <row r="5619" spans="1:3">
      <c r="A5619" s="101">
        <v>36416</v>
      </c>
      <c r="B5619" s="100">
        <v>124.53</v>
      </c>
      <c r="C5619" s="99" t="s">
        <v>175</v>
      </c>
    </row>
    <row r="5620" spans="1:3">
      <c r="A5620" s="101">
        <v>36413</v>
      </c>
      <c r="B5620" s="100">
        <v>125.2</v>
      </c>
      <c r="C5620" s="99" t="s">
        <v>175</v>
      </c>
    </row>
    <row r="5621" spans="1:3">
      <c r="A5621" s="101">
        <v>36412</v>
      </c>
      <c r="B5621" s="100">
        <v>124.83</v>
      </c>
      <c r="C5621" s="99" t="s">
        <v>175</v>
      </c>
    </row>
    <row r="5622" spans="1:3">
      <c r="A5622" s="101">
        <v>36411</v>
      </c>
      <c r="B5622" s="100">
        <v>124.5</v>
      </c>
      <c r="C5622" s="99" t="s">
        <v>175</v>
      </c>
    </row>
    <row r="5623" spans="1:3">
      <c r="A5623" s="101">
        <v>36410</v>
      </c>
      <c r="B5623" s="100">
        <v>125.08</v>
      </c>
      <c r="C5623" s="99" t="s">
        <v>175</v>
      </c>
    </row>
    <row r="5624" spans="1:3">
      <c r="A5624" s="101">
        <v>36406</v>
      </c>
      <c r="B5624" s="100">
        <v>125.7</v>
      </c>
      <c r="C5624" s="99" t="s">
        <v>175</v>
      </c>
    </row>
    <row r="5625" spans="1:3">
      <c r="A5625" s="101">
        <v>36405</v>
      </c>
      <c r="B5625" s="100">
        <v>122.16</v>
      </c>
      <c r="C5625" s="99" t="s">
        <v>175</v>
      </c>
    </row>
    <row r="5626" spans="1:3">
      <c r="A5626" s="101">
        <v>36404</v>
      </c>
      <c r="B5626" s="100">
        <v>123.27</v>
      </c>
      <c r="C5626" s="99" t="s">
        <v>175</v>
      </c>
    </row>
    <row r="5627" spans="1:3">
      <c r="A5627" s="101">
        <v>36403</v>
      </c>
      <c r="B5627" s="100">
        <v>122.25</v>
      </c>
      <c r="C5627" s="99" t="s">
        <v>175</v>
      </c>
    </row>
    <row r="5628" spans="1:3">
      <c r="A5628" s="101">
        <v>36402</v>
      </c>
      <c r="B5628" s="100">
        <v>122.59</v>
      </c>
      <c r="C5628" s="99" t="s">
        <v>175</v>
      </c>
    </row>
    <row r="5629" spans="1:3">
      <c r="A5629" s="101">
        <v>36399</v>
      </c>
      <c r="B5629" s="100">
        <v>124.82</v>
      </c>
      <c r="C5629" s="99" t="s">
        <v>175</v>
      </c>
    </row>
    <row r="5630" spans="1:3">
      <c r="A5630" s="101">
        <v>36398</v>
      </c>
      <c r="B5630" s="100">
        <v>126.08</v>
      </c>
      <c r="C5630" s="99" t="s">
        <v>175</v>
      </c>
    </row>
    <row r="5631" spans="1:3">
      <c r="A5631" s="101">
        <v>36397</v>
      </c>
      <c r="B5631" s="100">
        <v>127.91</v>
      </c>
      <c r="C5631" s="99" t="s">
        <v>175</v>
      </c>
    </row>
    <row r="5632" spans="1:3">
      <c r="A5632" s="101">
        <v>36396</v>
      </c>
      <c r="B5632" s="100">
        <v>126.22</v>
      </c>
      <c r="C5632" s="99" t="s">
        <v>175</v>
      </c>
    </row>
    <row r="5633" spans="1:3">
      <c r="A5633" s="101">
        <v>36395</v>
      </c>
      <c r="B5633" s="100">
        <v>125.91</v>
      </c>
      <c r="C5633" s="99" t="s">
        <v>175</v>
      </c>
    </row>
    <row r="5634" spans="1:3">
      <c r="A5634" s="101">
        <v>36392</v>
      </c>
      <c r="B5634" s="100">
        <v>123.72</v>
      </c>
      <c r="C5634" s="99" t="s">
        <v>175</v>
      </c>
    </row>
    <row r="5635" spans="1:3">
      <c r="A5635" s="101">
        <v>36391</v>
      </c>
      <c r="B5635" s="100">
        <v>122.52</v>
      </c>
      <c r="C5635" s="99" t="s">
        <v>175</v>
      </c>
    </row>
    <row r="5636" spans="1:3">
      <c r="A5636" s="101">
        <v>36390</v>
      </c>
      <c r="B5636" s="100">
        <v>123.37</v>
      </c>
      <c r="C5636" s="99" t="s">
        <v>175</v>
      </c>
    </row>
    <row r="5637" spans="1:3">
      <c r="A5637" s="101">
        <v>36389</v>
      </c>
      <c r="B5637" s="100">
        <v>124.41</v>
      </c>
      <c r="C5637" s="99" t="s">
        <v>175</v>
      </c>
    </row>
    <row r="5638" spans="1:3">
      <c r="A5638" s="101">
        <v>36388</v>
      </c>
      <c r="B5638" s="100">
        <v>123.17</v>
      </c>
      <c r="C5638" s="99" t="s">
        <v>175</v>
      </c>
    </row>
    <row r="5639" spans="1:3">
      <c r="A5639" s="101">
        <v>36385</v>
      </c>
      <c r="B5639" s="100">
        <v>122.88</v>
      </c>
      <c r="C5639" s="99" t="s">
        <v>175</v>
      </c>
    </row>
    <row r="5640" spans="1:3">
      <c r="A5640" s="101">
        <v>36384</v>
      </c>
      <c r="B5640" s="100">
        <v>120.15</v>
      </c>
      <c r="C5640" s="99" t="s">
        <v>175</v>
      </c>
    </row>
    <row r="5641" spans="1:3">
      <c r="A5641" s="101">
        <v>36383</v>
      </c>
      <c r="B5641" s="100">
        <v>120.49</v>
      </c>
      <c r="C5641" s="99" t="s">
        <v>175</v>
      </c>
    </row>
    <row r="5642" spans="1:3">
      <c r="A5642" s="101">
        <v>36382</v>
      </c>
      <c r="B5642" s="100">
        <v>118.57</v>
      </c>
      <c r="C5642" s="99" t="s">
        <v>175</v>
      </c>
    </row>
    <row r="5643" spans="1:3">
      <c r="A5643" s="101">
        <v>36381</v>
      </c>
      <c r="B5643" s="100">
        <v>120.07</v>
      </c>
      <c r="C5643" s="99" t="s">
        <v>175</v>
      </c>
    </row>
    <row r="5644" spans="1:3">
      <c r="A5644" s="101">
        <v>36378</v>
      </c>
      <c r="B5644" s="100">
        <v>120.29</v>
      </c>
      <c r="C5644" s="99" t="s">
        <v>175</v>
      </c>
    </row>
    <row r="5645" spans="1:3">
      <c r="A5645" s="101">
        <v>36377</v>
      </c>
      <c r="B5645" s="100">
        <v>121.51</v>
      </c>
      <c r="C5645" s="99" t="s">
        <v>175</v>
      </c>
    </row>
    <row r="5646" spans="1:3">
      <c r="A5646" s="101">
        <v>36376</v>
      </c>
      <c r="B5646" s="100">
        <v>120.72</v>
      </c>
      <c r="C5646" s="99" t="s">
        <v>175</v>
      </c>
    </row>
    <row r="5647" spans="1:3">
      <c r="A5647" s="101">
        <v>36375</v>
      </c>
      <c r="B5647" s="100">
        <v>122.26</v>
      </c>
      <c r="C5647" s="99" t="s">
        <v>175</v>
      </c>
    </row>
    <row r="5648" spans="1:3">
      <c r="A5648" s="101">
        <v>36374</v>
      </c>
      <c r="B5648" s="100">
        <v>122.8</v>
      </c>
      <c r="C5648" s="99" t="s">
        <v>175</v>
      </c>
    </row>
    <row r="5649" spans="1:3">
      <c r="A5649" s="101">
        <v>36371</v>
      </c>
      <c r="B5649" s="100">
        <v>122.86</v>
      </c>
      <c r="C5649" s="99" t="s">
        <v>175</v>
      </c>
    </row>
    <row r="5650" spans="1:3">
      <c r="A5650" s="101">
        <v>36370</v>
      </c>
      <c r="B5650" s="100">
        <v>124</v>
      </c>
      <c r="C5650" s="99" t="s">
        <v>175</v>
      </c>
    </row>
    <row r="5651" spans="1:3">
      <c r="A5651" s="101">
        <v>36369</v>
      </c>
      <c r="B5651" s="100">
        <v>126.23</v>
      </c>
      <c r="C5651" s="99" t="s">
        <v>175</v>
      </c>
    </row>
    <row r="5652" spans="1:3">
      <c r="A5652" s="101">
        <v>36368</v>
      </c>
      <c r="B5652" s="100">
        <v>125.98</v>
      </c>
      <c r="C5652" s="99" t="s">
        <v>175</v>
      </c>
    </row>
    <row r="5653" spans="1:3">
      <c r="A5653" s="101">
        <v>36367</v>
      </c>
      <c r="B5653" s="100">
        <v>124.59</v>
      </c>
      <c r="C5653" s="99" t="s">
        <v>175</v>
      </c>
    </row>
    <row r="5654" spans="1:3">
      <c r="A5654" s="101">
        <v>36364</v>
      </c>
      <c r="B5654" s="100">
        <v>125.44</v>
      </c>
      <c r="C5654" s="99" t="s">
        <v>175</v>
      </c>
    </row>
    <row r="5655" spans="1:3">
      <c r="A5655" s="101">
        <v>36363</v>
      </c>
      <c r="B5655" s="100">
        <v>125.82</v>
      </c>
      <c r="C5655" s="99" t="s">
        <v>175</v>
      </c>
    </row>
    <row r="5656" spans="1:3">
      <c r="A5656" s="101">
        <v>36362</v>
      </c>
      <c r="B5656" s="100">
        <v>127.51</v>
      </c>
      <c r="C5656" s="99" t="s">
        <v>175</v>
      </c>
    </row>
    <row r="5657" spans="1:3">
      <c r="A5657" s="101">
        <v>36361</v>
      </c>
      <c r="B5657" s="100">
        <v>127.3</v>
      </c>
      <c r="C5657" s="99" t="s">
        <v>175</v>
      </c>
    </row>
    <row r="5658" spans="1:3">
      <c r="A5658" s="101">
        <v>36360</v>
      </c>
      <c r="B5658" s="100">
        <v>130.12</v>
      </c>
      <c r="C5658" s="99" t="s">
        <v>175</v>
      </c>
    </row>
    <row r="5659" spans="1:3">
      <c r="A5659" s="101">
        <v>36357</v>
      </c>
      <c r="B5659" s="100">
        <v>131.15</v>
      </c>
      <c r="C5659" s="99" t="s">
        <v>175</v>
      </c>
    </row>
    <row r="5660" spans="1:3">
      <c r="A5660" s="101">
        <v>36356</v>
      </c>
      <c r="B5660" s="100">
        <v>130.30000000000001</v>
      </c>
      <c r="C5660" s="99" t="s">
        <v>175</v>
      </c>
    </row>
    <row r="5661" spans="1:3">
      <c r="A5661" s="101">
        <v>36355</v>
      </c>
      <c r="B5661" s="100">
        <v>129.24</v>
      </c>
      <c r="C5661" s="99" t="s">
        <v>175</v>
      </c>
    </row>
    <row r="5662" spans="1:3">
      <c r="A5662" s="101">
        <v>36354</v>
      </c>
      <c r="B5662" s="100">
        <v>128.81</v>
      </c>
      <c r="C5662" s="99" t="s">
        <v>175</v>
      </c>
    </row>
    <row r="5663" spans="1:3">
      <c r="A5663" s="101">
        <v>36353</v>
      </c>
      <c r="B5663" s="100">
        <v>129.32</v>
      </c>
      <c r="C5663" s="99" t="s">
        <v>175</v>
      </c>
    </row>
    <row r="5664" spans="1:3">
      <c r="A5664" s="101">
        <v>36350</v>
      </c>
      <c r="B5664" s="100">
        <v>129.71</v>
      </c>
      <c r="C5664" s="99" t="s">
        <v>175</v>
      </c>
    </row>
    <row r="5665" spans="1:3">
      <c r="A5665" s="101">
        <v>36349</v>
      </c>
      <c r="B5665" s="100">
        <v>128.88999999999999</v>
      </c>
      <c r="C5665" s="99" t="s">
        <v>175</v>
      </c>
    </row>
    <row r="5666" spans="1:3">
      <c r="A5666" s="101">
        <v>36348</v>
      </c>
      <c r="B5666" s="100">
        <v>129.02000000000001</v>
      </c>
      <c r="C5666" s="99" t="s">
        <v>175</v>
      </c>
    </row>
    <row r="5667" spans="1:3">
      <c r="A5667" s="101">
        <v>36347</v>
      </c>
      <c r="B5667" s="100">
        <v>128.28</v>
      </c>
      <c r="C5667" s="99" t="s">
        <v>175</v>
      </c>
    </row>
    <row r="5668" spans="1:3">
      <c r="A5668" s="101">
        <v>36343</v>
      </c>
      <c r="B5668" s="100">
        <v>128.55000000000001</v>
      </c>
      <c r="C5668" s="99" t="s">
        <v>175</v>
      </c>
    </row>
    <row r="5669" spans="1:3">
      <c r="A5669" s="101">
        <v>36342</v>
      </c>
      <c r="B5669" s="100">
        <v>127.6</v>
      </c>
      <c r="C5669" s="99" t="s">
        <v>175</v>
      </c>
    </row>
    <row r="5670" spans="1:3">
      <c r="A5670" s="101">
        <v>36341</v>
      </c>
      <c r="B5670" s="100">
        <v>126.83</v>
      </c>
      <c r="C5670" s="99" t="s">
        <v>175</v>
      </c>
    </row>
    <row r="5671" spans="1:3">
      <c r="A5671" s="101">
        <v>36340</v>
      </c>
      <c r="B5671" s="100">
        <v>124.85</v>
      </c>
      <c r="C5671" s="99" t="s">
        <v>175</v>
      </c>
    </row>
    <row r="5672" spans="1:3">
      <c r="A5672" s="101">
        <v>36339</v>
      </c>
      <c r="B5672" s="100">
        <v>122.99</v>
      </c>
      <c r="C5672" s="99" t="s">
        <v>175</v>
      </c>
    </row>
    <row r="5673" spans="1:3">
      <c r="A5673" s="101">
        <v>36336</v>
      </c>
      <c r="B5673" s="100">
        <v>121.5</v>
      </c>
      <c r="C5673" s="99" t="s">
        <v>175</v>
      </c>
    </row>
    <row r="5674" spans="1:3">
      <c r="A5674" s="101">
        <v>36335</v>
      </c>
      <c r="B5674" s="100">
        <v>121.92</v>
      </c>
      <c r="C5674" s="99" t="s">
        <v>175</v>
      </c>
    </row>
    <row r="5675" spans="1:3">
      <c r="A5675" s="101">
        <v>36334</v>
      </c>
      <c r="B5675" s="100">
        <v>123.52</v>
      </c>
      <c r="C5675" s="99" t="s">
        <v>175</v>
      </c>
    </row>
    <row r="5676" spans="1:3">
      <c r="A5676" s="101">
        <v>36333</v>
      </c>
      <c r="B5676" s="100">
        <v>123.78</v>
      </c>
      <c r="C5676" s="99" t="s">
        <v>175</v>
      </c>
    </row>
    <row r="5677" spans="1:3">
      <c r="A5677" s="101">
        <v>36332</v>
      </c>
      <c r="B5677" s="100">
        <v>124.99</v>
      </c>
      <c r="C5677" s="99" t="s">
        <v>175</v>
      </c>
    </row>
    <row r="5678" spans="1:3">
      <c r="A5678" s="101">
        <v>36329</v>
      </c>
      <c r="B5678" s="100">
        <v>124.41</v>
      </c>
      <c r="C5678" s="99" t="s">
        <v>175</v>
      </c>
    </row>
    <row r="5679" spans="1:3">
      <c r="A5679" s="101">
        <v>36328</v>
      </c>
      <c r="B5679" s="100">
        <v>124.14</v>
      </c>
      <c r="C5679" s="99" t="s">
        <v>175</v>
      </c>
    </row>
    <row r="5680" spans="1:3">
      <c r="A5680" s="101">
        <v>36327</v>
      </c>
      <c r="B5680" s="100">
        <v>123.26</v>
      </c>
      <c r="C5680" s="99" t="s">
        <v>175</v>
      </c>
    </row>
    <row r="5681" spans="1:3">
      <c r="A5681" s="101">
        <v>36326</v>
      </c>
      <c r="B5681" s="100">
        <v>120.55</v>
      </c>
      <c r="C5681" s="99" t="s">
        <v>175</v>
      </c>
    </row>
    <row r="5682" spans="1:3">
      <c r="A5682" s="101">
        <v>36325</v>
      </c>
      <c r="B5682" s="100">
        <v>119.88</v>
      </c>
      <c r="C5682" s="99" t="s">
        <v>175</v>
      </c>
    </row>
    <row r="5683" spans="1:3">
      <c r="A5683" s="101">
        <v>36322</v>
      </c>
      <c r="B5683" s="100">
        <v>119.85</v>
      </c>
      <c r="C5683" s="99" t="s">
        <v>175</v>
      </c>
    </row>
    <row r="5684" spans="1:3">
      <c r="A5684" s="101">
        <v>36321</v>
      </c>
      <c r="B5684" s="100">
        <v>120.67</v>
      </c>
      <c r="C5684" s="99" t="s">
        <v>175</v>
      </c>
    </row>
    <row r="5685" spans="1:3">
      <c r="A5685" s="101">
        <v>36320</v>
      </c>
      <c r="B5685" s="100">
        <v>122.14</v>
      </c>
      <c r="C5685" s="99" t="s">
        <v>175</v>
      </c>
    </row>
    <row r="5686" spans="1:3">
      <c r="A5686" s="101">
        <v>36319</v>
      </c>
      <c r="B5686" s="100">
        <v>122.01</v>
      </c>
      <c r="C5686" s="99" t="s">
        <v>175</v>
      </c>
    </row>
    <row r="5687" spans="1:3">
      <c r="A5687" s="101">
        <v>36318</v>
      </c>
      <c r="B5687" s="100">
        <v>123.6</v>
      </c>
      <c r="C5687" s="99" t="s">
        <v>175</v>
      </c>
    </row>
    <row r="5688" spans="1:3">
      <c r="A5688" s="101">
        <v>36315</v>
      </c>
      <c r="B5688" s="100">
        <v>122.97</v>
      </c>
      <c r="C5688" s="99" t="s">
        <v>175</v>
      </c>
    </row>
    <row r="5689" spans="1:3">
      <c r="A5689" s="101">
        <v>36314</v>
      </c>
      <c r="B5689" s="100">
        <v>120.35</v>
      </c>
      <c r="C5689" s="99" t="s">
        <v>175</v>
      </c>
    </row>
    <row r="5690" spans="1:3">
      <c r="A5690" s="101">
        <v>36313</v>
      </c>
      <c r="B5690" s="100">
        <v>119.91</v>
      </c>
      <c r="C5690" s="99" t="s">
        <v>175</v>
      </c>
    </row>
    <row r="5691" spans="1:3">
      <c r="A5691" s="101">
        <v>36312</v>
      </c>
      <c r="B5691" s="100">
        <v>119.84</v>
      </c>
      <c r="C5691" s="99" t="s">
        <v>175</v>
      </c>
    </row>
    <row r="5692" spans="1:3">
      <c r="A5692" s="101">
        <v>36308</v>
      </c>
      <c r="B5692" s="100">
        <v>120.53</v>
      </c>
      <c r="C5692" s="99" t="s">
        <v>175</v>
      </c>
    </row>
    <row r="5693" spans="1:3">
      <c r="A5693" s="101">
        <v>36307</v>
      </c>
      <c r="B5693" s="100">
        <v>118.65</v>
      </c>
      <c r="C5693" s="99" t="s">
        <v>175</v>
      </c>
    </row>
    <row r="5694" spans="1:3">
      <c r="A5694" s="101">
        <v>36306</v>
      </c>
      <c r="B5694" s="100">
        <v>120.78</v>
      </c>
      <c r="C5694" s="99" t="s">
        <v>175</v>
      </c>
    </row>
    <row r="5695" spans="1:3">
      <c r="A5695" s="101">
        <v>36305</v>
      </c>
      <c r="B5695" s="100">
        <v>118.87</v>
      </c>
      <c r="C5695" s="99" t="s">
        <v>175</v>
      </c>
    </row>
    <row r="5696" spans="1:3">
      <c r="A5696" s="101">
        <v>36304</v>
      </c>
      <c r="B5696" s="100">
        <v>120.93</v>
      </c>
      <c r="C5696" s="99" t="s">
        <v>175</v>
      </c>
    </row>
    <row r="5697" spans="1:3">
      <c r="A5697" s="101">
        <v>36301</v>
      </c>
      <c r="B5697" s="100">
        <v>123.12</v>
      </c>
      <c r="C5697" s="99" t="s">
        <v>175</v>
      </c>
    </row>
    <row r="5698" spans="1:3">
      <c r="A5698" s="101">
        <v>36300</v>
      </c>
      <c r="B5698" s="100">
        <v>123.91</v>
      </c>
      <c r="C5698" s="99" t="s">
        <v>175</v>
      </c>
    </row>
    <row r="5699" spans="1:3">
      <c r="A5699" s="101">
        <v>36299</v>
      </c>
      <c r="B5699" s="100">
        <v>124.4</v>
      </c>
      <c r="C5699" s="99" t="s">
        <v>175</v>
      </c>
    </row>
    <row r="5700" spans="1:3">
      <c r="A5700" s="101">
        <v>36298</v>
      </c>
      <c r="B5700" s="100">
        <v>123.39</v>
      </c>
      <c r="C5700" s="99" t="s">
        <v>175</v>
      </c>
    </row>
    <row r="5701" spans="1:3">
      <c r="A5701" s="101">
        <v>36297</v>
      </c>
      <c r="B5701" s="100">
        <v>123.95</v>
      </c>
      <c r="C5701" s="99" t="s">
        <v>175</v>
      </c>
    </row>
    <row r="5702" spans="1:3">
      <c r="A5702" s="101">
        <v>36294</v>
      </c>
      <c r="B5702" s="100">
        <v>123.79</v>
      </c>
      <c r="C5702" s="99" t="s">
        <v>175</v>
      </c>
    </row>
    <row r="5703" spans="1:3">
      <c r="A5703" s="101">
        <v>36293</v>
      </c>
      <c r="B5703" s="100">
        <v>126.55</v>
      </c>
      <c r="C5703" s="99" t="s">
        <v>175</v>
      </c>
    </row>
    <row r="5704" spans="1:3">
      <c r="A5704" s="101">
        <v>36292</v>
      </c>
      <c r="B5704" s="100">
        <v>126.22</v>
      </c>
      <c r="C5704" s="99" t="s">
        <v>175</v>
      </c>
    </row>
    <row r="5705" spans="1:3">
      <c r="A5705" s="101">
        <v>36291</v>
      </c>
      <c r="B5705" s="100">
        <v>125.41</v>
      </c>
      <c r="C5705" s="99" t="s">
        <v>175</v>
      </c>
    </row>
    <row r="5706" spans="1:3">
      <c r="A5706" s="101">
        <v>36290</v>
      </c>
      <c r="B5706" s="100">
        <v>123.99</v>
      </c>
      <c r="C5706" s="99" t="s">
        <v>175</v>
      </c>
    </row>
    <row r="5707" spans="1:3">
      <c r="A5707" s="101">
        <v>36287</v>
      </c>
      <c r="B5707" s="100">
        <v>124.42</v>
      </c>
      <c r="C5707" s="99" t="s">
        <v>175</v>
      </c>
    </row>
    <row r="5708" spans="1:3">
      <c r="A5708" s="101">
        <v>36286</v>
      </c>
      <c r="B5708" s="100">
        <v>123.23</v>
      </c>
      <c r="C5708" s="99" t="s">
        <v>175</v>
      </c>
    </row>
    <row r="5709" spans="1:3">
      <c r="A5709" s="101">
        <v>36285</v>
      </c>
      <c r="B5709" s="100">
        <v>124.63</v>
      </c>
      <c r="C5709" s="99" t="s">
        <v>175</v>
      </c>
    </row>
    <row r="5710" spans="1:3">
      <c r="A5710" s="101">
        <v>36284</v>
      </c>
      <c r="B5710" s="100">
        <v>123.19</v>
      </c>
      <c r="C5710" s="99" t="s">
        <v>175</v>
      </c>
    </row>
    <row r="5711" spans="1:3">
      <c r="A5711" s="101">
        <v>36283</v>
      </c>
      <c r="B5711" s="100">
        <v>125.28</v>
      </c>
      <c r="C5711" s="99" t="s">
        <v>175</v>
      </c>
    </row>
    <row r="5712" spans="1:3">
      <c r="A5712" s="101">
        <v>36280</v>
      </c>
      <c r="B5712" s="100">
        <v>123.48</v>
      </c>
      <c r="C5712" s="99" t="s">
        <v>175</v>
      </c>
    </row>
    <row r="5713" spans="1:3">
      <c r="A5713" s="101">
        <v>36279</v>
      </c>
      <c r="B5713" s="100">
        <v>124.19</v>
      </c>
      <c r="C5713" s="99" t="s">
        <v>175</v>
      </c>
    </row>
    <row r="5714" spans="1:3">
      <c r="A5714" s="101">
        <v>36278</v>
      </c>
      <c r="B5714" s="100">
        <v>124.92</v>
      </c>
      <c r="C5714" s="99" t="s">
        <v>175</v>
      </c>
    </row>
    <row r="5715" spans="1:3">
      <c r="A5715" s="101">
        <v>36277</v>
      </c>
      <c r="B5715" s="100">
        <v>126.01</v>
      </c>
      <c r="C5715" s="99" t="s">
        <v>175</v>
      </c>
    </row>
    <row r="5716" spans="1:3">
      <c r="A5716" s="101">
        <v>36276</v>
      </c>
      <c r="B5716" s="100">
        <v>125.76</v>
      </c>
      <c r="C5716" s="99" t="s">
        <v>175</v>
      </c>
    </row>
    <row r="5717" spans="1:3">
      <c r="A5717" s="101">
        <v>36273</v>
      </c>
      <c r="B5717" s="100">
        <v>125.46</v>
      </c>
      <c r="C5717" s="99" t="s">
        <v>175</v>
      </c>
    </row>
    <row r="5718" spans="1:3">
      <c r="A5718" s="101">
        <v>36272</v>
      </c>
      <c r="B5718" s="100">
        <v>125.65</v>
      </c>
      <c r="C5718" s="99" t="s">
        <v>175</v>
      </c>
    </row>
    <row r="5719" spans="1:3">
      <c r="A5719" s="101">
        <v>36271</v>
      </c>
      <c r="B5719" s="100">
        <v>123.55</v>
      </c>
      <c r="C5719" s="99" t="s">
        <v>175</v>
      </c>
    </row>
    <row r="5720" spans="1:3">
      <c r="A5720" s="101">
        <v>36270</v>
      </c>
      <c r="B5720" s="100">
        <v>120.77</v>
      </c>
      <c r="C5720" s="99" t="s">
        <v>175</v>
      </c>
    </row>
    <row r="5721" spans="1:3">
      <c r="A5721" s="101">
        <v>36269</v>
      </c>
      <c r="B5721" s="100">
        <v>119.23</v>
      </c>
      <c r="C5721" s="99" t="s">
        <v>175</v>
      </c>
    </row>
    <row r="5722" spans="1:3">
      <c r="A5722" s="101">
        <v>36266</v>
      </c>
      <c r="B5722" s="100">
        <v>121.95</v>
      </c>
      <c r="C5722" s="99" t="s">
        <v>175</v>
      </c>
    </row>
    <row r="5723" spans="1:3">
      <c r="A5723" s="101">
        <v>36265</v>
      </c>
      <c r="B5723" s="100">
        <v>122.31</v>
      </c>
      <c r="C5723" s="99" t="s">
        <v>175</v>
      </c>
    </row>
    <row r="5724" spans="1:3">
      <c r="A5724" s="101">
        <v>36264</v>
      </c>
      <c r="B5724" s="100">
        <v>122.83</v>
      </c>
      <c r="C5724" s="99" t="s">
        <v>175</v>
      </c>
    </row>
    <row r="5725" spans="1:3">
      <c r="A5725" s="101">
        <v>36263</v>
      </c>
      <c r="B5725" s="100">
        <v>124.8</v>
      </c>
      <c r="C5725" s="99" t="s">
        <v>175</v>
      </c>
    </row>
    <row r="5726" spans="1:3">
      <c r="A5726" s="101">
        <v>36262</v>
      </c>
      <c r="B5726" s="100">
        <v>125.62</v>
      </c>
      <c r="C5726" s="99" t="s">
        <v>175</v>
      </c>
    </row>
    <row r="5727" spans="1:3">
      <c r="A5727" s="101">
        <v>36259</v>
      </c>
      <c r="B5727" s="100">
        <v>124.66</v>
      </c>
      <c r="C5727" s="99" t="s">
        <v>175</v>
      </c>
    </row>
    <row r="5728" spans="1:3">
      <c r="A5728" s="101">
        <v>36258</v>
      </c>
      <c r="B5728" s="100">
        <v>124.26</v>
      </c>
      <c r="C5728" s="99" t="s">
        <v>175</v>
      </c>
    </row>
    <row r="5729" spans="1:3">
      <c r="A5729" s="101">
        <v>36257</v>
      </c>
      <c r="B5729" s="100">
        <v>122.68</v>
      </c>
      <c r="C5729" s="99" t="s">
        <v>175</v>
      </c>
    </row>
    <row r="5730" spans="1:3">
      <c r="A5730" s="101">
        <v>36256</v>
      </c>
      <c r="B5730" s="100">
        <v>121.82</v>
      </c>
      <c r="C5730" s="99" t="s">
        <v>175</v>
      </c>
    </row>
    <row r="5731" spans="1:3">
      <c r="A5731" s="101">
        <v>36255</v>
      </c>
      <c r="B5731" s="100">
        <v>122.12</v>
      </c>
      <c r="C5731" s="99" t="s">
        <v>175</v>
      </c>
    </row>
    <row r="5732" spans="1:3">
      <c r="A5732" s="101">
        <v>36251</v>
      </c>
      <c r="B5732" s="100">
        <v>119.58</v>
      </c>
      <c r="C5732" s="99" t="s">
        <v>175</v>
      </c>
    </row>
    <row r="5733" spans="1:3">
      <c r="A5733" s="101">
        <v>36250</v>
      </c>
      <c r="B5733" s="100">
        <v>118.9</v>
      </c>
      <c r="C5733" s="99" t="s">
        <v>175</v>
      </c>
    </row>
    <row r="5734" spans="1:3">
      <c r="A5734" s="101">
        <v>36249</v>
      </c>
      <c r="B5734" s="100">
        <v>120.23</v>
      </c>
      <c r="C5734" s="99" t="s">
        <v>175</v>
      </c>
    </row>
    <row r="5735" spans="1:3">
      <c r="A5735" s="101">
        <v>36248</v>
      </c>
      <c r="B5735" s="100">
        <v>121.09</v>
      </c>
      <c r="C5735" s="99" t="s">
        <v>175</v>
      </c>
    </row>
    <row r="5736" spans="1:3">
      <c r="A5736" s="101">
        <v>36245</v>
      </c>
      <c r="B5736" s="100">
        <v>118.55</v>
      </c>
      <c r="C5736" s="99" t="s">
        <v>175</v>
      </c>
    </row>
    <row r="5737" spans="1:3">
      <c r="A5737" s="101">
        <v>36244</v>
      </c>
      <c r="B5737" s="100">
        <v>119.94</v>
      </c>
      <c r="C5737" s="99" t="s">
        <v>175</v>
      </c>
    </row>
    <row r="5738" spans="1:3">
      <c r="A5738" s="101">
        <v>36243</v>
      </c>
      <c r="B5738" s="100">
        <v>117.95</v>
      </c>
      <c r="C5738" s="99" t="s">
        <v>175</v>
      </c>
    </row>
    <row r="5739" spans="1:3">
      <c r="A5739" s="101">
        <v>36242</v>
      </c>
      <c r="B5739" s="100">
        <v>117.35</v>
      </c>
      <c r="C5739" s="99" t="s">
        <v>175</v>
      </c>
    </row>
    <row r="5740" spans="1:3">
      <c r="A5740" s="101">
        <v>36241</v>
      </c>
      <c r="B5740" s="100">
        <v>120.59</v>
      </c>
      <c r="C5740" s="99" t="s">
        <v>175</v>
      </c>
    </row>
    <row r="5741" spans="1:3">
      <c r="A5741" s="101">
        <v>36238</v>
      </c>
      <c r="B5741" s="100">
        <v>120.8</v>
      </c>
      <c r="C5741" s="99" t="s">
        <v>175</v>
      </c>
    </row>
    <row r="5742" spans="1:3">
      <c r="A5742" s="101">
        <v>36237</v>
      </c>
      <c r="B5742" s="100">
        <v>122.41</v>
      </c>
      <c r="C5742" s="99" t="s">
        <v>175</v>
      </c>
    </row>
    <row r="5743" spans="1:3">
      <c r="A5743" s="101">
        <v>36236</v>
      </c>
      <c r="B5743" s="100">
        <v>120.66</v>
      </c>
      <c r="C5743" s="99" t="s">
        <v>175</v>
      </c>
    </row>
    <row r="5744" spans="1:3">
      <c r="A5744" s="101">
        <v>36235</v>
      </c>
      <c r="B5744" s="100">
        <v>121.45</v>
      </c>
      <c r="C5744" s="99" t="s">
        <v>175</v>
      </c>
    </row>
    <row r="5745" spans="1:3">
      <c r="A5745" s="101">
        <v>36234</v>
      </c>
      <c r="B5745" s="100">
        <v>121.53</v>
      </c>
      <c r="C5745" s="99" t="s">
        <v>175</v>
      </c>
    </row>
    <row r="5746" spans="1:3">
      <c r="A5746" s="101">
        <v>36231</v>
      </c>
      <c r="B5746" s="100">
        <v>120.35</v>
      </c>
      <c r="C5746" s="99" t="s">
        <v>175</v>
      </c>
    </row>
    <row r="5747" spans="1:3">
      <c r="A5747" s="101">
        <v>36230</v>
      </c>
      <c r="B5747" s="100">
        <v>120.64</v>
      </c>
      <c r="C5747" s="99" t="s">
        <v>175</v>
      </c>
    </row>
    <row r="5748" spans="1:3">
      <c r="A5748" s="101">
        <v>36229</v>
      </c>
      <c r="B5748" s="100">
        <v>119.6</v>
      </c>
      <c r="C5748" s="99" t="s">
        <v>175</v>
      </c>
    </row>
    <row r="5749" spans="1:3">
      <c r="A5749" s="101">
        <v>36228</v>
      </c>
      <c r="B5749" s="100">
        <v>118.94</v>
      </c>
      <c r="C5749" s="99" t="s">
        <v>175</v>
      </c>
    </row>
    <row r="5750" spans="1:3">
      <c r="A5750" s="101">
        <v>36227</v>
      </c>
      <c r="B5750" s="100">
        <v>119.21</v>
      </c>
      <c r="C5750" s="99" t="s">
        <v>175</v>
      </c>
    </row>
    <row r="5751" spans="1:3">
      <c r="A5751" s="101">
        <v>36224</v>
      </c>
      <c r="B5751" s="100">
        <v>118.53</v>
      </c>
      <c r="C5751" s="99" t="s">
        <v>175</v>
      </c>
    </row>
    <row r="5752" spans="1:3">
      <c r="A5752" s="101">
        <v>36223</v>
      </c>
      <c r="B5752" s="100">
        <v>115.85</v>
      </c>
      <c r="C5752" s="99" t="s">
        <v>175</v>
      </c>
    </row>
    <row r="5753" spans="1:3">
      <c r="A5753" s="101">
        <v>36222</v>
      </c>
      <c r="B5753" s="100">
        <v>114.08</v>
      </c>
      <c r="C5753" s="99" t="s">
        <v>175</v>
      </c>
    </row>
    <row r="5754" spans="1:3">
      <c r="A5754" s="101">
        <v>36221</v>
      </c>
      <c r="B5754" s="100">
        <v>113.85</v>
      </c>
      <c r="C5754" s="99" t="s">
        <v>175</v>
      </c>
    </row>
    <row r="5755" spans="1:3">
      <c r="A5755" s="101">
        <v>36220</v>
      </c>
      <c r="B5755" s="100">
        <v>114.84</v>
      </c>
      <c r="C5755" s="99" t="s">
        <v>175</v>
      </c>
    </row>
    <row r="5756" spans="1:3">
      <c r="A5756" s="101">
        <v>36217</v>
      </c>
      <c r="B5756" s="100">
        <v>115.03</v>
      </c>
      <c r="C5756" s="99" t="s">
        <v>175</v>
      </c>
    </row>
    <row r="5757" spans="1:3">
      <c r="A5757" s="101">
        <v>36216</v>
      </c>
      <c r="B5757" s="100">
        <v>115.65</v>
      </c>
      <c r="C5757" s="99" t="s">
        <v>175</v>
      </c>
    </row>
    <row r="5758" spans="1:3">
      <c r="A5758" s="101">
        <v>36215</v>
      </c>
      <c r="B5758" s="100">
        <v>116.41</v>
      </c>
      <c r="C5758" s="99" t="s">
        <v>175</v>
      </c>
    </row>
    <row r="5759" spans="1:3">
      <c r="A5759" s="101">
        <v>36214</v>
      </c>
      <c r="B5759" s="100">
        <v>118.05</v>
      </c>
      <c r="C5759" s="99" t="s">
        <v>175</v>
      </c>
    </row>
    <row r="5760" spans="1:3">
      <c r="A5760" s="101">
        <v>36213</v>
      </c>
      <c r="B5760" s="100">
        <v>118.14</v>
      </c>
      <c r="C5760" s="99" t="s">
        <v>175</v>
      </c>
    </row>
    <row r="5761" spans="1:3">
      <c r="A5761" s="101">
        <v>36210</v>
      </c>
      <c r="B5761" s="100">
        <v>115.08</v>
      </c>
      <c r="C5761" s="99" t="s">
        <v>175</v>
      </c>
    </row>
    <row r="5762" spans="1:3">
      <c r="A5762" s="101">
        <v>36209</v>
      </c>
      <c r="B5762" s="100">
        <v>114.9</v>
      </c>
      <c r="C5762" s="99" t="s">
        <v>175</v>
      </c>
    </row>
    <row r="5763" spans="1:3">
      <c r="A5763" s="101">
        <v>36208</v>
      </c>
      <c r="B5763" s="100">
        <v>113.66</v>
      </c>
      <c r="C5763" s="99" t="s">
        <v>175</v>
      </c>
    </row>
    <row r="5764" spans="1:3">
      <c r="A5764" s="101">
        <v>36207</v>
      </c>
      <c r="B5764" s="100">
        <v>115.31</v>
      </c>
      <c r="C5764" s="99" t="s">
        <v>175</v>
      </c>
    </row>
    <row r="5765" spans="1:3">
      <c r="A5765" s="101">
        <v>36203</v>
      </c>
      <c r="B5765" s="100">
        <v>114.22</v>
      </c>
      <c r="C5765" s="99" t="s">
        <v>175</v>
      </c>
    </row>
    <row r="5766" spans="1:3">
      <c r="A5766" s="101">
        <v>36202</v>
      </c>
      <c r="B5766" s="100">
        <v>116.44</v>
      </c>
      <c r="C5766" s="99" t="s">
        <v>175</v>
      </c>
    </row>
    <row r="5767" spans="1:3">
      <c r="A5767" s="101">
        <v>36201</v>
      </c>
      <c r="B5767" s="100">
        <v>113.6</v>
      </c>
      <c r="C5767" s="99" t="s">
        <v>175</v>
      </c>
    </row>
    <row r="5768" spans="1:3">
      <c r="A5768" s="101">
        <v>36200</v>
      </c>
      <c r="B5768" s="100">
        <v>112.89</v>
      </c>
      <c r="C5768" s="99" t="s">
        <v>175</v>
      </c>
    </row>
    <row r="5769" spans="1:3">
      <c r="A5769" s="101">
        <v>36199</v>
      </c>
      <c r="B5769" s="100">
        <v>115.45</v>
      </c>
      <c r="C5769" s="99" t="s">
        <v>175</v>
      </c>
    </row>
    <row r="5770" spans="1:3">
      <c r="A5770" s="101">
        <v>36196</v>
      </c>
      <c r="B5770" s="100">
        <v>115.03</v>
      </c>
      <c r="C5770" s="99" t="s">
        <v>175</v>
      </c>
    </row>
    <row r="5771" spans="1:3">
      <c r="A5771" s="101">
        <v>36195</v>
      </c>
      <c r="B5771" s="100">
        <v>115.88</v>
      </c>
      <c r="C5771" s="99" t="s">
        <v>175</v>
      </c>
    </row>
    <row r="5772" spans="1:3">
      <c r="A5772" s="101">
        <v>36194</v>
      </c>
      <c r="B5772" s="100">
        <v>118.05</v>
      </c>
      <c r="C5772" s="99" t="s">
        <v>175</v>
      </c>
    </row>
    <row r="5773" spans="1:3">
      <c r="A5773" s="101">
        <v>36193</v>
      </c>
      <c r="B5773" s="100">
        <v>117.1</v>
      </c>
      <c r="C5773" s="99" t="s">
        <v>175</v>
      </c>
    </row>
    <row r="5774" spans="1:3">
      <c r="A5774" s="101">
        <v>36192</v>
      </c>
      <c r="B5774" s="100">
        <v>118.12</v>
      </c>
      <c r="C5774" s="99" t="s">
        <v>175</v>
      </c>
    </row>
    <row r="5775" spans="1:3">
      <c r="A5775" s="101">
        <v>36189</v>
      </c>
      <c r="B5775" s="100">
        <v>118.74</v>
      </c>
      <c r="C5775" s="99" t="s">
        <v>175</v>
      </c>
    </row>
    <row r="5776" spans="1:3">
      <c r="A5776" s="101">
        <v>36188</v>
      </c>
      <c r="B5776" s="100">
        <v>117.41</v>
      </c>
      <c r="C5776" s="99" t="s">
        <v>175</v>
      </c>
    </row>
    <row r="5777" spans="1:3">
      <c r="A5777" s="101">
        <v>36187</v>
      </c>
      <c r="B5777" s="100">
        <v>115.34</v>
      </c>
      <c r="C5777" s="99" t="s">
        <v>175</v>
      </c>
    </row>
    <row r="5778" spans="1:3">
      <c r="A5778" s="101">
        <v>36186</v>
      </c>
      <c r="B5778" s="100">
        <v>116.18</v>
      </c>
      <c r="C5778" s="99" t="s">
        <v>175</v>
      </c>
    </row>
    <row r="5779" spans="1:3">
      <c r="A5779" s="101">
        <v>36185</v>
      </c>
      <c r="B5779" s="100">
        <v>114.48</v>
      </c>
      <c r="C5779" s="99" t="s">
        <v>175</v>
      </c>
    </row>
    <row r="5780" spans="1:3">
      <c r="A5780" s="101">
        <v>36182</v>
      </c>
      <c r="B5780" s="100">
        <v>113.66</v>
      </c>
      <c r="C5780" s="99" t="s">
        <v>175</v>
      </c>
    </row>
    <row r="5781" spans="1:3">
      <c r="A5781" s="101">
        <v>36181</v>
      </c>
      <c r="B5781" s="100">
        <v>114.58</v>
      </c>
      <c r="C5781" s="99" t="s">
        <v>175</v>
      </c>
    </row>
    <row r="5782" spans="1:3">
      <c r="A5782" s="101">
        <v>36180</v>
      </c>
      <c r="B5782" s="100">
        <v>116.58</v>
      </c>
      <c r="C5782" s="99" t="s">
        <v>175</v>
      </c>
    </row>
    <row r="5783" spans="1:3">
      <c r="A5783" s="101">
        <v>36179</v>
      </c>
      <c r="B5783" s="100">
        <v>116.13</v>
      </c>
      <c r="C5783" s="99" t="s">
        <v>175</v>
      </c>
    </row>
    <row r="5784" spans="1:3">
      <c r="A5784" s="101">
        <v>36175</v>
      </c>
      <c r="B5784" s="100">
        <v>115.32</v>
      </c>
      <c r="C5784" s="99" t="s">
        <v>175</v>
      </c>
    </row>
    <row r="5785" spans="1:3">
      <c r="A5785" s="101">
        <v>36174</v>
      </c>
      <c r="B5785" s="100">
        <v>112.44</v>
      </c>
      <c r="C5785" s="99" t="s">
        <v>175</v>
      </c>
    </row>
    <row r="5786" spans="1:3">
      <c r="A5786" s="101">
        <v>36173</v>
      </c>
      <c r="B5786" s="100">
        <v>114.5</v>
      </c>
      <c r="C5786" s="99" t="s">
        <v>175</v>
      </c>
    </row>
    <row r="5787" spans="1:3">
      <c r="A5787" s="101">
        <v>36172</v>
      </c>
      <c r="B5787" s="100">
        <v>114.97</v>
      </c>
      <c r="C5787" s="99" t="s">
        <v>175</v>
      </c>
    </row>
    <row r="5788" spans="1:3">
      <c r="A5788" s="101">
        <v>36171</v>
      </c>
      <c r="B5788" s="100">
        <v>117.23</v>
      </c>
      <c r="C5788" s="99" t="s">
        <v>175</v>
      </c>
    </row>
    <row r="5789" spans="1:3">
      <c r="A5789" s="101">
        <v>36168</v>
      </c>
      <c r="B5789" s="100">
        <v>118.27</v>
      </c>
      <c r="C5789" s="99" t="s">
        <v>175</v>
      </c>
    </row>
    <row r="5790" spans="1:3">
      <c r="A5790" s="101">
        <v>36167</v>
      </c>
      <c r="B5790" s="100">
        <v>117.77</v>
      </c>
      <c r="C5790" s="99" t="s">
        <v>175</v>
      </c>
    </row>
    <row r="5791" spans="1:3">
      <c r="A5791" s="101">
        <v>36166</v>
      </c>
      <c r="B5791" s="100">
        <v>118</v>
      </c>
      <c r="C5791" s="99" t="s">
        <v>175</v>
      </c>
    </row>
    <row r="5792" spans="1:3">
      <c r="A5792" s="101">
        <v>36165</v>
      </c>
      <c r="B5792" s="100">
        <v>115.43</v>
      </c>
      <c r="C5792" s="99" t="s">
        <v>175</v>
      </c>
    </row>
    <row r="5793" spans="1:3">
      <c r="A5793" s="101">
        <v>36164</v>
      </c>
      <c r="B5793" s="100">
        <v>113.88</v>
      </c>
      <c r="C5793" s="99" t="s">
        <v>175</v>
      </c>
    </row>
    <row r="5794" spans="1:3">
      <c r="A5794" s="101">
        <v>36160</v>
      </c>
      <c r="B5794" s="100">
        <v>113.95</v>
      </c>
      <c r="C5794" s="99" t="s">
        <v>175</v>
      </c>
    </row>
    <row r="5795" spans="1:3">
      <c r="A5795" s="101">
        <v>36159</v>
      </c>
      <c r="B5795" s="100">
        <v>114.18</v>
      </c>
      <c r="C5795" s="99" t="s">
        <v>175</v>
      </c>
    </row>
    <row r="5796" spans="1:3">
      <c r="A5796" s="101">
        <v>36158</v>
      </c>
      <c r="B5796" s="100">
        <v>115.09</v>
      </c>
      <c r="C5796" s="99" t="s">
        <v>175</v>
      </c>
    </row>
    <row r="5797" spans="1:3">
      <c r="A5797" s="101">
        <v>36157</v>
      </c>
      <c r="B5797" s="100">
        <v>113.55</v>
      </c>
      <c r="C5797" s="99" t="s">
        <v>175</v>
      </c>
    </row>
    <row r="5798" spans="1:3">
      <c r="A5798" s="101">
        <v>36153</v>
      </c>
      <c r="B5798" s="100">
        <v>113.61</v>
      </c>
      <c r="C5798" s="99" t="s">
        <v>175</v>
      </c>
    </row>
    <row r="5799" spans="1:3">
      <c r="A5799" s="101">
        <v>36152</v>
      </c>
      <c r="B5799" s="100">
        <v>113.82</v>
      </c>
      <c r="C5799" s="99" t="s">
        <v>175</v>
      </c>
    </row>
    <row r="5800" spans="1:3">
      <c r="A5800" s="101">
        <v>36151</v>
      </c>
      <c r="B5800" s="100">
        <v>111.5</v>
      </c>
      <c r="C5800" s="99" t="s">
        <v>175</v>
      </c>
    </row>
    <row r="5801" spans="1:3">
      <c r="A5801" s="101">
        <v>36150</v>
      </c>
      <c r="B5801" s="100">
        <v>112.25</v>
      </c>
      <c r="C5801" s="99" t="s">
        <v>175</v>
      </c>
    </row>
    <row r="5802" spans="1:3">
      <c r="A5802" s="101">
        <v>36147</v>
      </c>
      <c r="B5802" s="100">
        <v>110.85</v>
      </c>
      <c r="C5802" s="99" t="s">
        <v>175</v>
      </c>
    </row>
    <row r="5803" spans="1:3">
      <c r="A5803" s="101">
        <v>36146</v>
      </c>
      <c r="B5803" s="100">
        <v>110.1</v>
      </c>
      <c r="C5803" s="99" t="s">
        <v>175</v>
      </c>
    </row>
    <row r="5804" spans="1:3">
      <c r="A5804" s="101">
        <v>36145</v>
      </c>
      <c r="B5804" s="100">
        <v>108.4</v>
      </c>
      <c r="C5804" s="99" t="s">
        <v>175</v>
      </c>
    </row>
    <row r="5805" spans="1:3">
      <c r="A5805" s="101">
        <v>36144</v>
      </c>
      <c r="B5805" s="100">
        <v>108.48</v>
      </c>
      <c r="C5805" s="99" t="s">
        <v>175</v>
      </c>
    </row>
    <row r="5806" spans="1:3">
      <c r="A5806" s="101">
        <v>36143</v>
      </c>
      <c r="B5806" s="100">
        <v>106.46</v>
      </c>
      <c r="C5806" s="99" t="s">
        <v>175</v>
      </c>
    </row>
    <row r="5807" spans="1:3">
      <c r="A5807" s="101">
        <v>36140</v>
      </c>
      <c r="B5807" s="100">
        <v>108.82</v>
      </c>
      <c r="C5807" s="99" t="s">
        <v>175</v>
      </c>
    </row>
    <row r="5808" spans="1:3">
      <c r="A5808" s="101">
        <v>36139</v>
      </c>
      <c r="B5808" s="100">
        <v>108.67</v>
      </c>
      <c r="C5808" s="99" t="s">
        <v>175</v>
      </c>
    </row>
    <row r="5809" spans="1:3">
      <c r="A5809" s="101">
        <v>36138</v>
      </c>
      <c r="B5809" s="100">
        <v>110.39</v>
      </c>
      <c r="C5809" s="99" t="s">
        <v>175</v>
      </c>
    </row>
    <row r="5810" spans="1:3">
      <c r="A5810" s="101">
        <v>36137</v>
      </c>
      <c r="B5810" s="100">
        <v>110.18</v>
      </c>
      <c r="C5810" s="99" t="s">
        <v>175</v>
      </c>
    </row>
    <row r="5811" spans="1:3">
      <c r="A5811" s="101">
        <v>36136</v>
      </c>
      <c r="B5811" s="100">
        <v>110.76</v>
      </c>
      <c r="C5811" s="99" t="s">
        <v>175</v>
      </c>
    </row>
    <row r="5812" spans="1:3">
      <c r="A5812" s="101">
        <v>36133</v>
      </c>
      <c r="B5812" s="100">
        <v>109.74</v>
      </c>
      <c r="C5812" s="99" t="s">
        <v>175</v>
      </c>
    </row>
    <row r="5813" spans="1:3">
      <c r="A5813" s="101">
        <v>36132</v>
      </c>
      <c r="B5813" s="100">
        <v>107.27</v>
      </c>
      <c r="C5813" s="99" t="s">
        <v>175</v>
      </c>
    </row>
    <row r="5814" spans="1:3">
      <c r="A5814" s="101">
        <v>36131</v>
      </c>
      <c r="B5814" s="100">
        <v>109.23</v>
      </c>
      <c r="C5814" s="99" t="s">
        <v>175</v>
      </c>
    </row>
    <row r="5815" spans="1:3">
      <c r="A5815" s="101">
        <v>36130</v>
      </c>
      <c r="B5815" s="100">
        <v>109.58</v>
      </c>
      <c r="C5815" s="99" t="s">
        <v>175</v>
      </c>
    </row>
    <row r="5816" spans="1:3">
      <c r="A5816" s="101">
        <v>36129</v>
      </c>
      <c r="B5816" s="100">
        <v>108.49</v>
      </c>
      <c r="C5816" s="99" t="s">
        <v>175</v>
      </c>
    </row>
    <row r="5817" spans="1:3">
      <c r="A5817" s="101">
        <v>36126</v>
      </c>
      <c r="B5817" s="100">
        <v>111.17</v>
      </c>
      <c r="C5817" s="99" t="s">
        <v>175</v>
      </c>
    </row>
    <row r="5818" spans="1:3">
      <c r="A5818" s="101">
        <v>36124</v>
      </c>
      <c r="B5818" s="100">
        <v>110.64</v>
      </c>
      <c r="C5818" s="99" t="s">
        <v>175</v>
      </c>
    </row>
    <row r="5819" spans="1:3">
      <c r="A5819" s="101">
        <v>36123</v>
      </c>
      <c r="B5819" s="100">
        <v>110.27</v>
      </c>
      <c r="C5819" s="99" t="s">
        <v>175</v>
      </c>
    </row>
    <row r="5820" spans="1:3">
      <c r="A5820" s="101">
        <v>36122</v>
      </c>
      <c r="B5820" s="100">
        <v>110.75</v>
      </c>
      <c r="C5820" s="99" t="s">
        <v>175</v>
      </c>
    </row>
    <row r="5821" spans="1:3">
      <c r="A5821" s="101">
        <v>36119</v>
      </c>
      <c r="B5821" s="100">
        <v>108.45</v>
      </c>
      <c r="C5821" s="99" t="s">
        <v>175</v>
      </c>
    </row>
    <row r="5822" spans="1:3">
      <c r="A5822" s="101">
        <v>36118</v>
      </c>
      <c r="B5822" s="100">
        <v>107.43</v>
      </c>
      <c r="C5822" s="99" t="s">
        <v>175</v>
      </c>
    </row>
    <row r="5823" spans="1:3">
      <c r="A5823" s="101">
        <v>36117</v>
      </c>
      <c r="B5823" s="100">
        <v>106.67</v>
      </c>
      <c r="C5823" s="99" t="s">
        <v>175</v>
      </c>
    </row>
    <row r="5824" spans="1:3">
      <c r="A5824" s="101">
        <v>36116</v>
      </c>
      <c r="B5824" s="100">
        <v>106.17</v>
      </c>
      <c r="C5824" s="99" t="s">
        <v>175</v>
      </c>
    </row>
    <row r="5825" spans="1:3">
      <c r="A5825" s="101">
        <v>36115</v>
      </c>
      <c r="B5825" s="100">
        <v>105.85</v>
      </c>
      <c r="C5825" s="99" t="s">
        <v>175</v>
      </c>
    </row>
    <row r="5826" spans="1:3">
      <c r="A5826" s="101">
        <v>36112</v>
      </c>
      <c r="B5826" s="100">
        <v>104.9</v>
      </c>
      <c r="C5826" s="99" t="s">
        <v>175</v>
      </c>
    </row>
    <row r="5827" spans="1:3">
      <c r="A5827" s="101">
        <v>36111</v>
      </c>
      <c r="B5827" s="100">
        <v>104.13</v>
      </c>
      <c r="C5827" s="99" t="s">
        <v>175</v>
      </c>
    </row>
    <row r="5828" spans="1:3">
      <c r="A5828" s="101">
        <v>36110</v>
      </c>
      <c r="B5828" s="100">
        <v>104.42</v>
      </c>
      <c r="C5828" s="99" t="s">
        <v>175</v>
      </c>
    </row>
    <row r="5829" spans="1:3">
      <c r="A5829" s="101">
        <v>36109</v>
      </c>
      <c r="B5829" s="100">
        <v>105.09</v>
      </c>
      <c r="C5829" s="99" t="s">
        <v>175</v>
      </c>
    </row>
    <row r="5830" spans="1:3">
      <c r="A5830" s="101">
        <v>36108</v>
      </c>
      <c r="B5830" s="100">
        <v>105.26</v>
      </c>
      <c r="C5830" s="99" t="s">
        <v>175</v>
      </c>
    </row>
    <row r="5831" spans="1:3">
      <c r="A5831" s="101">
        <v>36105</v>
      </c>
      <c r="B5831" s="100">
        <v>106.25</v>
      </c>
      <c r="C5831" s="99" t="s">
        <v>175</v>
      </c>
    </row>
    <row r="5832" spans="1:3">
      <c r="A5832" s="101">
        <v>36104</v>
      </c>
      <c r="B5832" s="100">
        <v>105.57</v>
      </c>
      <c r="C5832" s="99" t="s">
        <v>175</v>
      </c>
    </row>
    <row r="5833" spans="1:3">
      <c r="A5833" s="101">
        <v>36103</v>
      </c>
      <c r="B5833" s="100">
        <v>104.15</v>
      </c>
      <c r="C5833" s="99" t="s">
        <v>175</v>
      </c>
    </row>
    <row r="5834" spans="1:3">
      <c r="A5834" s="101">
        <v>36102</v>
      </c>
      <c r="B5834" s="100">
        <v>103.41</v>
      </c>
      <c r="C5834" s="99" t="s">
        <v>175</v>
      </c>
    </row>
    <row r="5835" spans="1:3">
      <c r="A5835" s="101">
        <v>36101</v>
      </c>
      <c r="B5835" s="100">
        <v>103.48</v>
      </c>
      <c r="C5835" s="99" t="s">
        <v>175</v>
      </c>
    </row>
    <row r="5836" spans="1:3">
      <c r="A5836" s="101">
        <v>36098</v>
      </c>
      <c r="B5836" s="100">
        <v>102.28</v>
      </c>
      <c r="C5836" s="99" t="s">
        <v>175</v>
      </c>
    </row>
    <row r="5837" spans="1:3">
      <c r="A5837" s="101">
        <v>36097</v>
      </c>
      <c r="B5837" s="100">
        <v>101.09</v>
      </c>
      <c r="C5837" s="99" t="s">
        <v>175</v>
      </c>
    </row>
    <row r="5838" spans="1:3">
      <c r="A5838" s="101">
        <v>36096</v>
      </c>
      <c r="B5838" s="100">
        <v>99.42</v>
      </c>
      <c r="C5838" s="99" t="s">
        <v>175</v>
      </c>
    </row>
    <row r="5839" spans="1:3">
      <c r="A5839" s="101">
        <v>36095</v>
      </c>
      <c r="B5839" s="100">
        <v>99.14</v>
      </c>
      <c r="C5839" s="99" t="s">
        <v>175</v>
      </c>
    </row>
    <row r="5840" spans="1:3">
      <c r="A5840" s="101">
        <v>36094</v>
      </c>
      <c r="B5840" s="100">
        <v>99.79</v>
      </c>
      <c r="C5840" s="99" t="s">
        <v>175</v>
      </c>
    </row>
    <row r="5841" spans="1:3">
      <c r="A5841" s="101">
        <v>36091</v>
      </c>
      <c r="B5841" s="100">
        <v>99.64</v>
      </c>
      <c r="C5841" s="99" t="s">
        <v>175</v>
      </c>
    </row>
    <row r="5842" spans="1:3">
      <c r="A5842" s="101">
        <v>36090</v>
      </c>
      <c r="B5842" s="100">
        <v>100.37</v>
      </c>
      <c r="C5842" s="99" t="s">
        <v>175</v>
      </c>
    </row>
    <row r="5843" spans="1:3">
      <c r="A5843" s="101">
        <v>36089</v>
      </c>
      <c r="B5843" s="100">
        <v>99.57</v>
      </c>
      <c r="C5843" s="99" t="s">
        <v>175</v>
      </c>
    </row>
    <row r="5844" spans="1:3">
      <c r="A5844" s="101">
        <v>36088</v>
      </c>
      <c r="B5844" s="100">
        <v>99.01</v>
      </c>
      <c r="C5844" s="99" t="s">
        <v>175</v>
      </c>
    </row>
    <row r="5845" spans="1:3">
      <c r="A5845" s="101">
        <v>36087</v>
      </c>
      <c r="B5845" s="100">
        <v>98.86</v>
      </c>
      <c r="C5845" s="99" t="s">
        <v>175</v>
      </c>
    </row>
    <row r="5846" spans="1:3">
      <c r="A5846" s="101">
        <v>36084</v>
      </c>
      <c r="B5846" s="100">
        <v>98.31</v>
      </c>
      <c r="C5846" s="99" t="s">
        <v>175</v>
      </c>
    </row>
    <row r="5847" spans="1:3">
      <c r="A5847" s="101">
        <v>36083</v>
      </c>
      <c r="B5847" s="100">
        <v>97.48</v>
      </c>
      <c r="C5847" s="99" t="s">
        <v>175</v>
      </c>
    </row>
    <row r="5848" spans="1:3">
      <c r="A5848" s="101">
        <v>36082</v>
      </c>
      <c r="B5848" s="100">
        <v>93.57</v>
      </c>
      <c r="C5848" s="99" t="s">
        <v>175</v>
      </c>
    </row>
    <row r="5849" spans="1:3">
      <c r="A5849" s="101">
        <v>36081</v>
      </c>
      <c r="B5849" s="100">
        <v>92.57</v>
      </c>
      <c r="C5849" s="99" t="s">
        <v>175</v>
      </c>
    </row>
    <row r="5850" spans="1:3">
      <c r="A5850" s="101">
        <v>36080</v>
      </c>
      <c r="B5850" s="100">
        <v>92.83</v>
      </c>
      <c r="C5850" s="99" t="s">
        <v>175</v>
      </c>
    </row>
    <row r="5851" spans="1:3">
      <c r="A5851" s="101">
        <v>36077</v>
      </c>
      <c r="B5851" s="100">
        <v>91.6</v>
      </c>
      <c r="C5851" s="99" t="s">
        <v>175</v>
      </c>
    </row>
    <row r="5852" spans="1:3">
      <c r="A5852" s="101">
        <v>36076</v>
      </c>
      <c r="B5852" s="100">
        <v>89.28</v>
      </c>
      <c r="C5852" s="99" t="s">
        <v>175</v>
      </c>
    </row>
    <row r="5853" spans="1:3">
      <c r="A5853" s="101">
        <v>36075</v>
      </c>
      <c r="B5853" s="100">
        <v>90.32</v>
      </c>
      <c r="C5853" s="99" t="s">
        <v>175</v>
      </c>
    </row>
    <row r="5854" spans="1:3">
      <c r="A5854" s="101">
        <v>36074</v>
      </c>
      <c r="B5854" s="100">
        <v>91.58</v>
      </c>
      <c r="C5854" s="99" t="s">
        <v>175</v>
      </c>
    </row>
    <row r="5855" spans="1:3">
      <c r="A5855" s="101">
        <v>36073</v>
      </c>
      <c r="B5855" s="100">
        <v>91.94</v>
      </c>
      <c r="C5855" s="99" t="s">
        <v>175</v>
      </c>
    </row>
    <row r="5856" spans="1:3">
      <c r="A5856" s="101">
        <v>36070</v>
      </c>
      <c r="B5856" s="100">
        <v>93.25</v>
      </c>
      <c r="C5856" s="99" t="s">
        <v>175</v>
      </c>
    </row>
    <row r="5857" spans="1:3">
      <c r="A5857" s="101">
        <v>36069</v>
      </c>
      <c r="B5857" s="100">
        <v>91.73</v>
      </c>
      <c r="C5857" s="99" t="s">
        <v>175</v>
      </c>
    </row>
    <row r="5858" spans="1:3">
      <c r="A5858" s="101">
        <v>36068</v>
      </c>
      <c r="B5858" s="100">
        <v>94.56</v>
      </c>
      <c r="C5858" s="99" t="s">
        <v>175</v>
      </c>
    </row>
    <row r="5859" spans="1:3">
      <c r="A5859" s="101">
        <v>36067</v>
      </c>
      <c r="B5859" s="100">
        <v>97.53</v>
      </c>
      <c r="C5859" s="99" t="s">
        <v>175</v>
      </c>
    </row>
    <row r="5860" spans="1:3">
      <c r="A5860" s="101">
        <v>36066</v>
      </c>
      <c r="B5860" s="100">
        <v>97.5</v>
      </c>
      <c r="C5860" s="99" t="s">
        <v>175</v>
      </c>
    </row>
    <row r="5861" spans="1:3">
      <c r="A5861" s="101">
        <v>36063</v>
      </c>
      <c r="B5861" s="100">
        <v>97.1</v>
      </c>
      <c r="C5861" s="99" t="s">
        <v>175</v>
      </c>
    </row>
    <row r="5862" spans="1:3">
      <c r="A5862" s="101">
        <v>36062</v>
      </c>
      <c r="B5862" s="100">
        <v>97.18</v>
      </c>
      <c r="C5862" s="99" t="s">
        <v>175</v>
      </c>
    </row>
    <row r="5863" spans="1:3">
      <c r="A5863" s="101">
        <v>36061</v>
      </c>
      <c r="B5863" s="100">
        <v>99.36</v>
      </c>
      <c r="C5863" s="99" t="s">
        <v>175</v>
      </c>
    </row>
    <row r="5864" spans="1:3">
      <c r="A5864" s="101">
        <v>36060</v>
      </c>
      <c r="B5864" s="100">
        <v>95.96</v>
      </c>
      <c r="C5864" s="99" t="s">
        <v>175</v>
      </c>
    </row>
    <row r="5865" spans="1:3">
      <c r="A5865" s="101">
        <v>36059</v>
      </c>
      <c r="B5865" s="100">
        <v>95.42</v>
      </c>
      <c r="C5865" s="99" t="s">
        <v>175</v>
      </c>
    </row>
    <row r="5866" spans="1:3">
      <c r="A5866" s="101">
        <v>36056</v>
      </c>
      <c r="B5866" s="100">
        <v>95.07</v>
      </c>
      <c r="C5866" s="99" t="s">
        <v>175</v>
      </c>
    </row>
    <row r="5867" spans="1:3">
      <c r="A5867" s="101">
        <v>36055</v>
      </c>
      <c r="B5867" s="100">
        <v>94.96</v>
      </c>
      <c r="C5867" s="99" t="s">
        <v>175</v>
      </c>
    </row>
    <row r="5868" spans="1:3">
      <c r="A5868" s="101">
        <v>36054</v>
      </c>
      <c r="B5868" s="100">
        <v>97.43</v>
      </c>
      <c r="C5868" s="99" t="s">
        <v>175</v>
      </c>
    </row>
    <row r="5869" spans="1:3">
      <c r="A5869" s="101">
        <v>36053</v>
      </c>
      <c r="B5869" s="100">
        <v>96.69</v>
      </c>
      <c r="C5869" s="99" t="s">
        <v>175</v>
      </c>
    </row>
    <row r="5870" spans="1:3">
      <c r="A5870" s="101">
        <v>36052</v>
      </c>
      <c r="B5870" s="100">
        <v>95.95</v>
      </c>
      <c r="C5870" s="99" t="s">
        <v>175</v>
      </c>
    </row>
    <row r="5871" spans="1:3">
      <c r="A5871" s="101">
        <v>36049</v>
      </c>
      <c r="B5871" s="100">
        <v>94</v>
      </c>
      <c r="C5871" s="99" t="s">
        <v>175</v>
      </c>
    </row>
    <row r="5872" spans="1:3">
      <c r="A5872" s="101">
        <v>36048</v>
      </c>
      <c r="B5872" s="100">
        <v>91.3</v>
      </c>
      <c r="C5872" s="99" t="s">
        <v>175</v>
      </c>
    </row>
    <row r="5873" spans="1:3">
      <c r="A5873" s="101">
        <v>36047</v>
      </c>
      <c r="B5873" s="100">
        <v>93.71</v>
      </c>
      <c r="C5873" s="99" t="s">
        <v>175</v>
      </c>
    </row>
    <row r="5874" spans="1:3">
      <c r="A5874" s="101">
        <v>36046</v>
      </c>
      <c r="B5874" s="100">
        <v>95.32</v>
      </c>
      <c r="C5874" s="99" t="s">
        <v>175</v>
      </c>
    </row>
    <row r="5875" spans="1:3">
      <c r="A5875" s="101">
        <v>36042</v>
      </c>
      <c r="B5875" s="100">
        <v>90.7</v>
      </c>
      <c r="C5875" s="99" t="s">
        <v>175</v>
      </c>
    </row>
    <row r="5876" spans="1:3">
      <c r="A5876" s="101">
        <v>36041</v>
      </c>
      <c r="B5876" s="100">
        <v>91.47</v>
      </c>
      <c r="C5876" s="99" t="s">
        <v>175</v>
      </c>
    </row>
    <row r="5877" spans="1:3">
      <c r="A5877" s="101">
        <v>36040</v>
      </c>
      <c r="B5877" s="100">
        <v>92.23</v>
      </c>
      <c r="C5877" s="99" t="s">
        <v>175</v>
      </c>
    </row>
    <row r="5878" spans="1:3">
      <c r="A5878" s="101">
        <v>36039</v>
      </c>
      <c r="B5878" s="100">
        <v>92.57</v>
      </c>
      <c r="C5878" s="99" t="s">
        <v>175</v>
      </c>
    </row>
    <row r="5879" spans="1:3">
      <c r="A5879" s="101">
        <v>36038</v>
      </c>
      <c r="B5879" s="100">
        <v>89.11</v>
      </c>
      <c r="C5879" s="99" t="s">
        <v>175</v>
      </c>
    </row>
    <row r="5880" spans="1:3">
      <c r="A5880" s="101">
        <v>36035</v>
      </c>
      <c r="B5880" s="100">
        <v>95.63</v>
      </c>
      <c r="C5880" s="99" t="s">
        <v>175</v>
      </c>
    </row>
    <row r="5881" spans="1:3">
      <c r="A5881" s="101">
        <v>36034</v>
      </c>
      <c r="B5881" s="100">
        <v>97.04</v>
      </c>
      <c r="C5881" s="99" t="s">
        <v>175</v>
      </c>
    </row>
    <row r="5882" spans="1:3">
      <c r="A5882" s="101">
        <v>36033</v>
      </c>
      <c r="B5882" s="100">
        <v>100.91</v>
      </c>
      <c r="C5882" s="99" t="s">
        <v>175</v>
      </c>
    </row>
    <row r="5883" spans="1:3">
      <c r="A5883" s="101">
        <v>36032</v>
      </c>
      <c r="B5883" s="100">
        <v>101.71</v>
      </c>
      <c r="C5883" s="99" t="s">
        <v>175</v>
      </c>
    </row>
    <row r="5884" spans="1:3">
      <c r="A5884" s="101">
        <v>36031</v>
      </c>
      <c r="B5884" s="100">
        <v>101.27</v>
      </c>
      <c r="C5884" s="99" t="s">
        <v>175</v>
      </c>
    </row>
    <row r="5885" spans="1:3">
      <c r="A5885" s="101">
        <v>36028</v>
      </c>
      <c r="B5885" s="100">
        <v>100.63</v>
      </c>
      <c r="C5885" s="99" t="s">
        <v>175</v>
      </c>
    </row>
    <row r="5886" spans="1:3">
      <c r="A5886" s="101">
        <v>36027</v>
      </c>
      <c r="B5886" s="100">
        <v>101.59</v>
      </c>
      <c r="C5886" s="99" t="s">
        <v>175</v>
      </c>
    </row>
    <row r="5887" spans="1:3">
      <c r="A5887" s="101">
        <v>36026</v>
      </c>
      <c r="B5887" s="100">
        <v>102.19</v>
      </c>
      <c r="C5887" s="99" t="s">
        <v>175</v>
      </c>
    </row>
    <row r="5888" spans="1:3">
      <c r="A5888" s="101">
        <v>36025</v>
      </c>
      <c r="B5888" s="100">
        <v>102.47</v>
      </c>
      <c r="C5888" s="99" t="s">
        <v>175</v>
      </c>
    </row>
    <row r="5889" spans="1:3">
      <c r="A5889" s="101">
        <v>36024</v>
      </c>
      <c r="B5889" s="100">
        <v>100.83</v>
      </c>
      <c r="C5889" s="99" t="s">
        <v>175</v>
      </c>
    </row>
    <row r="5890" spans="1:3">
      <c r="A5890" s="101">
        <v>36021</v>
      </c>
      <c r="B5890" s="100">
        <v>98.87</v>
      </c>
      <c r="C5890" s="99" t="s">
        <v>175</v>
      </c>
    </row>
    <row r="5891" spans="1:3">
      <c r="A5891" s="101">
        <v>36020</v>
      </c>
      <c r="B5891" s="100">
        <v>100.01</v>
      </c>
      <c r="C5891" s="99" t="s">
        <v>175</v>
      </c>
    </row>
    <row r="5892" spans="1:3">
      <c r="A5892" s="101">
        <v>36019</v>
      </c>
      <c r="B5892" s="100">
        <v>100.87</v>
      </c>
      <c r="C5892" s="99" t="s">
        <v>175</v>
      </c>
    </row>
    <row r="5893" spans="1:3">
      <c r="A5893" s="101">
        <v>36018</v>
      </c>
      <c r="B5893" s="100">
        <v>99.44</v>
      </c>
      <c r="C5893" s="99" t="s">
        <v>175</v>
      </c>
    </row>
    <row r="5894" spans="1:3">
      <c r="A5894" s="101">
        <v>36017</v>
      </c>
      <c r="B5894" s="100">
        <v>100.73</v>
      </c>
      <c r="C5894" s="99" t="s">
        <v>175</v>
      </c>
    </row>
    <row r="5895" spans="1:3">
      <c r="A5895" s="101">
        <v>36014</v>
      </c>
      <c r="B5895" s="100">
        <v>101.31</v>
      </c>
      <c r="C5895" s="99" t="s">
        <v>175</v>
      </c>
    </row>
    <row r="5896" spans="1:3">
      <c r="A5896" s="101">
        <v>36013</v>
      </c>
      <c r="B5896" s="100">
        <v>101.33</v>
      </c>
      <c r="C5896" s="99" t="s">
        <v>175</v>
      </c>
    </row>
    <row r="5897" spans="1:3">
      <c r="A5897" s="101">
        <v>36012</v>
      </c>
      <c r="B5897" s="100">
        <v>100.56</v>
      </c>
      <c r="C5897" s="99" t="s">
        <v>175</v>
      </c>
    </row>
    <row r="5898" spans="1:3">
      <c r="A5898" s="101">
        <v>36011</v>
      </c>
      <c r="B5898" s="100">
        <v>99.68</v>
      </c>
      <c r="C5898" s="99" t="s">
        <v>175</v>
      </c>
    </row>
    <row r="5899" spans="1:3">
      <c r="A5899" s="101">
        <v>36010</v>
      </c>
      <c r="B5899" s="100">
        <v>103.42</v>
      </c>
      <c r="C5899" s="99" t="s">
        <v>175</v>
      </c>
    </row>
    <row r="5900" spans="1:3">
      <c r="A5900" s="101">
        <v>36007</v>
      </c>
      <c r="B5900" s="100">
        <v>104.19</v>
      </c>
      <c r="C5900" s="99" t="s">
        <v>175</v>
      </c>
    </row>
    <row r="5901" spans="1:3">
      <c r="A5901" s="101">
        <v>36006</v>
      </c>
      <c r="B5901" s="100">
        <v>106.26</v>
      </c>
      <c r="C5901" s="99" t="s">
        <v>175</v>
      </c>
    </row>
    <row r="5902" spans="1:3">
      <c r="A5902" s="101">
        <v>36005</v>
      </c>
      <c r="B5902" s="100">
        <v>104.59</v>
      </c>
      <c r="C5902" s="99" t="s">
        <v>175</v>
      </c>
    </row>
    <row r="5903" spans="1:3">
      <c r="A5903" s="101">
        <v>36004</v>
      </c>
      <c r="B5903" s="100">
        <v>105.04</v>
      </c>
      <c r="C5903" s="99" t="s">
        <v>175</v>
      </c>
    </row>
    <row r="5904" spans="1:3">
      <c r="A5904" s="101">
        <v>36003</v>
      </c>
      <c r="B5904" s="100">
        <v>106.62</v>
      </c>
      <c r="C5904" s="99" t="s">
        <v>175</v>
      </c>
    </row>
    <row r="5905" spans="1:3">
      <c r="A5905" s="101">
        <v>36000</v>
      </c>
      <c r="B5905" s="100">
        <v>106.02</v>
      </c>
      <c r="C5905" s="99" t="s">
        <v>175</v>
      </c>
    </row>
    <row r="5906" spans="1:3">
      <c r="A5906" s="101">
        <v>35999</v>
      </c>
      <c r="B5906" s="100">
        <v>105.93</v>
      </c>
      <c r="C5906" s="99" t="s">
        <v>175</v>
      </c>
    </row>
    <row r="5907" spans="1:3">
      <c r="A5907" s="101">
        <v>35998</v>
      </c>
      <c r="B5907" s="100">
        <v>108.19</v>
      </c>
      <c r="C5907" s="99" t="s">
        <v>175</v>
      </c>
    </row>
    <row r="5908" spans="1:3">
      <c r="A5908" s="101">
        <v>35997</v>
      </c>
      <c r="B5908" s="100">
        <v>108.27</v>
      </c>
      <c r="C5908" s="99" t="s">
        <v>175</v>
      </c>
    </row>
    <row r="5909" spans="1:3">
      <c r="A5909" s="101">
        <v>35996</v>
      </c>
      <c r="B5909" s="100">
        <v>110.04</v>
      </c>
      <c r="C5909" s="99" t="s">
        <v>175</v>
      </c>
    </row>
    <row r="5910" spans="1:3">
      <c r="A5910" s="101">
        <v>35993</v>
      </c>
      <c r="B5910" s="100">
        <v>110.28</v>
      </c>
      <c r="C5910" s="99" t="s">
        <v>175</v>
      </c>
    </row>
    <row r="5911" spans="1:3">
      <c r="A5911" s="101">
        <v>35992</v>
      </c>
      <c r="B5911" s="100">
        <v>110.03</v>
      </c>
      <c r="C5911" s="99" t="s">
        <v>175</v>
      </c>
    </row>
    <row r="5912" spans="1:3">
      <c r="A5912" s="101">
        <v>35991</v>
      </c>
      <c r="B5912" s="100">
        <v>109.17</v>
      </c>
      <c r="C5912" s="99" t="s">
        <v>175</v>
      </c>
    </row>
    <row r="5913" spans="1:3">
      <c r="A5913" s="101">
        <v>35990</v>
      </c>
      <c r="B5913" s="100">
        <v>109.42</v>
      </c>
      <c r="C5913" s="99" t="s">
        <v>175</v>
      </c>
    </row>
    <row r="5914" spans="1:3">
      <c r="A5914" s="101">
        <v>35989</v>
      </c>
      <c r="B5914" s="100">
        <v>108.27</v>
      </c>
      <c r="C5914" s="99" t="s">
        <v>175</v>
      </c>
    </row>
    <row r="5915" spans="1:3">
      <c r="A5915" s="101">
        <v>35986</v>
      </c>
      <c r="B5915" s="100">
        <v>108.19</v>
      </c>
      <c r="C5915" s="99" t="s">
        <v>175</v>
      </c>
    </row>
    <row r="5916" spans="1:3">
      <c r="A5916" s="101">
        <v>35985</v>
      </c>
      <c r="B5916" s="100">
        <v>107.65</v>
      </c>
      <c r="C5916" s="99" t="s">
        <v>175</v>
      </c>
    </row>
    <row r="5917" spans="1:3">
      <c r="A5917" s="101">
        <v>35984</v>
      </c>
      <c r="B5917" s="100">
        <v>108.37</v>
      </c>
      <c r="C5917" s="99" t="s">
        <v>175</v>
      </c>
    </row>
    <row r="5918" spans="1:3">
      <c r="A5918" s="101">
        <v>35983</v>
      </c>
      <c r="B5918" s="100">
        <v>107.26</v>
      </c>
      <c r="C5918" s="99" t="s">
        <v>175</v>
      </c>
    </row>
    <row r="5919" spans="1:3">
      <c r="A5919" s="101">
        <v>35982</v>
      </c>
      <c r="B5919" s="100">
        <v>107.51</v>
      </c>
      <c r="C5919" s="99" t="s">
        <v>175</v>
      </c>
    </row>
    <row r="5920" spans="1:3">
      <c r="A5920" s="101">
        <v>35978</v>
      </c>
      <c r="B5920" s="100">
        <v>106.48</v>
      </c>
      <c r="C5920" s="99" t="s">
        <v>175</v>
      </c>
    </row>
    <row r="5921" spans="1:3">
      <c r="A5921" s="101">
        <v>35977</v>
      </c>
      <c r="B5921" s="100">
        <v>106.68</v>
      </c>
      <c r="C5921" s="99" t="s">
        <v>175</v>
      </c>
    </row>
    <row r="5922" spans="1:3">
      <c r="A5922" s="101">
        <v>35976</v>
      </c>
      <c r="B5922" s="100">
        <v>105.3</v>
      </c>
      <c r="C5922" s="99" t="s">
        <v>175</v>
      </c>
    </row>
    <row r="5923" spans="1:3">
      <c r="A5923" s="101">
        <v>35975</v>
      </c>
      <c r="B5923" s="100">
        <v>105.72</v>
      </c>
      <c r="C5923" s="99" t="s">
        <v>175</v>
      </c>
    </row>
    <row r="5924" spans="1:3">
      <c r="A5924" s="101">
        <v>35972</v>
      </c>
      <c r="B5924" s="100">
        <v>105.22</v>
      </c>
      <c r="C5924" s="99" t="s">
        <v>175</v>
      </c>
    </row>
    <row r="5925" spans="1:3">
      <c r="A5925" s="101">
        <v>35971</v>
      </c>
      <c r="B5925" s="100">
        <v>105.12</v>
      </c>
      <c r="C5925" s="99" t="s">
        <v>175</v>
      </c>
    </row>
    <row r="5926" spans="1:3">
      <c r="A5926" s="101">
        <v>35970</v>
      </c>
      <c r="B5926" s="100">
        <v>105.45</v>
      </c>
      <c r="C5926" s="99" t="s">
        <v>175</v>
      </c>
    </row>
    <row r="5927" spans="1:3">
      <c r="A5927" s="101">
        <v>35969</v>
      </c>
      <c r="B5927" s="100">
        <v>104.2</v>
      </c>
      <c r="C5927" s="99" t="s">
        <v>175</v>
      </c>
    </row>
    <row r="5928" spans="1:3">
      <c r="A5928" s="101">
        <v>35968</v>
      </c>
      <c r="B5928" s="100">
        <v>102.68</v>
      </c>
      <c r="C5928" s="99" t="s">
        <v>175</v>
      </c>
    </row>
    <row r="5929" spans="1:3">
      <c r="A5929" s="101">
        <v>35965</v>
      </c>
      <c r="B5929" s="100">
        <v>102.44</v>
      </c>
      <c r="C5929" s="99" t="s">
        <v>175</v>
      </c>
    </row>
    <row r="5930" spans="1:3">
      <c r="A5930" s="101">
        <v>35964</v>
      </c>
      <c r="B5930" s="100">
        <v>102.97</v>
      </c>
      <c r="C5930" s="99" t="s">
        <v>175</v>
      </c>
    </row>
    <row r="5931" spans="1:3">
      <c r="A5931" s="101">
        <v>35963</v>
      </c>
      <c r="B5931" s="100">
        <v>103.04</v>
      </c>
      <c r="C5931" s="99" t="s">
        <v>175</v>
      </c>
    </row>
    <row r="5932" spans="1:3">
      <c r="A5932" s="101">
        <v>35962</v>
      </c>
      <c r="B5932" s="100">
        <v>101.22</v>
      </c>
      <c r="C5932" s="99" t="s">
        <v>175</v>
      </c>
    </row>
    <row r="5933" spans="1:3">
      <c r="A5933" s="101">
        <v>35961</v>
      </c>
      <c r="B5933" s="100">
        <v>100.23</v>
      </c>
      <c r="C5933" s="99" t="s">
        <v>175</v>
      </c>
    </row>
    <row r="5934" spans="1:3">
      <c r="A5934" s="101">
        <v>35958</v>
      </c>
      <c r="B5934" s="100">
        <v>102.26</v>
      </c>
      <c r="C5934" s="99" t="s">
        <v>175</v>
      </c>
    </row>
    <row r="5935" spans="1:3">
      <c r="A5935" s="101">
        <v>35957</v>
      </c>
      <c r="B5935" s="100">
        <v>101.86</v>
      </c>
      <c r="C5935" s="99" t="s">
        <v>175</v>
      </c>
    </row>
    <row r="5936" spans="1:3">
      <c r="A5936" s="101">
        <v>35956</v>
      </c>
      <c r="B5936" s="100">
        <v>103.48</v>
      </c>
      <c r="C5936" s="99" t="s">
        <v>175</v>
      </c>
    </row>
    <row r="5937" spans="1:3">
      <c r="A5937" s="101">
        <v>35955</v>
      </c>
      <c r="B5937" s="100">
        <v>104.04</v>
      </c>
      <c r="C5937" s="99" t="s">
        <v>175</v>
      </c>
    </row>
    <row r="5938" spans="1:3">
      <c r="A5938" s="101">
        <v>35954</v>
      </c>
      <c r="B5938" s="100">
        <v>103.79</v>
      </c>
      <c r="C5938" s="99" t="s">
        <v>175</v>
      </c>
    </row>
    <row r="5939" spans="1:3">
      <c r="A5939" s="101">
        <v>35951</v>
      </c>
      <c r="B5939" s="100">
        <v>103.62</v>
      </c>
      <c r="C5939" s="99" t="s">
        <v>175</v>
      </c>
    </row>
    <row r="5940" spans="1:3">
      <c r="A5940" s="101">
        <v>35950</v>
      </c>
      <c r="B5940" s="100">
        <v>101.84</v>
      </c>
      <c r="C5940" s="99" t="s">
        <v>175</v>
      </c>
    </row>
    <row r="5941" spans="1:3">
      <c r="A5941" s="101">
        <v>35949</v>
      </c>
      <c r="B5941" s="100">
        <v>100.71</v>
      </c>
      <c r="C5941" s="99" t="s">
        <v>175</v>
      </c>
    </row>
    <row r="5942" spans="1:3">
      <c r="A5942" s="101">
        <v>35948</v>
      </c>
      <c r="B5942" s="100">
        <v>101.67</v>
      </c>
      <c r="C5942" s="99" t="s">
        <v>175</v>
      </c>
    </row>
    <row r="5943" spans="1:3">
      <c r="A5943" s="101">
        <v>35947</v>
      </c>
      <c r="B5943" s="100">
        <v>101.47</v>
      </c>
      <c r="C5943" s="99" t="s">
        <v>175</v>
      </c>
    </row>
    <row r="5944" spans="1:3">
      <c r="A5944" s="101">
        <v>35944</v>
      </c>
      <c r="B5944" s="100">
        <v>101.44</v>
      </c>
      <c r="C5944" s="99" t="s">
        <v>175</v>
      </c>
    </row>
    <row r="5945" spans="1:3">
      <c r="A5945" s="101">
        <v>35943</v>
      </c>
      <c r="B5945" s="100">
        <v>102.07</v>
      </c>
      <c r="C5945" s="99" t="s">
        <v>175</v>
      </c>
    </row>
    <row r="5946" spans="1:3">
      <c r="A5946" s="101">
        <v>35942</v>
      </c>
      <c r="B5946" s="100">
        <v>101.56</v>
      </c>
      <c r="C5946" s="99" t="s">
        <v>175</v>
      </c>
    </row>
    <row r="5947" spans="1:3">
      <c r="A5947" s="101">
        <v>35941</v>
      </c>
      <c r="B5947" s="100">
        <v>101.71</v>
      </c>
      <c r="C5947" s="99" t="s">
        <v>175</v>
      </c>
    </row>
    <row r="5948" spans="1:3">
      <c r="A5948" s="101">
        <v>35937</v>
      </c>
      <c r="B5948" s="100">
        <v>103.25</v>
      </c>
      <c r="C5948" s="99" t="s">
        <v>175</v>
      </c>
    </row>
    <row r="5949" spans="1:3">
      <c r="A5949" s="101">
        <v>35936</v>
      </c>
      <c r="B5949" s="100">
        <v>103.63</v>
      </c>
      <c r="C5949" s="99" t="s">
        <v>175</v>
      </c>
    </row>
    <row r="5950" spans="1:3">
      <c r="A5950" s="101">
        <v>35935</v>
      </c>
      <c r="B5950" s="100">
        <v>104.04</v>
      </c>
      <c r="C5950" s="99" t="s">
        <v>175</v>
      </c>
    </row>
    <row r="5951" spans="1:3">
      <c r="A5951" s="101">
        <v>35934</v>
      </c>
      <c r="B5951" s="100">
        <v>103.15</v>
      </c>
      <c r="C5951" s="99" t="s">
        <v>175</v>
      </c>
    </row>
    <row r="5952" spans="1:3">
      <c r="A5952" s="101">
        <v>35933</v>
      </c>
      <c r="B5952" s="100">
        <v>102.8</v>
      </c>
      <c r="C5952" s="99" t="s">
        <v>175</v>
      </c>
    </row>
    <row r="5953" spans="1:3">
      <c r="A5953" s="101">
        <v>35930</v>
      </c>
      <c r="B5953" s="100">
        <v>103.06</v>
      </c>
      <c r="C5953" s="99" t="s">
        <v>175</v>
      </c>
    </row>
    <row r="5954" spans="1:3">
      <c r="A5954" s="101">
        <v>35929</v>
      </c>
      <c r="B5954" s="100">
        <v>103.86</v>
      </c>
      <c r="C5954" s="99" t="s">
        <v>175</v>
      </c>
    </row>
    <row r="5955" spans="1:3">
      <c r="A5955" s="101">
        <v>35928</v>
      </c>
      <c r="B5955" s="100">
        <v>104</v>
      </c>
      <c r="C5955" s="99" t="s">
        <v>175</v>
      </c>
    </row>
    <row r="5956" spans="1:3">
      <c r="A5956" s="101">
        <v>35927</v>
      </c>
      <c r="B5956" s="100">
        <v>103.69</v>
      </c>
      <c r="C5956" s="99" t="s">
        <v>175</v>
      </c>
    </row>
    <row r="5957" spans="1:3">
      <c r="A5957" s="101">
        <v>35926</v>
      </c>
      <c r="B5957" s="100">
        <v>102.81</v>
      </c>
      <c r="C5957" s="99" t="s">
        <v>175</v>
      </c>
    </row>
    <row r="5958" spans="1:3">
      <c r="A5958" s="101">
        <v>35923</v>
      </c>
      <c r="B5958" s="100">
        <v>102.93</v>
      </c>
      <c r="C5958" s="99" t="s">
        <v>175</v>
      </c>
    </row>
    <row r="5959" spans="1:3">
      <c r="A5959" s="101">
        <v>35922</v>
      </c>
      <c r="B5959" s="100">
        <v>101.72</v>
      </c>
      <c r="C5959" s="99" t="s">
        <v>175</v>
      </c>
    </row>
    <row r="5960" spans="1:3">
      <c r="A5960" s="101">
        <v>35921</v>
      </c>
      <c r="B5960" s="100">
        <v>102.62</v>
      </c>
      <c r="C5960" s="99" t="s">
        <v>175</v>
      </c>
    </row>
    <row r="5961" spans="1:3">
      <c r="A5961" s="101">
        <v>35920</v>
      </c>
      <c r="B5961" s="100">
        <v>103.58</v>
      </c>
      <c r="C5961" s="99" t="s">
        <v>175</v>
      </c>
    </row>
    <row r="5962" spans="1:3">
      <c r="A5962" s="101">
        <v>35919</v>
      </c>
      <c r="B5962" s="100">
        <v>104.19</v>
      </c>
      <c r="C5962" s="99" t="s">
        <v>175</v>
      </c>
    </row>
    <row r="5963" spans="1:3">
      <c r="A5963" s="101">
        <v>35916</v>
      </c>
      <c r="B5963" s="100">
        <v>104.1</v>
      </c>
      <c r="C5963" s="99" t="s">
        <v>175</v>
      </c>
    </row>
    <row r="5964" spans="1:3">
      <c r="A5964" s="101">
        <v>35915</v>
      </c>
      <c r="B5964" s="100">
        <v>103.24</v>
      </c>
      <c r="C5964" s="99" t="s">
        <v>175</v>
      </c>
    </row>
    <row r="5965" spans="1:3">
      <c r="A5965" s="101">
        <v>35914</v>
      </c>
      <c r="B5965" s="100">
        <v>101.63</v>
      </c>
      <c r="C5965" s="99" t="s">
        <v>175</v>
      </c>
    </row>
    <row r="5966" spans="1:3">
      <c r="A5966" s="101">
        <v>35913</v>
      </c>
      <c r="B5966" s="100">
        <v>100.74</v>
      </c>
      <c r="C5966" s="99" t="s">
        <v>175</v>
      </c>
    </row>
    <row r="5967" spans="1:3">
      <c r="A5967" s="101">
        <v>35912</v>
      </c>
      <c r="B5967" s="100">
        <v>100.86</v>
      </c>
      <c r="C5967" s="99" t="s">
        <v>175</v>
      </c>
    </row>
    <row r="5968" spans="1:3">
      <c r="A5968" s="101">
        <v>35909</v>
      </c>
      <c r="B5968" s="100">
        <v>102.84</v>
      </c>
      <c r="C5968" s="99" t="s">
        <v>175</v>
      </c>
    </row>
    <row r="5969" spans="1:3">
      <c r="A5969" s="101">
        <v>35908</v>
      </c>
      <c r="B5969" s="100">
        <v>103.93</v>
      </c>
      <c r="C5969" s="99" t="s">
        <v>175</v>
      </c>
    </row>
    <row r="5970" spans="1:3">
      <c r="A5970" s="101">
        <v>35907</v>
      </c>
      <c r="B5970" s="100">
        <v>104.95</v>
      </c>
      <c r="C5970" s="99" t="s">
        <v>175</v>
      </c>
    </row>
    <row r="5971" spans="1:3">
      <c r="A5971" s="101">
        <v>35906</v>
      </c>
      <c r="B5971" s="100">
        <v>104.58</v>
      </c>
      <c r="C5971" s="99" t="s">
        <v>175</v>
      </c>
    </row>
    <row r="5972" spans="1:3">
      <c r="A5972" s="101">
        <v>35905</v>
      </c>
      <c r="B5972" s="100">
        <v>104.29</v>
      </c>
      <c r="C5972" s="99" t="s">
        <v>175</v>
      </c>
    </row>
    <row r="5973" spans="1:3">
      <c r="A5973" s="101">
        <v>35902</v>
      </c>
      <c r="B5973" s="100">
        <v>104.21</v>
      </c>
      <c r="C5973" s="99" t="s">
        <v>175</v>
      </c>
    </row>
    <row r="5974" spans="1:3">
      <c r="A5974" s="101">
        <v>35901</v>
      </c>
      <c r="B5974" s="100">
        <v>102.86</v>
      </c>
      <c r="C5974" s="99" t="s">
        <v>175</v>
      </c>
    </row>
    <row r="5975" spans="1:3">
      <c r="A5975" s="101">
        <v>35900</v>
      </c>
      <c r="B5975" s="100">
        <v>103.9</v>
      </c>
      <c r="C5975" s="99" t="s">
        <v>175</v>
      </c>
    </row>
    <row r="5976" spans="1:3">
      <c r="A5976" s="101">
        <v>35899</v>
      </c>
      <c r="B5976" s="100">
        <v>103.56</v>
      </c>
      <c r="C5976" s="99" t="s">
        <v>175</v>
      </c>
    </row>
    <row r="5977" spans="1:3">
      <c r="A5977" s="101">
        <v>35898</v>
      </c>
      <c r="B5977" s="100">
        <v>103</v>
      </c>
      <c r="C5977" s="99" t="s">
        <v>175</v>
      </c>
    </row>
    <row r="5978" spans="1:3">
      <c r="A5978" s="101">
        <v>35894</v>
      </c>
      <c r="B5978" s="100">
        <v>103.09</v>
      </c>
      <c r="C5978" s="99" t="s">
        <v>175</v>
      </c>
    </row>
    <row r="5979" spans="1:3">
      <c r="A5979" s="101">
        <v>35893</v>
      </c>
      <c r="B5979" s="100">
        <v>102.24</v>
      </c>
      <c r="C5979" s="99" t="s">
        <v>175</v>
      </c>
    </row>
    <row r="5980" spans="1:3">
      <c r="A5980" s="101">
        <v>35892</v>
      </c>
      <c r="B5980" s="100">
        <v>102.98</v>
      </c>
      <c r="C5980" s="99" t="s">
        <v>175</v>
      </c>
    </row>
    <row r="5981" spans="1:3">
      <c r="A5981" s="101">
        <v>35891</v>
      </c>
      <c r="B5981" s="100">
        <v>104.04</v>
      </c>
      <c r="C5981" s="99" t="s">
        <v>175</v>
      </c>
    </row>
    <row r="5982" spans="1:3">
      <c r="A5982" s="101">
        <v>35888</v>
      </c>
      <c r="B5982" s="100">
        <v>104.17</v>
      </c>
      <c r="C5982" s="99" t="s">
        <v>175</v>
      </c>
    </row>
    <row r="5983" spans="1:3">
      <c r="A5983" s="101">
        <v>35887</v>
      </c>
      <c r="B5983" s="100">
        <v>103.92</v>
      </c>
      <c r="C5983" s="99" t="s">
        <v>175</v>
      </c>
    </row>
    <row r="5984" spans="1:3">
      <c r="A5984" s="101">
        <v>35886</v>
      </c>
      <c r="B5984" s="100">
        <v>102.82</v>
      </c>
      <c r="C5984" s="99" t="s">
        <v>175</v>
      </c>
    </row>
    <row r="5985" spans="1:3">
      <c r="A5985" s="101">
        <v>35885</v>
      </c>
      <c r="B5985" s="100">
        <v>102.21</v>
      </c>
      <c r="C5985" s="99" t="s">
        <v>175</v>
      </c>
    </row>
    <row r="5986" spans="1:3">
      <c r="A5986" s="101">
        <v>35884</v>
      </c>
      <c r="B5986" s="100">
        <v>101.45</v>
      </c>
      <c r="C5986" s="99" t="s">
        <v>175</v>
      </c>
    </row>
    <row r="5987" spans="1:3">
      <c r="A5987" s="101">
        <v>35881</v>
      </c>
      <c r="B5987" s="100">
        <v>101.63</v>
      </c>
      <c r="C5987" s="99" t="s">
        <v>175</v>
      </c>
    </row>
    <row r="5988" spans="1:3">
      <c r="A5988" s="101">
        <v>35880</v>
      </c>
      <c r="B5988" s="100">
        <v>102.5</v>
      </c>
      <c r="C5988" s="99" t="s">
        <v>175</v>
      </c>
    </row>
    <row r="5989" spans="1:3">
      <c r="A5989" s="101">
        <v>35879</v>
      </c>
      <c r="B5989" s="100">
        <v>102.61</v>
      </c>
      <c r="C5989" s="99" t="s">
        <v>175</v>
      </c>
    </row>
    <row r="5990" spans="1:3">
      <c r="A5990" s="101">
        <v>35878</v>
      </c>
      <c r="B5990" s="100">
        <v>102.95</v>
      </c>
      <c r="C5990" s="99" t="s">
        <v>175</v>
      </c>
    </row>
    <row r="5991" spans="1:3">
      <c r="A5991" s="101">
        <v>35877</v>
      </c>
      <c r="B5991" s="100">
        <v>102.01</v>
      </c>
      <c r="C5991" s="99" t="s">
        <v>175</v>
      </c>
    </row>
    <row r="5992" spans="1:3">
      <c r="A5992" s="101">
        <v>35874</v>
      </c>
      <c r="B5992" s="100">
        <v>102.35</v>
      </c>
      <c r="C5992" s="99" t="s">
        <v>175</v>
      </c>
    </row>
    <row r="5993" spans="1:3">
      <c r="A5993" s="101">
        <v>35873</v>
      </c>
      <c r="B5993" s="100">
        <v>101.47</v>
      </c>
      <c r="C5993" s="99" t="s">
        <v>175</v>
      </c>
    </row>
    <row r="5994" spans="1:3">
      <c r="A5994" s="101">
        <v>35872</v>
      </c>
      <c r="B5994" s="100">
        <v>101.07</v>
      </c>
      <c r="C5994" s="99" t="s">
        <v>175</v>
      </c>
    </row>
    <row r="5995" spans="1:3">
      <c r="A5995" s="101">
        <v>35871</v>
      </c>
      <c r="B5995" s="100">
        <v>100.6</v>
      </c>
      <c r="C5995" s="99" t="s">
        <v>175</v>
      </c>
    </row>
    <row r="5996" spans="1:3">
      <c r="A5996" s="101">
        <v>35870</v>
      </c>
      <c r="B5996" s="100">
        <v>100.49</v>
      </c>
      <c r="C5996" s="99" t="s">
        <v>175</v>
      </c>
    </row>
    <row r="5997" spans="1:3">
      <c r="A5997" s="101">
        <v>35867</v>
      </c>
      <c r="B5997" s="100">
        <v>99.49</v>
      </c>
      <c r="C5997" s="99" t="s">
        <v>175</v>
      </c>
    </row>
    <row r="5998" spans="1:3">
      <c r="A5998" s="101">
        <v>35866</v>
      </c>
      <c r="B5998" s="100">
        <v>99.62</v>
      </c>
      <c r="C5998" s="99" t="s">
        <v>175</v>
      </c>
    </row>
    <row r="5999" spans="1:3">
      <c r="A5999" s="101">
        <v>35865</v>
      </c>
      <c r="B5999" s="100">
        <v>99.47</v>
      </c>
      <c r="C5999" s="99" t="s">
        <v>175</v>
      </c>
    </row>
    <row r="6000" spans="1:3">
      <c r="A6000" s="101">
        <v>35864</v>
      </c>
      <c r="B6000" s="100">
        <v>99.06</v>
      </c>
      <c r="C6000" s="99" t="s">
        <v>175</v>
      </c>
    </row>
    <row r="6001" spans="1:3">
      <c r="A6001" s="101">
        <v>35863</v>
      </c>
      <c r="B6001" s="100">
        <v>97.94</v>
      </c>
      <c r="C6001" s="99" t="s">
        <v>175</v>
      </c>
    </row>
    <row r="6002" spans="1:3">
      <c r="A6002" s="101">
        <v>35860</v>
      </c>
      <c r="B6002" s="100">
        <v>98.26</v>
      </c>
      <c r="C6002" s="99" t="s">
        <v>175</v>
      </c>
    </row>
    <row r="6003" spans="1:3">
      <c r="A6003" s="101">
        <v>35859</v>
      </c>
      <c r="B6003" s="100">
        <v>96.33</v>
      </c>
      <c r="C6003" s="99" t="s">
        <v>175</v>
      </c>
    </row>
    <row r="6004" spans="1:3">
      <c r="A6004" s="101">
        <v>35858</v>
      </c>
      <c r="B6004" s="100">
        <v>97.46</v>
      </c>
      <c r="C6004" s="99" t="s">
        <v>175</v>
      </c>
    </row>
    <row r="6005" spans="1:3">
      <c r="A6005" s="101">
        <v>35857</v>
      </c>
      <c r="B6005" s="100">
        <v>97.88</v>
      </c>
      <c r="C6005" s="99" t="s">
        <v>175</v>
      </c>
    </row>
    <row r="6006" spans="1:3">
      <c r="A6006" s="101">
        <v>35856</v>
      </c>
      <c r="B6006" s="100">
        <v>97.47</v>
      </c>
      <c r="C6006" s="99" t="s">
        <v>175</v>
      </c>
    </row>
    <row r="6007" spans="1:3">
      <c r="A6007" s="101">
        <v>35853</v>
      </c>
      <c r="B6007" s="100">
        <v>97.62</v>
      </c>
      <c r="C6007" s="99" t="s">
        <v>175</v>
      </c>
    </row>
    <row r="6008" spans="1:3">
      <c r="A6008" s="101">
        <v>35852</v>
      </c>
      <c r="B6008" s="100">
        <v>97.56</v>
      </c>
      <c r="C6008" s="99" t="s">
        <v>175</v>
      </c>
    </row>
    <row r="6009" spans="1:3">
      <c r="A6009" s="101">
        <v>35851</v>
      </c>
      <c r="B6009" s="100">
        <v>97.01</v>
      </c>
      <c r="C6009" s="99" t="s">
        <v>175</v>
      </c>
    </row>
    <row r="6010" spans="1:3">
      <c r="A6010" s="101">
        <v>35850</v>
      </c>
      <c r="B6010" s="100">
        <v>95.85</v>
      </c>
      <c r="C6010" s="99" t="s">
        <v>175</v>
      </c>
    </row>
    <row r="6011" spans="1:3">
      <c r="A6011" s="101">
        <v>35849</v>
      </c>
      <c r="B6011" s="100">
        <v>96.56</v>
      </c>
      <c r="C6011" s="99" t="s">
        <v>175</v>
      </c>
    </row>
    <row r="6012" spans="1:3">
      <c r="A6012" s="101">
        <v>35846</v>
      </c>
      <c r="B6012" s="100">
        <v>96.19</v>
      </c>
      <c r="C6012" s="99" t="s">
        <v>175</v>
      </c>
    </row>
    <row r="6013" spans="1:3">
      <c r="A6013" s="101">
        <v>35845</v>
      </c>
      <c r="B6013" s="100">
        <v>95.64</v>
      </c>
      <c r="C6013" s="99" t="s">
        <v>175</v>
      </c>
    </row>
    <row r="6014" spans="1:3">
      <c r="A6014" s="101">
        <v>35844</v>
      </c>
      <c r="B6014" s="100">
        <v>95.98</v>
      </c>
      <c r="C6014" s="99" t="s">
        <v>175</v>
      </c>
    </row>
    <row r="6015" spans="1:3">
      <c r="A6015" s="101">
        <v>35843</v>
      </c>
      <c r="B6015" s="100">
        <v>95.1</v>
      </c>
      <c r="C6015" s="99" t="s">
        <v>175</v>
      </c>
    </row>
    <row r="6016" spans="1:3">
      <c r="A6016" s="101">
        <v>35839</v>
      </c>
      <c r="B6016" s="100">
        <v>94.84</v>
      </c>
      <c r="C6016" s="99" t="s">
        <v>175</v>
      </c>
    </row>
    <row r="6017" spans="1:3">
      <c r="A6017" s="101">
        <v>35838</v>
      </c>
      <c r="B6017" s="100">
        <v>95.22</v>
      </c>
      <c r="C6017" s="99" t="s">
        <v>175</v>
      </c>
    </row>
    <row r="6018" spans="1:3">
      <c r="A6018" s="101">
        <v>35837</v>
      </c>
      <c r="B6018" s="100">
        <v>94.83</v>
      </c>
      <c r="C6018" s="99" t="s">
        <v>175</v>
      </c>
    </row>
    <row r="6019" spans="1:3">
      <c r="A6019" s="101">
        <v>35836</v>
      </c>
      <c r="B6019" s="100">
        <v>94.72</v>
      </c>
      <c r="C6019" s="99" t="s">
        <v>175</v>
      </c>
    </row>
    <row r="6020" spans="1:3">
      <c r="A6020" s="101">
        <v>35835</v>
      </c>
      <c r="B6020" s="100">
        <v>93.95</v>
      </c>
      <c r="C6020" s="99" t="s">
        <v>175</v>
      </c>
    </row>
    <row r="6021" spans="1:3">
      <c r="A6021" s="101">
        <v>35832</v>
      </c>
      <c r="B6021" s="100">
        <v>94.1</v>
      </c>
      <c r="C6021" s="99" t="s">
        <v>175</v>
      </c>
    </row>
    <row r="6022" spans="1:3">
      <c r="A6022" s="101">
        <v>35831</v>
      </c>
      <c r="B6022" s="100">
        <v>93.26</v>
      </c>
      <c r="C6022" s="99" t="s">
        <v>175</v>
      </c>
    </row>
    <row r="6023" spans="1:3">
      <c r="A6023" s="101">
        <v>35830</v>
      </c>
      <c r="B6023" s="100">
        <v>93.55</v>
      </c>
      <c r="C6023" s="99" t="s">
        <v>175</v>
      </c>
    </row>
    <row r="6024" spans="1:3">
      <c r="A6024" s="101">
        <v>35829</v>
      </c>
      <c r="B6024" s="100">
        <v>93.46</v>
      </c>
      <c r="C6024" s="99" t="s">
        <v>175</v>
      </c>
    </row>
    <row r="6025" spans="1:3">
      <c r="A6025" s="101">
        <v>35828</v>
      </c>
      <c r="B6025" s="100">
        <v>93.01</v>
      </c>
      <c r="C6025" s="99" t="s">
        <v>175</v>
      </c>
    </row>
    <row r="6026" spans="1:3">
      <c r="A6026" s="101">
        <v>35825</v>
      </c>
      <c r="B6026" s="100">
        <v>91.07</v>
      </c>
      <c r="C6026" s="99" t="s">
        <v>175</v>
      </c>
    </row>
    <row r="6027" spans="1:3">
      <c r="A6027" s="101">
        <v>35824</v>
      </c>
      <c r="B6027" s="100">
        <v>91.54</v>
      </c>
      <c r="C6027" s="99" t="s">
        <v>175</v>
      </c>
    </row>
    <row r="6028" spans="1:3">
      <c r="A6028" s="101">
        <v>35823</v>
      </c>
      <c r="B6028" s="100">
        <v>90.79</v>
      </c>
      <c r="C6028" s="99" t="s">
        <v>175</v>
      </c>
    </row>
    <row r="6029" spans="1:3">
      <c r="A6029" s="101">
        <v>35822</v>
      </c>
      <c r="B6029" s="100">
        <v>89.99</v>
      </c>
      <c r="C6029" s="99" t="s">
        <v>175</v>
      </c>
    </row>
    <row r="6030" spans="1:3">
      <c r="A6030" s="101">
        <v>35821</v>
      </c>
      <c r="B6030" s="100">
        <v>88.87</v>
      </c>
      <c r="C6030" s="99" t="s">
        <v>175</v>
      </c>
    </row>
    <row r="6031" spans="1:3">
      <c r="A6031" s="101">
        <v>35818</v>
      </c>
      <c r="B6031" s="100">
        <v>88.93</v>
      </c>
      <c r="C6031" s="99" t="s">
        <v>175</v>
      </c>
    </row>
    <row r="6032" spans="1:3">
      <c r="A6032" s="101">
        <v>35817</v>
      </c>
      <c r="B6032" s="100">
        <v>89.43</v>
      </c>
      <c r="C6032" s="99" t="s">
        <v>175</v>
      </c>
    </row>
    <row r="6033" spans="1:3">
      <c r="A6033" s="101">
        <v>35816</v>
      </c>
      <c r="B6033" s="100">
        <v>90.15</v>
      </c>
      <c r="C6033" s="99" t="s">
        <v>175</v>
      </c>
    </row>
    <row r="6034" spans="1:3">
      <c r="A6034" s="101">
        <v>35815</v>
      </c>
      <c r="B6034" s="100">
        <v>90.87</v>
      </c>
      <c r="C6034" s="99" t="s">
        <v>175</v>
      </c>
    </row>
    <row r="6035" spans="1:3">
      <c r="A6035" s="101">
        <v>35811</v>
      </c>
      <c r="B6035" s="100">
        <v>89.29</v>
      </c>
      <c r="C6035" s="99" t="s">
        <v>175</v>
      </c>
    </row>
    <row r="6036" spans="1:3">
      <c r="A6036" s="101">
        <v>35810</v>
      </c>
      <c r="B6036" s="100">
        <v>88.28</v>
      </c>
      <c r="C6036" s="99" t="s">
        <v>175</v>
      </c>
    </row>
    <row r="6037" spans="1:3">
      <c r="A6037" s="101">
        <v>35809</v>
      </c>
      <c r="B6037" s="100">
        <v>88.95</v>
      </c>
      <c r="C6037" s="99" t="s">
        <v>175</v>
      </c>
    </row>
    <row r="6038" spans="1:3">
      <c r="A6038" s="101">
        <v>35808</v>
      </c>
      <c r="B6038" s="100">
        <v>88.4</v>
      </c>
      <c r="C6038" s="99" t="s">
        <v>175</v>
      </c>
    </row>
    <row r="6039" spans="1:3">
      <c r="A6039" s="101">
        <v>35807</v>
      </c>
      <c r="B6039" s="100">
        <v>87.2</v>
      </c>
      <c r="C6039" s="99" t="s">
        <v>175</v>
      </c>
    </row>
    <row r="6040" spans="1:3">
      <c r="A6040" s="101">
        <v>35804</v>
      </c>
      <c r="B6040" s="100">
        <v>86.13</v>
      </c>
      <c r="C6040" s="99" t="s">
        <v>175</v>
      </c>
    </row>
    <row r="6041" spans="1:3">
      <c r="A6041" s="101">
        <v>35803</v>
      </c>
      <c r="B6041" s="100">
        <v>88.76</v>
      </c>
      <c r="C6041" s="99" t="s">
        <v>175</v>
      </c>
    </row>
    <row r="6042" spans="1:3">
      <c r="A6042" s="101">
        <v>35802</v>
      </c>
      <c r="B6042" s="100">
        <v>89.51</v>
      </c>
      <c r="C6042" s="99" t="s">
        <v>175</v>
      </c>
    </row>
    <row r="6043" spans="1:3">
      <c r="A6043" s="101">
        <v>35801</v>
      </c>
      <c r="B6043" s="100">
        <v>89.72</v>
      </c>
      <c r="C6043" s="99" t="s">
        <v>175</v>
      </c>
    </row>
    <row r="6044" spans="1:3">
      <c r="A6044" s="101">
        <v>35800</v>
      </c>
      <c r="B6044" s="100">
        <v>90.69</v>
      </c>
      <c r="C6044" s="99" t="s">
        <v>175</v>
      </c>
    </row>
    <row r="6045" spans="1:3">
      <c r="A6045" s="101">
        <v>35797</v>
      </c>
      <c r="B6045" s="100">
        <v>90.5</v>
      </c>
      <c r="C6045" s="99" t="s">
        <v>175</v>
      </c>
    </row>
    <row r="6046" spans="1:3">
      <c r="A6046" s="101">
        <v>35795</v>
      </c>
      <c r="B6046" s="100">
        <v>90.07</v>
      </c>
      <c r="C6046" s="99" t="s">
        <v>175</v>
      </c>
    </row>
    <row r="6047" spans="1:3">
      <c r="A6047" s="101">
        <v>35794</v>
      </c>
      <c r="B6047" s="100">
        <v>90.11</v>
      </c>
      <c r="C6047" s="99" t="s">
        <v>175</v>
      </c>
    </row>
    <row r="6048" spans="1:3">
      <c r="A6048" s="101">
        <v>35793</v>
      </c>
      <c r="B6048" s="100">
        <v>88.48</v>
      </c>
      <c r="C6048" s="99" t="s">
        <v>175</v>
      </c>
    </row>
    <row r="6049" spans="1:3">
      <c r="A6049" s="101">
        <v>35790</v>
      </c>
      <c r="B6049" s="100">
        <v>86.86</v>
      </c>
      <c r="C6049" s="99" t="s">
        <v>175</v>
      </c>
    </row>
    <row r="6050" spans="1:3">
      <c r="A6050" s="101">
        <v>35788</v>
      </c>
      <c r="B6050" s="100">
        <v>86.53</v>
      </c>
      <c r="C6050" s="99" t="s">
        <v>175</v>
      </c>
    </row>
    <row r="6051" spans="1:3">
      <c r="A6051" s="101">
        <v>35787</v>
      </c>
      <c r="B6051" s="100">
        <v>87.11</v>
      </c>
      <c r="C6051" s="99" t="s">
        <v>175</v>
      </c>
    </row>
    <row r="6052" spans="1:3">
      <c r="A6052" s="101">
        <v>35786</v>
      </c>
      <c r="B6052" s="100">
        <v>89.54</v>
      </c>
      <c r="C6052" s="99" t="s">
        <v>175</v>
      </c>
    </row>
    <row r="6053" spans="1:3">
      <c r="A6053" s="101">
        <v>35783</v>
      </c>
      <c r="B6053" s="100">
        <v>88.9</v>
      </c>
      <c r="C6053" s="99" t="s">
        <v>175</v>
      </c>
    </row>
    <row r="6054" spans="1:3">
      <c r="A6054" s="101">
        <v>35782</v>
      </c>
      <c r="B6054" s="100">
        <v>89.7</v>
      </c>
      <c r="C6054" s="99" t="s">
        <v>175</v>
      </c>
    </row>
    <row r="6055" spans="1:3">
      <c r="A6055" s="101">
        <v>35781</v>
      </c>
      <c r="B6055" s="100">
        <v>90.65</v>
      </c>
      <c r="C6055" s="99" t="s">
        <v>175</v>
      </c>
    </row>
    <row r="6056" spans="1:3">
      <c r="A6056" s="101">
        <v>35780</v>
      </c>
      <c r="B6056" s="100">
        <v>90.88</v>
      </c>
      <c r="C6056" s="99" t="s">
        <v>175</v>
      </c>
    </row>
    <row r="6057" spans="1:3">
      <c r="A6057" s="101">
        <v>35779</v>
      </c>
      <c r="B6057" s="100">
        <v>90.44</v>
      </c>
      <c r="C6057" s="99" t="s">
        <v>175</v>
      </c>
    </row>
    <row r="6058" spans="1:3">
      <c r="A6058" s="101">
        <v>35776</v>
      </c>
      <c r="B6058" s="100">
        <v>89.5</v>
      </c>
      <c r="C6058" s="99" t="s">
        <v>175</v>
      </c>
    </row>
    <row r="6059" spans="1:3">
      <c r="A6059" s="101">
        <v>35775</v>
      </c>
      <c r="B6059" s="100">
        <v>89.65</v>
      </c>
      <c r="C6059" s="99" t="s">
        <v>175</v>
      </c>
    </row>
    <row r="6060" spans="1:3">
      <c r="A6060" s="101">
        <v>35774</v>
      </c>
      <c r="B6060" s="100">
        <v>91.02</v>
      </c>
      <c r="C6060" s="99" t="s">
        <v>175</v>
      </c>
    </row>
    <row r="6061" spans="1:3">
      <c r="A6061" s="101">
        <v>35773</v>
      </c>
      <c r="B6061" s="100">
        <v>91.58</v>
      </c>
      <c r="C6061" s="99" t="s">
        <v>175</v>
      </c>
    </row>
    <row r="6062" spans="1:3">
      <c r="A6062" s="101">
        <v>35772</v>
      </c>
      <c r="B6062" s="100">
        <v>92.2</v>
      </c>
      <c r="C6062" s="99" t="s">
        <v>175</v>
      </c>
    </row>
    <row r="6063" spans="1:3">
      <c r="A6063" s="101">
        <v>35769</v>
      </c>
      <c r="B6063" s="100">
        <v>92.32</v>
      </c>
      <c r="C6063" s="99" t="s">
        <v>175</v>
      </c>
    </row>
    <row r="6064" spans="1:3">
      <c r="A6064" s="101">
        <v>35768</v>
      </c>
      <c r="B6064" s="100">
        <v>91.33</v>
      </c>
      <c r="C6064" s="99" t="s">
        <v>175</v>
      </c>
    </row>
    <row r="6065" spans="1:3">
      <c r="A6065" s="101">
        <v>35767</v>
      </c>
      <c r="B6065" s="100">
        <v>91.66</v>
      </c>
      <c r="C6065" s="99" t="s">
        <v>175</v>
      </c>
    </row>
    <row r="6066" spans="1:3">
      <c r="A6066" s="101">
        <v>35766</v>
      </c>
      <c r="B6066" s="100">
        <v>91.17</v>
      </c>
      <c r="C6066" s="99" t="s">
        <v>175</v>
      </c>
    </row>
    <row r="6067" spans="1:3">
      <c r="A6067" s="101">
        <v>35765</v>
      </c>
      <c r="B6067" s="100">
        <v>91.45</v>
      </c>
      <c r="C6067" s="99" t="s">
        <v>175</v>
      </c>
    </row>
    <row r="6068" spans="1:3">
      <c r="A6068" s="101">
        <v>35762</v>
      </c>
      <c r="B6068" s="100">
        <v>89.62</v>
      </c>
      <c r="C6068" s="99" t="s">
        <v>175</v>
      </c>
    </row>
    <row r="6069" spans="1:3">
      <c r="A6069" s="101">
        <v>35760</v>
      </c>
      <c r="B6069" s="100">
        <v>89.28</v>
      </c>
      <c r="C6069" s="99" t="s">
        <v>175</v>
      </c>
    </row>
    <row r="6070" spans="1:3">
      <c r="A6070" s="101">
        <v>35759</v>
      </c>
      <c r="B6070" s="100">
        <v>89.18</v>
      </c>
      <c r="C6070" s="99" t="s">
        <v>175</v>
      </c>
    </row>
    <row r="6071" spans="1:3">
      <c r="A6071" s="101">
        <v>35758</v>
      </c>
      <c r="B6071" s="100">
        <v>88.79</v>
      </c>
      <c r="C6071" s="99" t="s">
        <v>175</v>
      </c>
    </row>
    <row r="6072" spans="1:3">
      <c r="A6072" s="101">
        <v>35755</v>
      </c>
      <c r="B6072" s="100">
        <v>90.33</v>
      </c>
      <c r="C6072" s="99" t="s">
        <v>175</v>
      </c>
    </row>
    <row r="6073" spans="1:3">
      <c r="A6073" s="101">
        <v>35754</v>
      </c>
      <c r="B6073" s="100">
        <v>89.94</v>
      </c>
      <c r="C6073" s="99" t="s">
        <v>175</v>
      </c>
    </row>
    <row r="6074" spans="1:3">
      <c r="A6074" s="101">
        <v>35753</v>
      </c>
      <c r="B6074" s="100">
        <v>88.59</v>
      </c>
      <c r="C6074" s="99" t="s">
        <v>175</v>
      </c>
    </row>
    <row r="6075" spans="1:3">
      <c r="A6075" s="101">
        <v>35752</v>
      </c>
      <c r="B6075" s="100">
        <v>87.98</v>
      </c>
      <c r="C6075" s="99" t="s">
        <v>175</v>
      </c>
    </row>
    <row r="6076" spans="1:3">
      <c r="A6076" s="101">
        <v>35751</v>
      </c>
      <c r="B6076" s="100">
        <v>88.72</v>
      </c>
      <c r="C6076" s="99" t="s">
        <v>175</v>
      </c>
    </row>
    <row r="6077" spans="1:3">
      <c r="A6077" s="101">
        <v>35748</v>
      </c>
      <c r="B6077" s="100">
        <v>87.04</v>
      </c>
      <c r="C6077" s="99" t="s">
        <v>175</v>
      </c>
    </row>
    <row r="6078" spans="1:3">
      <c r="A6078" s="101">
        <v>35747</v>
      </c>
      <c r="B6078" s="100">
        <v>85.93</v>
      </c>
      <c r="C6078" s="99" t="s">
        <v>175</v>
      </c>
    </row>
    <row r="6079" spans="1:3">
      <c r="A6079" s="101">
        <v>35746</v>
      </c>
      <c r="B6079" s="100">
        <v>84.93</v>
      </c>
      <c r="C6079" s="99" t="s">
        <v>175</v>
      </c>
    </row>
    <row r="6080" spans="1:3">
      <c r="A6080" s="101">
        <v>35745</v>
      </c>
      <c r="B6080" s="100">
        <v>86.58</v>
      </c>
      <c r="C6080" s="99" t="s">
        <v>175</v>
      </c>
    </row>
    <row r="6081" spans="1:3">
      <c r="A6081" s="101">
        <v>35744</v>
      </c>
      <c r="B6081" s="100">
        <v>86.34</v>
      </c>
      <c r="C6081" s="99" t="s">
        <v>175</v>
      </c>
    </row>
    <row r="6082" spans="1:3">
      <c r="A6082" s="101">
        <v>35741</v>
      </c>
      <c r="B6082" s="100">
        <v>86.92</v>
      </c>
      <c r="C6082" s="99" t="s">
        <v>175</v>
      </c>
    </row>
    <row r="6083" spans="1:3">
      <c r="A6083" s="101">
        <v>35740</v>
      </c>
      <c r="B6083" s="100">
        <v>87.9</v>
      </c>
      <c r="C6083" s="99" t="s">
        <v>175</v>
      </c>
    </row>
    <row r="6084" spans="1:3">
      <c r="A6084" s="101">
        <v>35739</v>
      </c>
      <c r="B6084" s="100">
        <v>88.33</v>
      </c>
      <c r="C6084" s="99" t="s">
        <v>175</v>
      </c>
    </row>
    <row r="6085" spans="1:3">
      <c r="A6085" s="101">
        <v>35738</v>
      </c>
      <c r="B6085" s="100">
        <v>88.13</v>
      </c>
      <c r="C6085" s="99" t="s">
        <v>175</v>
      </c>
    </row>
    <row r="6086" spans="1:3">
      <c r="A6086" s="101">
        <v>35737</v>
      </c>
      <c r="B6086" s="100">
        <v>87.97</v>
      </c>
      <c r="C6086" s="99" t="s">
        <v>175</v>
      </c>
    </row>
    <row r="6087" spans="1:3">
      <c r="A6087" s="101">
        <v>35734</v>
      </c>
      <c r="B6087" s="100">
        <v>85.68</v>
      </c>
      <c r="C6087" s="99" t="s">
        <v>175</v>
      </c>
    </row>
    <row r="6088" spans="1:3">
      <c r="A6088" s="101">
        <v>35733</v>
      </c>
      <c r="B6088" s="100">
        <v>84.65</v>
      </c>
      <c r="C6088" s="99" t="s">
        <v>175</v>
      </c>
    </row>
    <row r="6089" spans="1:3">
      <c r="A6089" s="101">
        <v>35732</v>
      </c>
      <c r="B6089" s="100">
        <v>86.09</v>
      </c>
      <c r="C6089" s="99" t="s">
        <v>175</v>
      </c>
    </row>
    <row r="6090" spans="1:3">
      <c r="A6090" s="101">
        <v>35731</v>
      </c>
      <c r="B6090" s="100">
        <v>86.32</v>
      </c>
      <c r="C6090" s="99" t="s">
        <v>175</v>
      </c>
    </row>
    <row r="6091" spans="1:3">
      <c r="A6091" s="101">
        <v>35730</v>
      </c>
      <c r="B6091" s="100">
        <v>82.09</v>
      </c>
      <c r="C6091" s="99" t="s">
        <v>175</v>
      </c>
    </row>
    <row r="6092" spans="1:3">
      <c r="A6092" s="101">
        <v>35727</v>
      </c>
      <c r="B6092" s="100">
        <v>88.18</v>
      </c>
      <c r="C6092" s="99" t="s">
        <v>175</v>
      </c>
    </row>
    <row r="6093" spans="1:3">
      <c r="A6093" s="101">
        <v>35726</v>
      </c>
      <c r="B6093" s="100">
        <v>89.03</v>
      </c>
      <c r="C6093" s="99" t="s">
        <v>175</v>
      </c>
    </row>
    <row r="6094" spans="1:3">
      <c r="A6094" s="101">
        <v>35725</v>
      </c>
      <c r="B6094" s="100">
        <v>90.69</v>
      </c>
      <c r="C6094" s="99" t="s">
        <v>175</v>
      </c>
    </row>
    <row r="6095" spans="1:3">
      <c r="A6095" s="101">
        <v>35724</v>
      </c>
      <c r="B6095" s="100">
        <v>91.04</v>
      </c>
      <c r="C6095" s="99" t="s">
        <v>175</v>
      </c>
    </row>
    <row r="6096" spans="1:3">
      <c r="A6096" s="101">
        <v>35723</v>
      </c>
      <c r="B6096" s="100">
        <v>89.47</v>
      </c>
      <c r="C6096" s="99" t="s">
        <v>175</v>
      </c>
    </row>
    <row r="6097" spans="1:3">
      <c r="A6097" s="101">
        <v>35720</v>
      </c>
      <c r="B6097" s="100">
        <v>88.4</v>
      </c>
      <c r="C6097" s="99" t="s">
        <v>175</v>
      </c>
    </row>
    <row r="6098" spans="1:3">
      <c r="A6098" s="101">
        <v>35719</v>
      </c>
      <c r="B6098" s="100">
        <v>89.44</v>
      </c>
      <c r="C6098" s="99" t="s">
        <v>175</v>
      </c>
    </row>
    <row r="6099" spans="1:3">
      <c r="A6099" s="101">
        <v>35718</v>
      </c>
      <c r="B6099" s="100">
        <v>90.42</v>
      </c>
      <c r="C6099" s="99" t="s">
        <v>175</v>
      </c>
    </row>
    <row r="6100" spans="1:3">
      <c r="A6100" s="101">
        <v>35717</v>
      </c>
      <c r="B6100" s="100">
        <v>90.85</v>
      </c>
      <c r="C6100" s="99" t="s">
        <v>175</v>
      </c>
    </row>
    <row r="6101" spans="1:3">
      <c r="A6101" s="101">
        <v>35716</v>
      </c>
      <c r="B6101" s="100">
        <v>90.64</v>
      </c>
      <c r="C6101" s="99" t="s">
        <v>175</v>
      </c>
    </row>
    <row r="6102" spans="1:3">
      <c r="A6102" s="101">
        <v>35713</v>
      </c>
      <c r="B6102" s="100">
        <v>90.55</v>
      </c>
      <c r="C6102" s="99" t="s">
        <v>175</v>
      </c>
    </row>
    <row r="6103" spans="1:3">
      <c r="A6103" s="101">
        <v>35712</v>
      </c>
      <c r="B6103" s="100">
        <v>90.88</v>
      </c>
      <c r="C6103" s="99" t="s">
        <v>175</v>
      </c>
    </row>
    <row r="6104" spans="1:3">
      <c r="A6104" s="101">
        <v>35711</v>
      </c>
      <c r="B6104" s="100">
        <v>91.18</v>
      </c>
      <c r="C6104" s="99" t="s">
        <v>175</v>
      </c>
    </row>
    <row r="6105" spans="1:3">
      <c r="A6105" s="101">
        <v>35710</v>
      </c>
      <c r="B6105" s="100">
        <v>92.02</v>
      </c>
      <c r="C6105" s="99" t="s">
        <v>175</v>
      </c>
    </row>
    <row r="6106" spans="1:3">
      <c r="A6106" s="101">
        <v>35709</v>
      </c>
      <c r="B6106" s="100">
        <v>91.04</v>
      </c>
      <c r="C6106" s="99" t="s">
        <v>175</v>
      </c>
    </row>
    <row r="6107" spans="1:3">
      <c r="A6107" s="101">
        <v>35706</v>
      </c>
      <c r="B6107" s="100">
        <v>90.32</v>
      </c>
      <c r="C6107" s="99" t="s">
        <v>175</v>
      </c>
    </row>
    <row r="6108" spans="1:3">
      <c r="A6108" s="101">
        <v>35705</v>
      </c>
      <c r="B6108" s="100">
        <v>89.9</v>
      </c>
      <c r="C6108" s="99" t="s">
        <v>175</v>
      </c>
    </row>
    <row r="6109" spans="1:3">
      <c r="A6109" s="101">
        <v>35704</v>
      </c>
      <c r="B6109" s="100">
        <v>89.42</v>
      </c>
      <c r="C6109" s="99" t="s">
        <v>175</v>
      </c>
    </row>
    <row r="6110" spans="1:3">
      <c r="A6110" s="101">
        <v>35703</v>
      </c>
      <c r="B6110" s="100">
        <v>88.65</v>
      </c>
      <c r="C6110" s="99" t="s">
        <v>175</v>
      </c>
    </row>
    <row r="6111" spans="1:3">
      <c r="A6111" s="101">
        <v>35702</v>
      </c>
      <c r="B6111" s="100">
        <v>89.21</v>
      </c>
      <c r="C6111" s="99" t="s">
        <v>175</v>
      </c>
    </row>
    <row r="6112" spans="1:3">
      <c r="A6112" s="101">
        <v>35699</v>
      </c>
      <c r="B6112" s="100">
        <v>88.45</v>
      </c>
      <c r="C6112" s="99" t="s">
        <v>175</v>
      </c>
    </row>
    <row r="6113" spans="1:3">
      <c r="A6113" s="101">
        <v>35698</v>
      </c>
      <c r="B6113" s="100">
        <v>87.74</v>
      </c>
      <c r="C6113" s="99" t="s">
        <v>175</v>
      </c>
    </row>
    <row r="6114" spans="1:3">
      <c r="A6114" s="101">
        <v>35697</v>
      </c>
      <c r="B6114" s="100">
        <v>88.36</v>
      </c>
      <c r="C6114" s="99" t="s">
        <v>175</v>
      </c>
    </row>
    <row r="6115" spans="1:3">
      <c r="A6115" s="101">
        <v>35696</v>
      </c>
      <c r="B6115" s="100">
        <v>89.33</v>
      </c>
      <c r="C6115" s="99" t="s">
        <v>175</v>
      </c>
    </row>
    <row r="6116" spans="1:3">
      <c r="A6116" s="101">
        <v>35695</v>
      </c>
      <c r="B6116" s="100">
        <v>89.66</v>
      </c>
      <c r="C6116" s="99" t="s">
        <v>175</v>
      </c>
    </row>
    <row r="6117" spans="1:3">
      <c r="A6117" s="101">
        <v>35692</v>
      </c>
      <c r="B6117" s="100">
        <v>89.19</v>
      </c>
      <c r="C6117" s="99" t="s">
        <v>175</v>
      </c>
    </row>
    <row r="6118" spans="1:3">
      <c r="A6118" s="101">
        <v>35691</v>
      </c>
      <c r="B6118" s="100">
        <v>88.89</v>
      </c>
      <c r="C6118" s="99" t="s">
        <v>175</v>
      </c>
    </row>
    <row r="6119" spans="1:3">
      <c r="A6119" s="101">
        <v>35690</v>
      </c>
      <c r="B6119" s="100">
        <v>88.49</v>
      </c>
      <c r="C6119" s="99" t="s">
        <v>175</v>
      </c>
    </row>
    <row r="6120" spans="1:3">
      <c r="A6120" s="101">
        <v>35689</v>
      </c>
      <c r="B6120" s="100">
        <v>88.72</v>
      </c>
      <c r="C6120" s="99" t="s">
        <v>175</v>
      </c>
    </row>
    <row r="6121" spans="1:3">
      <c r="A6121" s="101">
        <v>35688</v>
      </c>
      <c r="B6121" s="100">
        <v>86.31</v>
      </c>
      <c r="C6121" s="99" t="s">
        <v>175</v>
      </c>
    </row>
    <row r="6122" spans="1:3">
      <c r="A6122" s="101">
        <v>35685</v>
      </c>
      <c r="B6122" s="100">
        <v>86.67</v>
      </c>
      <c r="C6122" s="99" t="s">
        <v>175</v>
      </c>
    </row>
    <row r="6123" spans="1:3">
      <c r="A6123" s="101">
        <v>35684</v>
      </c>
      <c r="B6123" s="100">
        <v>85.59</v>
      </c>
      <c r="C6123" s="99" t="s">
        <v>175</v>
      </c>
    </row>
    <row r="6124" spans="1:3">
      <c r="A6124" s="101">
        <v>35683</v>
      </c>
      <c r="B6124" s="100">
        <v>86.17</v>
      </c>
      <c r="C6124" s="99" t="s">
        <v>175</v>
      </c>
    </row>
    <row r="6125" spans="1:3">
      <c r="A6125" s="101">
        <v>35682</v>
      </c>
      <c r="B6125" s="100">
        <v>87.54</v>
      </c>
      <c r="C6125" s="99" t="s">
        <v>175</v>
      </c>
    </row>
    <row r="6126" spans="1:3">
      <c r="A6126" s="101">
        <v>35681</v>
      </c>
      <c r="B6126" s="100">
        <v>87.32</v>
      </c>
      <c r="C6126" s="99" t="s">
        <v>175</v>
      </c>
    </row>
    <row r="6127" spans="1:3">
      <c r="A6127" s="101">
        <v>35678</v>
      </c>
      <c r="B6127" s="100">
        <v>87.11</v>
      </c>
      <c r="C6127" s="99" t="s">
        <v>175</v>
      </c>
    </row>
    <row r="6128" spans="1:3">
      <c r="A6128" s="101">
        <v>35677</v>
      </c>
      <c r="B6128" s="100">
        <v>87.28</v>
      </c>
      <c r="C6128" s="99" t="s">
        <v>175</v>
      </c>
    </row>
    <row r="6129" spans="1:3">
      <c r="A6129" s="101">
        <v>35676</v>
      </c>
      <c r="B6129" s="100">
        <v>86.99</v>
      </c>
      <c r="C6129" s="99" t="s">
        <v>175</v>
      </c>
    </row>
    <row r="6130" spans="1:3">
      <c r="A6130" s="101">
        <v>35675</v>
      </c>
      <c r="B6130" s="100">
        <v>86.96</v>
      </c>
      <c r="C6130" s="99" t="s">
        <v>175</v>
      </c>
    </row>
    <row r="6131" spans="1:3">
      <c r="A6131" s="101">
        <v>35671</v>
      </c>
      <c r="B6131" s="100">
        <v>84.31</v>
      </c>
      <c r="C6131" s="99" t="s">
        <v>175</v>
      </c>
    </row>
    <row r="6132" spans="1:3">
      <c r="A6132" s="101">
        <v>35670</v>
      </c>
      <c r="B6132" s="100">
        <v>84.69</v>
      </c>
      <c r="C6132" s="99" t="s">
        <v>175</v>
      </c>
    </row>
    <row r="6133" spans="1:3">
      <c r="A6133" s="101">
        <v>35669</v>
      </c>
      <c r="B6133" s="100">
        <v>85.63</v>
      </c>
      <c r="C6133" s="99" t="s">
        <v>175</v>
      </c>
    </row>
    <row r="6134" spans="1:3">
      <c r="A6134" s="101">
        <v>35668</v>
      </c>
      <c r="B6134" s="100">
        <v>85.54</v>
      </c>
      <c r="C6134" s="99" t="s">
        <v>175</v>
      </c>
    </row>
    <row r="6135" spans="1:3">
      <c r="A6135" s="101">
        <v>35667</v>
      </c>
      <c r="B6135" s="100">
        <v>86.22</v>
      </c>
      <c r="C6135" s="99" t="s">
        <v>175</v>
      </c>
    </row>
    <row r="6136" spans="1:3">
      <c r="A6136" s="101">
        <v>35664</v>
      </c>
      <c r="B6136" s="100">
        <v>86.54</v>
      </c>
      <c r="C6136" s="99" t="s">
        <v>175</v>
      </c>
    </row>
    <row r="6137" spans="1:3">
      <c r="A6137" s="101">
        <v>35663</v>
      </c>
      <c r="B6137" s="100">
        <v>86.68</v>
      </c>
      <c r="C6137" s="99" t="s">
        <v>175</v>
      </c>
    </row>
    <row r="6138" spans="1:3">
      <c r="A6138" s="101">
        <v>35662</v>
      </c>
      <c r="B6138" s="100">
        <v>88.02</v>
      </c>
      <c r="C6138" s="99" t="s">
        <v>175</v>
      </c>
    </row>
    <row r="6139" spans="1:3">
      <c r="A6139" s="101">
        <v>35661</v>
      </c>
      <c r="B6139" s="100">
        <v>86.76</v>
      </c>
      <c r="C6139" s="99" t="s">
        <v>175</v>
      </c>
    </row>
    <row r="6140" spans="1:3">
      <c r="A6140" s="101">
        <v>35660</v>
      </c>
      <c r="B6140" s="100">
        <v>85.49</v>
      </c>
      <c r="C6140" s="99" t="s">
        <v>175</v>
      </c>
    </row>
    <row r="6141" spans="1:3">
      <c r="A6141" s="101">
        <v>35657</v>
      </c>
      <c r="B6141" s="100">
        <v>84.38</v>
      </c>
      <c r="C6141" s="99" t="s">
        <v>175</v>
      </c>
    </row>
    <row r="6142" spans="1:3">
      <c r="A6142" s="101">
        <v>35656</v>
      </c>
      <c r="B6142" s="100">
        <v>86.63</v>
      </c>
      <c r="C6142" s="99" t="s">
        <v>175</v>
      </c>
    </row>
    <row r="6143" spans="1:3">
      <c r="A6143" s="101">
        <v>35655</v>
      </c>
      <c r="B6143" s="100">
        <v>86.37</v>
      </c>
      <c r="C6143" s="99" t="s">
        <v>175</v>
      </c>
    </row>
    <row r="6144" spans="1:3">
      <c r="A6144" s="101">
        <v>35654</v>
      </c>
      <c r="B6144" s="100">
        <v>86.77</v>
      </c>
      <c r="C6144" s="99" t="s">
        <v>175</v>
      </c>
    </row>
    <row r="6145" spans="1:3">
      <c r="A6145" s="101">
        <v>35653</v>
      </c>
      <c r="B6145" s="100">
        <v>87.75</v>
      </c>
      <c r="C6145" s="99" t="s">
        <v>175</v>
      </c>
    </row>
    <row r="6146" spans="1:3">
      <c r="A6146" s="101">
        <v>35650</v>
      </c>
      <c r="B6146" s="100">
        <v>87.4</v>
      </c>
      <c r="C6146" s="99" t="s">
        <v>175</v>
      </c>
    </row>
    <row r="6147" spans="1:3">
      <c r="A6147" s="101">
        <v>35649</v>
      </c>
      <c r="B6147" s="100">
        <v>89.06</v>
      </c>
      <c r="C6147" s="99" t="s">
        <v>175</v>
      </c>
    </row>
    <row r="6148" spans="1:3">
      <c r="A6148" s="101">
        <v>35648</v>
      </c>
      <c r="B6148" s="100">
        <v>89.9</v>
      </c>
      <c r="C6148" s="99" t="s">
        <v>175</v>
      </c>
    </row>
    <row r="6149" spans="1:3">
      <c r="A6149" s="101">
        <v>35647</v>
      </c>
      <c r="B6149" s="100">
        <v>89.15</v>
      </c>
      <c r="C6149" s="99" t="s">
        <v>175</v>
      </c>
    </row>
    <row r="6150" spans="1:3">
      <c r="A6150" s="101">
        <v>35646</v>
      </c>
      <c r="B6150" s="100">
        <v>88.96</v>
      </c>
      <c r="C6150" s="99" t="s">
        <v>175</v>
      </c>
    </row>
    <row r="6151" spans="1:3">
      <c r="A6151" s="101">
        <v>35643</v>
      </c>
      <c r="B6151" s="100">
        <v>88.67</v>
      </c>
      <c r="C6151" s="99" t="s">
        <v>175</v>
      </c>
    </row>
    <row r="6152" spans="1:3">
      <c r="A6152" s="101">
        <v>35642</v>
      </c>
      <c r="B6152" s="100">
        <v>89.32</v>
      </c>
      <c r="C6152" s="99" t="s">
        <v>175</v>
      </c>
    </row>
    <row r="6153" spans="1:3">
      <c r="A6153" s="101">
        <v>35641</v>
      </c>
      <c r="B6153" s="100">
        <v>89.12</v>
      </c>
      <c r="C6153" s="99" t="s">
        <v>175</v>
      </c>
    </row>
    <row r="6154" spans="1:3">
      <c r="A6154" s="101">
        <v>35640</v>
      </c>
      <c r="B6154" s="100">
        <v>88.16</v>
      </c>
      <c r="C6154" s="99" t="s">
        <v>175</v>
      </c>
    </row>
    <row r="6155" spans="1:3">
      <c r="A6155" s="101">
        <v>35639</v>
      </c>
      <c r="B6155" s="100">
        <v>87.62</v>
      </c>
      <c r="C6155" s="99" t="s">
        <v>175</v>
      </c>
    </row>
    <row r="6156" spans="1:3">
      <c r="A6156" s="101">
        <v>35636</v>
      </c>
      <c r="B6156" s="100">
        <v>87.83</v>
      </c>
      <c r="C6156" s="99" t="s">
        <v>175</v>
      </c>
    </row>
    <row r="6157" spans="1:3">
      <c r="A6157" s="101">
        <v>35635</v>
      </c>
      <c r="B6157" s="100">
        <v>87.97</v>
      </c>
      <c r="C6157" s="99" t="s">
        <v>175</v>
      </c>
    </row>
    <row r="6158" spans="1:3">
      <c r="A6158" s="101">
        <v>35634</v>
      </c>
      <c r="B6158" s="100">
        <v>87.62</v>
      </c>
      <c r="C6158" s="99" t="s">
        <v>175</v>
      </c>
    </row>
    <row r="6159" spans="1:3">
      <c r="A6159" s="101">
        <v>35633</v>
      </c>
      <c r="B6159" s="100">
        <v>87.38</v>
      </c>
      <c r="C6159" s="99" t="s">
        <v>175</v>
      </c>
    </row>
    <row r="6160" spans="1:3">
      <c r="A6160" s="101">
        <v>35632</v>
      </c>
      <c r="B6160" s="100">
        <v>85.4</v>
      </c>
      <c r="C6160" s="99" t="s">
        <v>175</v>
      </c>
    </row>
    <row r="6161" spans="1:3">
      <c r="A6161" s="101">
        <v>35629</v>
      </c>
      <c r="B6161" s="100">
        <v>85.62</v>
      </c>
      <c r="C6161" s="99" t="s">
        <v>175</v>
      </c>
    </row>
    <row r="6162" spans="1:3">
      <c r="A6162" s="101">
        <v>35628</v>
      </c>
      <c r="B6162" s="100">
        <v>87.16</v>
      </c>
      <c r="C6162" s="99" t="s">
        <v>175</v>
      </c>
    </row>
    <row r="6163" spans="1:3">
      <c r="A6163" s="101">
        <v>35627</v>
      </c>
      <c r="B6163" s="100">
        <v>87.62</v>
      </c>
      <c r="C6163" s="99" t="s">
        <v>175</v>
      </c>
    </row>
    <row r="6164" spans="1:3">
      <c r="A6164" s="101">
        <v>35626</v>
      </c>
      <c r="B6164" s="100">
        <v>86.61</v>
      </c>
      <c r="C6164" s="99" t="s">
        <v>175</v>
      </c>
    </row>
    <row r="6165" spans="1:3">
      <c r="A6165" s="101">
        <v>35625</v>
      </c>
      <c r="B6165" s="100">
        <v>85.92</v>
      </c>
      <c r="C6165" s="99" t="s">
        <v>175</v>
      </c>
    </row>
    <row r="6166" spans="1:3">
      <c r="A6166" s="101">
        <v>35622</v>
      </c>
      <c r="B6166" s="100">
        <v>85.75</v>
      </c>
      <c r="C6166" s="99" t="s">
        <v>175</v>
      </c>
    </row>
    <row r="6167" spans="1:3">
      <c r="A6167" s="101">
        <v>35621</v>
      </c>
      <c r="B6167" s="100">
        <v>85.48</v>
      </c>
      <c r="C6167" s="99" t="s">
        <v>175</v>
      </c>
    </row>
    <row r="6168" spans="1:3">
      <c r="A6168" s="101">
        <v>35620</v>
      </c>
      <c r="B6168" s="100">
        <v>84.89</v>
      </c>
      <c r="C6168" s="99" t="s">
        <v>175</v>
      </c>
    </row>
    <row r="6169" spans="1:3">
      <c r="A6169" s="101">
        <v>35619</v>
      </c>
      <c r="B6169" s="100">
        <v>85.93</v>
      </c>
      <c r="C6169" s="99" t="s">
        <v>175</v>
      </c>
    </row>
    <row r="6170" spans="1:3">
      <c r="A6170" s="101">
        <v>35618</v>
      </c>
      <c r="B6170" s="100">
        <v>85.3</v>
      </c>
      <c r="C6170" s="99" t="s">
        <v>175</v>
      </c>
    </row>
    <row r="6171" spans="1:3">
      <c r="A6171" s="101">
        <v>35614</v>
      </c>
      <c r="B6171" s="100">
        <v>85.75</v>
      </c>
      <c r="C6171" s="99" t="s">
        <v>175</v>
      </c>
    </row>
    <row r="6172" spans="1:3">
      <c r="A6172" s="101">
        <v>35613</v>
      </c>
      <c r="B6172" s="100">
        <v>84.54</v>
      </c>
      <c r="C6172" s="99" t="s">
        <v>175</v>
      </c>
    </row>
    <row r="6173" spans="1:3">
      <c r="A6173" s="101">
        <v>35612</v>
      </c>
      <c r="B6173" s="100">
        <v>83.31</v>
      </c>
      <c r="C6173" s="99" t="s">
        <v>175</v>
      </c>
    </row>
    <row r="6174" spans="1:3">
      <c r="A6174" s="101">
        <v>35611</v>
      </c>
      <c r="B6174" s="100">
        <v>82.73</v>
      </c>
      <c r="C6174" s="99" t="s">
        <v>175</v>
      </c>
    </row>
    <row r="6175" spans="1:3">
      <c r="A6175" s="101">
        <v>35608</v>
      </c>
      <c r="B6175" s="100">
        <v>82.95</v>
      </c>
      <c r="C6175" s="99" t="s">
        <v>175</v>
      </c>
    </row>
    <row r="6176" spans="1:3">
      <c r="A6176" s="101">
        <v>35607</v>
      </c>
      <c r="B6176" s="100">
        <v>82.61</v>
      </c>
      <c r="C6176" s="99" t="s">
        <v>175</v>
      </c>
    </row>
    <row r="6177" spans="1:3">
      <c r="A6177" s="101">
        <v>35606</v>
      </c>
      <c r="B6177" s="100">
        <v>83.08</v>
      </c>
      <c r="C6177" s="99" t="s">
        <v>175</v>
      </c>
    </row>
    <row r="6178" spans="1:3">
      <c r="A6178" s="101">
        <v>35605</v>
      </c>
      <c r="B6178" s="100">
        <v>84.04</v>
      </c>
      <c r="C6178" s="99" t="s">
        <v>175</v>
      </c>
    </row>
    <row r="6179" spans="1:3">
      <c r="A6179" s="101">
        <v>35604</v>
      </c>
      <c r="B6179" s="100">
        <v>82.37</v>
      </c>
      <c r="C6179" s="99" t="s">
        <v>175</v>
      </c>
    </row>
    <row r="6180" spans="1:3">
      <c r="A6180" s="101">
        <v>35601</v>
      </c>
      <c r="B6180" s="100">
        <v>84.26</v>
      </c>
      <c r="C6180" s="99" t="s">
        <v>175</v>
      </c>
    </row>
    <row r="6181" spans="1:3">
      <c r="A6181" s="101">
        <v>35600</v>
      </c>
      <c r="B6181" s="100">
        <v>84.2</v>
      </c>
      <c r="C6181" s="99" t="s">
        <v>175</v>
      </c>
    </row>
    <row r="6182" spans="1:3">
      <c r="A6182" s="101">
        <v>35599</v>
      </c>
      <c r="B6182" s="100">
        <v>83.36</v>
      </c>
      <c r="C6182" s="99" t="s">
        <v>175</v>
      </c>
    </row>
    <row r="6183" spans="1:3">
      <c r="A6183" s="101">
        <v>35598</v>
      </c>
      <c r="B6183" s="100">
        <v>83.85</v>
      </c>
      <c r="C6183" s="99" t="s">
        <v>175</v>
      </c>
    </row>
    <row r="6184" spans="1:3">
      <c r="A6184" s="101">
        <v>35597</v>
      </c>
      <c r="B6184" s="100">
        <v>83.8</v>
      </c>
      <c r="C6184" s="99" t="s">
        <v>175</v>
      </c>
    </row>
    <row r="6185" spans="1:3">
      <c r="A6185" s="101">
        <v>35594</v>
      </c>
      <c r="B6185" s="100">
        <v>83.74</v>
      </c>
      <c r="C6185" s="99" t="s">
        <v>175</v>
      </c>
    </row>
    <row r="6186" spans="1:3">
      <c r="A6186" s="101">
        <v>35593</v>
      </c>
      <c r="B6186" s="100">
        <v>82.83</v>
      </c>
      <c r="C6186" s="99" t="s">
        <v>175</v>
      </c>
    </row>
    <row r="6187" spans="1:3">
      <c r="A6187" s="101">
        <v>35592</v>
      </c>
      <c r="B6187" s="100">
        <v>81.5</v>
      </c>
      <c r="C6187" s="99" t="s">
        <v>175</v>
      </c>
    </row>
    <row r="6188" spans="1:3">
      <c r="A6188" s="101">
        <v>35591</v>
      </c>
      <c r="B6188" s="100">
        <v>81.09</v>
      </c>
      <c r="C6188" s="99" t="s">
        <v>175</v>
      </c>
    </row>
    <row r="6189" spans="1:3">
      <c r="A6189" s="101">
        <v>35590</v>
      </c>
      <c r="B6189" s="100">
        <v>80.87</v>
      </c>
      <c r="C6189" s="99" t="s">
        <v>175</v>
      </c>
    </row>
    <row r="6190" spans="1:3">
      <c r="A6190" s="101">
        <v>35587</v>
      </c>
      <c r="B6190" s="100">
        <v>80.41</v>
      </c>
      <c r="C6190" s="99" t="s">
        <v>175</v>
      </c>
    </row>
    <row r="6191" spans="1:3">
      <c r="A6191" s="101">
        <v>35586</v>
      </c>
      <c r="B6191" s="100">
        <v>79.040000000000006</v>
      </c>
      <c r="C6191" s="99" t="s">
        <v>175</v>
      </c>
    </row>
    <row r="6192" spans="1:3">
      <c r="A6192" s="101">
        <v>35585</v>
      </c>
      <c r="B6192" s="100">
        <v>78.72</v>
      </c>
      <c r="C6192" s="99" t="s">
        <v>175</v>
      </c>
    </row>
    <row r="6193" spans="1:3">
      <c r="A6193" s="101">
        <v>35584</v>
      </c>
      <c r="B6193" s="100">
        <v>79.19</v>
      </c>
      <c r="C6193" s="99" t="s">
        <v>175</v>
      </c>
    </row>
    <row r="6194" spans="1:3">
      <c r="A6194" s="101">
        <v>35583</v>
      </c>
      <c r="B6194" s="100">
        <v>79.28</v>
      </c>
      <c r="C6194" s="99" t="s">
        <v>175</v>
      </c>
    </row>
    <row r="6195" spans="1:3">
      <c r="A6195" s="101">
        <v>35580</v>
      </c>
      <c r="B6195" s="100">
        <v>79.459999999999994</v>
      </c>
      <c r="C6195" s="99" t="s">
        <v>175</v>
      </c>
    </row>
    <row r="6196" spans="1:3">
      <c r="A6196" s="101">
        <v>35579</v>
      </c>
      <c r="B6196" s="100">
        <v>79.069999999999993</v>
      </c>
      <c r="C6196" s="99" t="s">
        <v>175</v>
      </c>
    </row>
    <row r="6197" spans="1:3">
      <c r="A6197" s="101">
        <v>35578</v>
      </c>
      <c r="B6197" s="100">
        <v>79.349999999999994</v>
      </c>
      <c r="C6197" s="99" t="s">
        <v>175</v>
      </c>
    </row>
    <row r="6198" spans="1:3">
      <c r="A6198" s="101">
        <v>35577</v>
      </c>
      <c r="B6198" s="100">
        <v>79.56</v>
      </c>
      <c r="C6198" s="99" t="s">
        <v>175</v>
      </c>
    </row>
    <row r="6199" spans="1:3">
      <c r="A6199" s="101">
        <v>35573</v>
      </c>
      <c r="B6199" s="100">
        <v>79.31</v>
      </c>
      <c r="C6199" s="99" t="s">
        <v>175</v>
      </c>
    </row>
    <row r="6200" spans="1:3">
      <c r="A6200" s="101">
        <v>35572</v>
      </c>
      <c r="B6200" s="100">
        <v>78.25</v>
      </c>
      <c r="C6200" s="99" t="s">
        <v>175</v>
      </c>
    </row>
    <row r="6201" spans="1:3">
      <c r="A6201" s="101">
        <v>35571</v>
      </c>
      <c r="B6201" s="100">
        <v>78.59</v>
      </c>
      <c r="C6201" s="99" t="s">
        <v>175</v>
      </c>
    </row>
    <row r="6202" spans="1:3">
      <c r="A6202" s="101">
        <v>35570</v>
      </c>
      <c r="B6202" s="100">
        <v>78.8</v>
      </c>
      <c r="C6202" s="99" t="s">
        <v>175</v>
      </c>
    </row>
    <row r="6203" spans="1:3">
      <c r="A6203" s="101">
        <v>35569</v>
      </c>
      <c r="B6203" s="100">
        <v>78.010000000000005</v>
      </c>
      <c r="C6203" s="99" t="s">
        <v>175</v>
      </c>
    </row>
    <row r="6204" spans="1:3">
      <c r="A6204" s="101">
        <v>35566</v>
      </c>
      <c r="B6204" s="100">
        <v>77.680000000000007</v>
      </c>
      <c r="C6204" s="99" t="s">
        <v>175</v>
      </c>
    </row>
    <row r="6205" spans="1:3">
      <c r="A6205" s="101">
        <v>35565</v>
      </c>
      <c r="B6205" s="100">
        <v>78.8</v>
      </c>
      <c r="C6205" s="99" t="s">
        <v>175</v>
      </c>
    </row>
    <row r="6206" spans="1:3">
      <c r="A6206" s="101">
        <v>35564</v>
      </c>
      <c r="B6206" s="100">
        <v>78.23</v>
      </c>
      <c r="C6206" s="99" t="s">
        <v>175</v>
      </c>
    </row>
    <row r="6207" spans="1:3">
      <c r="A6207" s="101">
        <v>35563</v>
      </c>
      <c r="B6207" s="100">
        <v>77.95</v>
      </c>
      <c r="C6207" s="99" t="s">
        <v>175</v>
      </c>
    </row>
    <row r="6208" spans="1:3">
      <c r="A6208" s="101">
        <v>35562</v>
      </c>
      <c r="B6208" s="100">
        <v>78.36</v>
      </c>
      <c r="C6208" s="99" t="s">
        <v>175</v>
      </c>
    </row>
    <row r="6209" spans="1:3">
      <c r="A6209" s="101">
        <v>35559</v>
      </c>
      <c r="B6209" s="100">
        <v>77.150000000000006</v>
      </c>
      <c r="C6209" s="99" t="s">
        <v>175</v>
      </c>
    </row>
    <row r="6210" spans="1:3">
      <c r="A6210" s="101">
        <v>35558</v>
      </c>
      <c r="B6210" s="100">
        <v>76.7</v>
      </c>
      <c r="C6210" s="99" t="s">
        <v>175</v>
      </c>
    </row>
    <row r="6211" spans="1:3">
      <c r="A6211" s="101">
        <v>35557</v>
      </c>
      <c r="B6211" s="100">
        <v>76.27</v>
      </c>
      <c r="C6211" s="99" t="s">
        <v>175</v>
      </c>
    </row>
    <row r="6212" spans="1:3">
      <c r="A6212" s="101">
        <v>35556</v>
      </c>
      <c r="B6212" s="100">
        <v>77.400000000000006</v>
      </c>
      <c r="C6212" s="99" t="s">
        <v>175</v>
      </c>
    </row>
    <row r="6213" spans="1:3">
      <c r="A6213" s="101">
        <v>35555</v>
      </c>
      <c r="B6213" s="100">
        <v>77.62</v>
      </c>
      <c r="C6213" s="99" t="s">
        <v>175</v>
      </c>
    </row>
    <row r="6214" spans="1:3">
      <c r="A6214" s="101">
        <v>35552</v>
      </c>
      <c r="B6214" s="100">
        <v>76</v>
      </c>
      <c r="C6214" s="99" t="s">
        <v>175</v>
      </c>
    </row>
    <row r="6215" spans="1:3">
      <c r="A6215" s="101">
        <v>35551</v>
      </c>
      <c r="B6215" s="100">
        <v>74.650000000000006</v>
      </c>
      <c r="C6215" s="99" t="s">
        <v>175</v>
      </c>
    </row>
    <row r="6216" spans="1:3">
      <c r="A6216" s="101">
        <v>35550</v>
      </c>
      <c r="B6216" s="100">
        <v>74.900000000000006</v>
      </c>
      <c r="C6216" s="99" t="s">
        <v>175</v>
      </c>
    </row>
    <row r="6217" spans="1:3">
      <c r="A6217" s="101">
        <v>35549</v>
      </c>
      <c r="B6217" s="100">
        <v>74.209999999999994</v>
      </c>
      <c r="C6217" s="99" t="s">
        <v>175</v>
      </c>
    </row>
    <row r="6218" spans="1:3">
      <c r="A6218" s="101">
        <v>35548</v>
      </c>
      <c r="B6218" s="100">
        <v>72.23</v>
      </c>
      <c r="C6218" s="99" t="s">
        <v>175</v>
      </c>
    </row>
    <row r="6219" spans="1:3">
      <c r="A6219" s="101">
        <v>35545</v>
      </c>
      <c r="B6219" s="100">
        <v>71.52</v>
      </c>
      <c r="C6219" s="99" t="s">
        <v>175</v>
      </c>
    </row>
    <row r="6220" spans="1:3">
      <c r="A6220" s="101">
        <v>35544</v>
      </c>
      <c r="B6220" s="100">
        <v>72.069999999999993</v>
      </c>
      <c r="C6220" s="99" t="s">
        <v>175</v>
      </c>
    </row>
    <row r="6221" spans="1:3">
      <c r="A6221" s="101">
        <v>35543</v>
      </c>
      <c r="B6221" s="100">
        <v>72.290000000000006</v>
      </c>
      <c r="C6221" s="99" t="s">
        <v>175</v>
      </c>
    </row>
    <row r="6222" spans="1:3">
      <c r="A6222" s="101">
        <v>35542</v>
      </c>
      <c r="B6222" s="100">
        <v>72.38</v>
      </c>
      <c r="C6222" s="99" t="s">
        <v>175</v>
      </c>
    </row>
    <row r="6223" spans="1:3">
      <c r="A6223" s="101">
        <v>35541</v>
      </c>
      <c r="B6223" s="100">
        <v>71.05</v>
      </c>
      <c r="C6223" s="99" t="s">
        <v>175</v>
      </c>
    </row>
    <row r="6224" spans="1:3">
      <c r="A6224" s="101">
        <v>35538</v>
      </c>
      <c r="B6224" s="100">
        <v>71.599999999999994</v>
      </c>
      <c r="C6224" s="99" t="s">
        <v>175</v>
      </c>
    </row>
    <row r="6225" spans="1:3">
      <c r="A6225" s="101">
        <v>35537</v>
      </c>
      <c r="B6225" s="100">
        <v>71.17</v>
      </c>
      <c r="C6225" s="99" t="s">
        <v>175</v>
      </c>
    </row>
    <row r="6226" spans="1:3">
      <c r="A6226" s="101">
        <v>35536</v>
      </c>
      <c r="B6226" s="100">
        <v>71.33</v>
      </c>
      <c r="C6226" s="99" t="s">
        <v>175</v>
      </c>
    </row>
    <row r="6227" spans="1:3">
      <c r="A6227" s="101">
        <v>35535</v>
      </c>
      <c r="B6227" s="100">
        <v>70.510000000000005</v>
      </c>
      <c r="C6227" s="99" t="s">
        <v>175</v>
      </c>
    </row>
    <row r="6228" spans="1:3">
      <c r="A6228" s="101">
        <v>35534</v>
      </c>
      <c r="B6228" s="100">
        <v>69.48</v>
      </c>
      <c r="C6228" s="99" t="s">
        <v>175</v>
      </c>
    </row>
    <row r="6229" spans="1:3">
      <c r="A6229" s="101">
        <v>35531</v>
      </c>
      <c r="B6229" s="100">
        <v>68.91</v>
      </c>
      <c r="C6229" s="99" t="s">
        <v>175</v>
      </c>
    </row>
    <row r="6230" spans="1:3">
      <c r="A6230" s="101">
        <v>35530</v>
      </c>
      <c r="B6230" s="100">
        <v>70.849999999999994</v>
      </c>
      <c r="C6230" s="99" t="s">
        <v>175</v>
      </c>
    </row>
    <row r="6231" spans="1:3">
      <c r="A6231" s="101">
        <v>35529</v>
      </c>
      <c r="B6231" s="100">
        <v>71.06</v>
      </c>
      <c r="C6231" s="99" t="s">
        <v>175</v>
      </c>
    </row>
    <row r="6232" spans="1:3">
      <c r="A6232" s="101">
        <v>35528</v>
      </c>
      <c r="B6232" s="100">
        <v>71.569999999999993</v>
      </c>
      <c r="C6232" s="99" t="s">
        <v>175</v>
      </c>
    </row>
    <row r="6233" spans="1:3">
      <c r="A6233" s="101">
        <v>35527</v>
      </c>
      <c r="B6233" s="100">
        <v>71.17</v>
      </c>
      <c r="C6233" s="99" t="s">
        <v>175</v>
      </c>
    </row>
    <row r="6234" spans="1:3">
      <c r="A6234" s="101">
        <v>35524</v>
      </c>
      <c r="B6234" s="100">
        <v>70.77</v>
      </c>
      <c r="C6234" s="99" t="s">
        <v>175</v>
      </c>
    </row>
    <row r="6235" spans="1:3">
      <c r="A6235" s="101">
        <v>35523</v>
      </c>
      <c r="B6235" s="100">
        <v>70.06</v>
      </c>
      <c r="C6235" s="99" t="s">
        <v>175</v>
      </c>
    </row>
    <row r="6236" spans="1:3">
      <c r="A6236" s="101">
        <v>35522</v>
      </c>
      <c r="B6236" s="100">
        <v>70.05</v>
      </c>
      <c r="C6236" s="99" t="s">
        <v>175</v>
      </c>
    </row>
    <row r="6237" spans="1:3">
      <c r="A6237" s="101">
        <v>35521</v>
      </c>
      <c r="B6237" s="100">
        <v>70.930000000000007</v>
      </c>
      <c r="C6237" s="99" t="s">
        <v>175</v>
      </c>
    </row>
    <row r="6238" spans="1:3">
      <c r="A6238" s="101">
        <v>35520</v>
      </c>
      <c r="B6238" s="100">
        <v>70.69</v>
      </c>
      <c r="C6238" s="99" t="s">
        <v>175</v>
      </c>
    </row>
    <row r="6239" spans="1:3">
      <c r="A6239" s="101">
        <v>35516</v>
      </c>
      <c r="B6239" s="100">
        <v>72.260000000000005</v>
      </c>
      <c r="C6239" s="99" t="s">
        <v>175</v>
      </c>
    </row>
    <row r="6240" spans="1:3">
      <c r="A6240" s="101">
        <v>35515</v>
      </c>
      <c r="B6240" s="100">
        <v>73.81</v>
      </c>
      <c r="C6240" s="99" t="s">
        <v>175</v>
      </c>
    </row>
    <row r="6241" spans="1:3">
      <c r="A6241" s="101">
        <v>35514</v>
      </c>
      <c r="B6241" s="100">
        <v>73.66</v>
      </c>
      <c r="C6241" s="99" t="s">
        <v>175</v>
      </c>
    </row>
    <row r="6242" spans="1:3">
      <c r="A6242" s="101">
        <v>35513</v>
      </c>
      <c r="B6242" s="100">
        <v>74.14</v>
      </c>
      <c r="C6242" s="99" t="s">
        <v>175</v>
      </c>
    </row>
    <row r="6243" spans="1:3">
      <c r="A6243" s="101">
        <v>35510</v>
      </c>
      <c r="B6243" s="100">
        <v>73.5</v>
      </c>
      <c r="C6243" s="99" t="s">
        <v>175</v>
      </c>
    </row>
    <row r="6244" spans="1:3">
      <c r="A6244" s="101">
        <v>35509</v>
      </c>
      <c r="B6244" s="100">
        <v>73.36</v>
      </c>
      <c r="C6244" s="99" t="s">
        <v>175</v>
      </c>
    </row>
    <row r="6245" spans="1:3">
      <c r="A6245" s="101">
        <v>35508</v>
      </c>
      <c r="B6245" s="100">
        <v>73.650000000000006</v>
      </c>
      <c r="C6245" s="99" t="s">
        <v>175</v>
      </c>
    </row>
    <row r="6246" spans="1:3">
      <c r="A6246" s="101">
        <v>35507</v>
      </c>
      <c r="B6246" s="100">
        <v>74.02</v>
      </c>
      <c r="C6246" s="99" t="s">
        <v>175</v>
      </c>
    </row>
    <row r="6247" spans="1:3">
      <c r="A6247" s="101">
        <v>35506</v>
      </c>
      <c r="B6247" s="100">
        <v>74.59</v>
      </c>
      <c r="C6247" s="99" t="s">
        <v>175</v>
      </c>
    </row>
    <row r="6248" spans="1:3">
      <c r="A6248" s="101">
        <v>35503</v>
      </c>
      <c r="B6248" s="100">
        <v>74.349999999999994</v>
      </c>
      <c r="C6248" s="99" t="s">
        <v>175</v>
      </c>
    </row>
    <row r="6249" spans="1:3">
      <c r="A6249" s="101">
        <v>35502</v>
      </c>
      <c r="B6249" s="100">
        <v>74</v>
      </c>
      <c r="C6249" s="99" t="s">
        <v>175</v>
      </c>
    </row>
    <row r="6250" spans="1:3">
      <c r="A6250" s="101">
        <v>35501</v>
      </c>
      <c r="B6250" s="100">
        <v>75.37</v>
      </c>
      <c r="C6250" s="99" t="s">
        <v>175</v>
      </c>
    </row>
    <row r="6251" spans="1:3">
      <c r="A6251" s="101">
        <v>35500</v>
      </c>
      <c r="B6251" s="100">
        <v>76.02</v>
      </c>
      <c r="C6251" s="99" t="s">
        <v>175</v>
      </c>
    </row>
    <row r="6252" spans="1:3">
      <c r="A6252" s="101">
        <v>35499</v>
      </c>
      <c r="B6252" s="100">
        <v>76.22</v>
      </c>
      <c r="C6252" s="99" t="s">
        <v>175</v>
      </c>
    </row>
    <row r="6253" spans="1:3">
      <c r="A6253" s="101">
        <v>35496</v>
      </c>
      <c r="B6253" s="100">
        <v>75.41</v>
      </c>
      <c r="C6253" s="99" t="s">
        <v>175</v>
      </c>
    </row>
    <row r="6254" spans="1:3">
      <c r="A6254" s="101">
        <v>35495</v>
      </c>
      <c r="B6254" s="100">
        <v>74.819999999999993</v>
      </c>
      <c r="C6254" s="99" t="s">
        <v>175</v>
      </c>
    </row>
    <row r="6255" spans="1:3">
      <c r="A6255" s="101">
        <v>35494</v>
      </c>
      <c r="B6255" s="100">
        <v>75.12</v>
      </c>
      <c r="C6255" s="99" t="s">
        <v>175</v>
      </c>
    </row>
    <row r="6256" spans="1:3">
      <c r="A6256" s="101">
        <v>35493</v>
      </c>
      <c r="B6256" s="100">
        <v>74.069999999999993</v>
      </c>
      <c r="C6256" s="99" t="s">
        <v>175</v>
      </c>
    </row>
    <row r="6257" spans="1:3">
      <c r="A6257" s="101">
        <v>35492</v>
      </c>
      <c r="B6257" s="100">
        <v>74.47</v>
      </c>
      <c r="C6257" s="99" t="s">
        <v>175</v>
      </c>
    </row>
    <row r="6258" spans="1:3">
      <c r="A6258" s="101">
        <v>35489</v>
      </c>
      <c r="B6258" s="100">
        <v>74.05</v>
      </c>
      <c r="C6258" s="99" t="s">
        <v>175</v>
      </c>
    </row>
    <row r="6259" spans="1:3">
      <c r="A6259" s="101">
        <v>35488</v>
      </c>
      <c r="B6259" s="100">
        <v>74.44</v>
      </c>
      <c r="C6259" s="99" t="s">
        <v>175</v>
      </c>
    </row>
    <row r="6260" spans="1:3">
      <c r="A6260" s="101">
        <v>35487</v>
      </c>
      <c r="B6260" s="100">
        <v>75.42</v>
      </c>
      <c r="C6260" s="99" t="s">
        <v>175</v>
      </c>
    </row>
    <row r="6261" spans="1:3">
      <c r="A6261" s="101">
        <v>35486</v>
      </c>
      <c r="B6261" s="100">
        <v>76.02</v>
      </c>
      <c r="C6261" s="99" t="s">
        <v>175</v>
      </c>
    </row>
    <row r="6262" spans="1:3">
      <c r="A6262" s="101">
        <v>35485</v>
      </c>
      <c r="B6262" s="100">
        <v>75.84</v>
      </c>
      <c r="C6262" s="99" t="s">
        <v>175</v>
      </c>
    </row>
    <row r="6263" spans="1:3">
      <c r="A6263" s="101">
        <v>35482</v>
      </c>
      <c r="B6263" s="100">
        <v>75.05</v>
      </c>
      <c r="C6263" s="99" t="s">
        <v>175</v>
      </c>
    </row>
    <row r="6264" spans="1:3">
      <c r="A6264" s="101">
        <v>35481</v>
      </c>
      <c r="B6264" s="100">
        <v>75.14</v>
      </c>
      <c r="C6264" s="99" t="s">
        <v>175</v>
      </c>
    </row>
    <row r="6265" spans="1:3">
      <c r="A6265" s="101">
        <v>35480</v>
      </c>
      <c r="B6265" s="100">
        <v>76.040000000000006</v>
      </c>
      <c r="C6265" s="99" t="s">
        <v>175</v>
      </c>
    </row>
    <row r="6266" spans="1:3">
      <c r="A6266" s="101">
        <v>35479</v>
      </c>
      <c r="B6266" s="100">
        <v>76.39</v>
      </c>
      <c r="C6266" s="99" t="s">
        <v>175</v>
      </c>
    </row>
    <row r="6267" spans="1:3">
      <c r="A6267" s="101">
        <v>35475</v>
      </c>
      <c r="B6267" s="100">
        <v>75.650000000000006</v>
      </c>
      <c r="C6267" s="99" t="s">
        <v>175</v>
      </c>
    </row>
    <row r="6268" spans="1:3">
      <c r="A6268" s="101">
        <v>35474</v>
      </c>
      <c r="B6268" s="100">
        <v>75.959999999999994</v>
      </c>
      <c r="C6268" s="99" t="s">
        <v>175</v>
      </c>
    </row>
    <row r="6269" spans="1:3">
      <c r="A6269" s="101">
        <v>35473</v>
      </c>
      <c r="B6269" s="100">
        <v>75.099999999999994</v>
      </c>
      <c r="C6269" s="99" t="s">
        <v>175</v>
      </c>
    </row>
    <row r="6270" spans="1:3">
      <c r="A6270" s="101">
        <v>35472</v>
      </c>
      <c r="B6270" s="100">
        <v>73.849999999999994</v>
      </c>
      <c r="C6270" s="99" t="s">
        <v>175</v>
      </c>
    </row>
    <row r="6271" spans="1:3">
      <c r="A6271" s="101">
        <v>35471</v>
      </c>
      <c r="B6271" s="100">
        <v>73.47</v>
      </c>
      <c r="C6271" s="99" t="s">
        <v>175</v>
      </c>
    </row>
    <row r="6272" spans="1:3">
      <c r="A6272" s="101">
        <v>35468</v>
      </c>
      <c r="B6272" s="100">
        <v>73.849999999999994</v>
      </c>
      <c r="C6272" s="99" t="s">
        <v>175</v>
      </c>
    </row>
    <row r="6273" spans="1:3">
      <c r="A6273" s="101">
        <v>35467</v>
      </c>
      <c r="B6273" s="100">
        <v>72.959999999999994</v>
      </c>
      <c r="C6273" s="99" t="s">
        <v>175</v>
      </c>
    </row>
    <row r="6274" spans="1:3">
      <c r="A6274" s="101">
        <v>35466</v>
      </c>
      <c r="B6274" s="100">
        <v>72.77</v>
      </c>
      <c r="C6274" s="99" t="s">
        <v>175</v>
      </c>
    </row>
    <row r="6275" spans="1:3">
      <c r="A6275" s="101">
        <v>35465</v>
      </c>
      <c r="B6275" s="100">
        <v>73.790000000000006</v>
      </c>
      <c r="C6275" s="99" t="s">
        <v>175</v>
      </c>
    </row>
    <row r="6276" spans="1:3">
      <c r="A6276" s="101">
        <v>35464</v>
      </c>
      <c r="B6276" s="100">
        <v>73.540000000000006</v>
      </c>
      <c r="C6276" s="99" t="s">
        <v>175</v>
      </c>
    </row>
    <row r="6277" spans="1:3">
      <c r="A6277" s="101">
        <v>35461</v>
      </c>
      <c r="B6277" s="100">
        <v>73.47</v>
      </c>
      <c r="C6277" s="99" t="s">
        <v>175</v>
      </c>
    </row>
    <row r="6278" spans="1:3">
      <c r="A6278" s="101">
        <v>35460</v>
      </c>
      <c r="B6278" s="100">
        <v>73.290000000000006</v>
      </c>
      <c r="C6278" s="99" t="s">
        <v>175</v>
      </c>
    </row>
    <row r="6279" spans="1:3">
      <c r="A6279" s="101">
        <v>35459</v>
      </c>
      <c r="B6279" s="100">
        <v>72.2</v>
      </c>
      <c r="C6279" s="99" t="s">
        <v>175</v>
      </c>
    </row>
    <row r="6280" spans="1:3">
      <c r="A6280" s="101">
        <v>35458</v>
      </c>
      <c r="B6280" s="100">
        <v>71.48</v>
      </c>
      <c r="C6280" s="99" t="s">
        <v>175</v>
      </c>
    </row>
    <row r="6281" spans="1:3">
      <c r="A6281" s="101">
        <v>35457</v>
      </c>
      <c r="B6281" s="100">
        <v>71.48</v>
      </c>
      <c r="C6281" s="99" t="s">
        <v>175</v>
      </c>
    </row>
    <row r="6282" spans="1:3">
      <c r="A6282" s="101">
        <v>35454</v>
      </c>
      <c r="B6282" s="100">
        <v>72</v>
      </c>
      <c r="C6282" s="99" t="s">
        <v>175</v>
      </c>
    </row>
    <row r="6283" spans="1:3">
      <c r="A6283" s="101">
        <v>35453</v>
      </c>
      <c r="B6283" s="100">
        <v>72.66</v>
      </c>
      <c r="C6283" s="99" t="s">
        <v>175</v>
      </c>
    </row>
    <row r="6284" spans="1:3">
      <c r="A6284" s="101">
        <v>35452</v>
      </c>
      <c r="B6284" s="100">
        <v>73.459999999999994</v>
      </c>
      <c r="C6284" s="99" t="s">
        <v>175</v>
      </c>
    </row>
    <row r="6285" spans="1:3">
      <c r="A6285" s="101">
        <v>35451</v>
      </c>
      <c r="B6285" s="100">
        <v>73.12</v>
      </c>
      <c r="C6285" s="99" t="s">
        <v>175</v>
      </c>
    </row>
    <row r="6286" spans="1:3">
      <c r="A6286" s="101">
        <v>35450</v>
      </c>
      <c r="B6286" s="100">
        <v>72.569999999999993</v>
      </c>
      <c r="C6286" s="99" t="s">
        <v>175</v>
      </c>
    </row>
    <row r="6287" spans="1:3">
      <c r="A6287" s="101">
        <v>35447</v>
      </c>
      <c r="B6287" s="100">
        <v>72.52</v>
      </c>
      <c r="C6287" s="99" t="s">
        <v>175</v>
      </c>
    </row>
    <row r="6288" spans="1:3">
      <c r="A6288" s="101">
        <v>35446</v>
      </c>
      <c r="B6288" s="100">
        <v>71.91</v>
      </c>
      <c r="C6288" s="99" t="s">
        <v>175</v>
      </c>
    </row>
    <row r="6289" spans="1:3">
      <c r="A6289" s="101">
        <v>35445</v>
      </c>
      <c r="B6289" s="100">
        <v>71.680000000000007</v>
      </c>
      <c r="C6289" s="99" t="s">
        <v>175</v>
      </c>
    </row>
    <row r="6290" spans="1:3">
      <c r="A6290" s="101">
        <v>35444</v>
      </c>
      <c r="B6290" s="100">
        <v>71.83</v>
      </c>
      <c r="C6290" s="99" t="s">
        <v>175</v>
      </c>
    </row>
    <row r="6291" spans="1:3">
      <c r="A6291" s="101">
        <v>35443</v>
      </c>
      <c r="B6291" s="100">
        <v>70.959999999999994</v>
      </c>
      <c r="C6291" s="99" t="s">
        <v>175</v>
      </c>
    </row>
    <row r="6292" spans="1:3">
      <c r="A6292" s="101">
        <v>35440</v>
      </c>
      <c r="B6292" s="100">
        <v>70.95</v>
      </c>
      <c r="C6292" s="99" t="s">
        <v>175</v>
      </c>
    </row>
    <row r="6293" spans="1:3">
      <c r="A6293" s="101">
        <v>35439</v>
      </c>
      <c r="B6293" s="100">
        <v>70.510000000000005</v>
      </c>
      <c r="C6293" s="99" t="s">
        <v>175</v>
      </c>
    </row>
    <row r="6294" spans="1:3">
      <c r="A6294" s="101">
        <v>35438</v>
      </c>
      <c r="B6294" s="100">
        <v>69.92</v>
      </c>
      <c r="C6294" s="99" t="s">
        <v>175</v>
      </c>
    </row>
    <row r="6295" spans="1:3">
      <c r="A6295" s="101">
        <v>35437</v>
      </c>
      <c r="B6295" s="100">
        <v>70.34</v>
      </c>
      <c r="C6295" s="99" t="s">
        <v>175</v>
      </c>
    </row>
    <row r="6296" spans="1:3">
      <c r="A6296" s="101">
        <v>35436</v>
      </c>
      <c r="B6296" s="100">
        <v>69.819999999999993</v>
      </c>
      <c r="C6296" s="99" t="s">
        <v>175</v>
      </c>
    </row>
    <row r="6297" spans="1:3">
      <c r="A6297" s="101">
        <v>35433</v>
      </c>
      <c r="B6297" s="100">
        <v>69.849999999999994</v>
      </c>
      <c r="C6297" s="99" t="s">
        <v>175</v>
      </c>
    </row>
    <row r="6298" spans="1:3">
      <c r="A6298" s="101">
        <v>35432</v>
      </c>
      <c r="B6298" s="100">
        <v>68.83</v>
      </c>
      <c r="C6298" s="99" t="s">
        <v>175</v>
      </c>
    </row>
    <row r="6299" spans="1:3">
      <c r="A6299" s="101">
        <v>35430</v>
      </c>
      <c r="B6299" s="100">
        <v>69.16</v>
      </c>
      <c r="C6299" s="99" t="s">
        <v>175</v>
      </c>
    </row>
    <row r="6300" spans="1:3">
      <c r="A6300" s="101">
        <v>35429</v>
      </c>
      <c r="B6300" s="100">
        <v>70.37</v>
      </c>
      <c r="C6300" s="99" t="s">
        <v>175</v>
      </c>
    </row>
    <row r="6301" spans="1:3">
      <c r="A6301" s="101">
        <v>35426</v>
      </c>
      <c r="B6301" s="100">
        <v>70.64</v>
      </c>
      <c r="C6301" s="99" t="s">
        <v>175</v>
      </c>
    </row>
    <row r="6302" spans="1:3">
      <c r="A6302" s="101">
        <v>35425</v>
      </c>
      <c r="B6302" s="100">
        <v>70.510000000000005</v>
      </c>
      <c r="C6302" s="99" t="s">
        <v>175</v>
      </c>
    </row>
    <row r="6303" spans="1:3">
      <c r="A6303" s="101">
        <v>35423</v>
      </c>
      <c r="B6303" s="100">
        <v>70.069999999999993</v>
      </c>
      <c r="C6303" s="99" t="s">
        <v>175</v>
      </c>
    </row>
    <row r="6304" spans="1:3">
      <c r="A6304" s="101">
        <v>35422</v>
      </c>
      <c r="B6304" s="100">
        <v>69.69</v>
      </c>
      <c r="C6304" s="99" t="s">
        <v>175</v>
      </c>
    </row>
    <row r="6305" spans="1:3">
      <c r="A6305" s="101">
        <v>35419</v>
      </c>
      <c r="B6305" s="100">
        <v>69.86</v>
      </c>
      <c r="C6305" s="99" t="s">
        <v>175</v>
      </c>
    </row>
    <row r="6306" spans="1:3">
      <c r="A6306" s="101">
        <v>35418</v>
      </c>
      <c r="B6306" s="100">
        <v>70.41</v>
      </c>
      <c r="C6306" s="99" t="s">
        <v>175</v>
      </c>
    </row>
    <row r="6307" spans="1:3">
      <c r="A6307" s="101">
        <v>35417</v>
      </c>
      <c r="B6307" s="100">
        <v>69.05</v>
      </c>
      <c r="C6307" s="99" t="s">
        <v>175</v>
      </c>
    </row>
    <row r="6308" spans="1:3">
      <c r="A6308" s="101">
        <v>35416</v>
      </c>
      <c r="B6308" s="100">
        <v>68.53</v>
      </c>
      <c r="C6308" s="99" t="s">
        <v>175</v>
      </c>
    </row>
    <row r="6309" spans="1:3">
      <c r="A6309" s="101">
        <v>35415</v>
      </c>
      <c r="B6309" s="100">
        <v>68.05</v>
      </c>
      <c r="C6309" s="99" t="s">
        <v>175</v>
      </c>
    </row>
    <row r="6310" spans="1:3">
      <c r="A6310" s="101">
        <v>35412</v>
      </c>
      <c r="B6310" s="100">
        <v>68.78</v>
      </c>
      <c r="C6310" s="99" t="s">
        <v>175</v>
      </c>
    </row>
    <row r="6311" spans="1:3">
      <c r="A6311" s="101">
        <v>35411</v>
      </c>
      <c r="B6311" s="100">
        <v>68.849999999999994</v>
      </c>
      <c r="C6311" s="99" t="s">
        <v>175</v>
      </c>
    </row>
    <row r="6312" spans="1:3">
      <c r="A6312" s="101">
        <v>35410</v>
      </c>
      <c r="B6312" s="100">
        <v>69.900000000000006</v>
      </c>
      <c r="C6312" s="99" t="s">
        <v>175</v>
      </c>
    </row>
    <row r="6313" spans="1:3">
      <c r="A6313" s="101">
        <v>35409</v>
      </c>
      <c r="B6313" s="100">
        <v>70.53</v>
      </c>
      <c r="C6313" s="99" t="s">
        <v>175</v>
      </c>
    </row>
    <row r="6314" spans="1:3">
      <c r="A6314" s="101">
        <v>35408</v>
      </c>
      <c r="B6314" s="100">
        <v>70.739999999999995</v>
      </c>
      <c r="C6314" s="99" t="s">
        <v>175</v>
      </c>
    </row>
    <row r="6315" spans="1:3">
      <c r="A6315" s="101">
        <v>35405</v>
      </c>
      <c r="B6315" s="100">
        <v>69.78</v>
      </c>
      <c r="C6315" s="99" t="s">
        <v>175</v>
      </c>
    </row>
    <row r="6316" spans="1:3">
      <c r="A6316" s="101">
        <v>35404</v>
      </c>
      <c r="B6316" s="100">
        <v>70.22</v>
      </c>
      <c r="C6316" s="99" t="s">
        <v>175</v>
      </c>
    </row>
    <row r="6317" spans="1:3">
      <c r="A6317" s="101">
        <v>35403</v>
      </c>
      <c r="B6317" s="100">
        <v>70.290000000000006</v>
      </c>
      <c r="C6317" s="99" t="s">
        <v>175</v>
      </c>
    </row>
    <row r="6318" spans="1:3">
      <c r="A6318" s="101">
        <v>35402</v>
      </c>
      <c r="B6318" s="100">
        <v>70.56</v>
      </c>
      <c r="C6318" s="99" t="s">
        <v>175</v>
      </c>
    </row>
    <row r="6319" spans="1:3">
      <c r="A6319" s="101">
        <v>35401</v>
      </c>
      <c r="B6319" s="100">
        <v>71.34</v>
      </c>
      <c r="C6319" s="99" t="s">
        <v>175</v>
      </c>
    </row>
    <row r="6320" spans="1:3">
      <c r="A6320" s="101">
        <v>35398</v>
      </c>
      <c r="B6320" s="100">
        <v>71.39</v>
      </c>
      <c r="C6320" s="99" t="s">
        <v>175</v>
      </c>
    </row>
    <row r="6321" spans="1:3">
      <c r="A6321" s="101">
        <v>35396</v>
      </c>
      <c r="B6321" s="100">
        <v>71.19</v>
      </c>
      <c r="C6321" s="99" t="s">
        <v>175</v>
      </c>
    </row>
    <row r="6322" spans="1:3">
      <c r="A6322" s="101">
        <v>35395</v>
      </c>
      <c r="B6322" s="100">
        <v>71.27</v>
      </c>
      <c r="C6322" s="99" t="s">
        <v>175</v>
      </c>
    </row>
    <row r="6323" spans="1:3">
      <c r="A6323" s="101">
        <v>35394</v>
      </c>
      <c r="B6323" s="100">
        <v>71.36</v>
      </c>
      <c r="C6323" s="99" t="s">
        <v>175</v>
      </c>
    </row>
    <row r="6324" spans="1:3">
      <c r="A6324" s="101">
        <v>35391</v>
      </c>
      <c r="B6324" s="100">
        <v>70.569999999999993</v>
      </c>
      <c r="C6324" s="99" t="s">
        <v>175</v>
      </c>
    </row>
    <row r="6325" spans="1:3">
      <c r="A6325" s="101">
        <v>35390</v>
      </c>
      <c r="B6325" s="100">
        <v>70.010000000000005</v>
      </c>
      <c r="C6325" s="99" t="s">
        <v>175</v>
      </c>
    </row>
    <row r="6326" spans="1:3">
      <c r="A6326" s="101">
        <v>35389</v>
      </c>
      <c r="B6326" s="100">
        <v>70.12</v>
      </c>
      <c r="C6326" s="99" t="s">
        <v>175</v>
      </c>
    </row>
    <row r="6327" spans="1:3">
      <c r="A6327" s="101">
        <v>35388</v>
      </c>
      <c r="B6327" s="100">
        <v>69.930000000000007</v>
      </c>
      <c r="C6327" s="99" t="s">
        <v>175</v>
      </c>
    </row>
    <row r="6328" spans="1:3">
      <c r="A6328" s="101">
        <v>35387</v>
      </c>
      <c r="B6328" s="100">
        <v>69.45</v>
      </c>
      <c r="C6328" s="99" t="s">
        <v>175</v>
      </c>
    </row>
    <row r="6329" spans="1:3">
      <c r="A6329" s="101">
        <v>35384</v>
      </c>
      <c r="B6329" s="100">
        <v>69.510000000000005</v>
      </c>
      <c r="C6329" s="99" t="s">
        <v>175</v>
      </c>
    </row>
    <row r="6330" spans="1:3">
      <c r="A6330" s="101">
        <v>35383</v>
      </c>
      <c r="B6330" s="100">
        <v>69.33</v>
      </c>
      <c r="C6330" s="99" t="s">
        <v>175</v>
      </c>
    </row>
    <row r="6331" spans="1:3">
      <c r="A6331" s="101">
        <v>35382</v>
      </c>
      <c r="B6331" s="100">
        <v>68.88</v>
      </c>
      <c r="C6331" s="99" t="s">
        <v>175</v>
      </c>
    </row>
    <row r="6332" spans="1:3">
      <c r="A6332" s="101">
        <v>35381</v>
      </c>
      <c r="B6332" s="100">
        <v>68.709999999999994</v>
      </c>
      <c r="C6332" s="99" t="s">
        <v>175</v>
      </c>
    </row>
    <row r="6333" spans="1:3">
      <c r="A6333" s="101">
        <v>35380</v>
      </c>
      <c r="B6333" s="100">
        <v>68.92</v>
      </c>
      <c r="C6333" s="99" t="s">
        <v>175</v>
      </c>
    </row>
    <row r="6334" spans="1:3">
      <c r="A6334" s="101">
        <v>35377</v>
      </c>
      <c r="B6334" s="100">
        <v>68.819999999999993</v>
      </c>
      <c r="C6334" s="99" t="s">
        <v>175</v>
      </c>
    </row>
    <row r="6335" spans="1:3">
      <c r="A6335" s="101">
        <v>35376</v>
      </c>
      <c r="B6335" s="100">
        <v>68.52</v>
      </c>
      <c r="C6335" s="99" t="s">
        <v>175</v>
      </c>
    </row>
    <row r="6336" spans="1:3">
      <c r="A6336" s="101">
        <v>35375</v>
      </c>
      <c r="B6336" s="100">
        <v>68.209999999999994</v>
      </c>
      <c r="C6336" s="99" t="s">
        <v>175</v>
      </c>
    </row>
    <row r="6337" spans="1:3">
      <c r="A6337" s="101">
        <v>35374</v>
      </c>
      <c r="B6337" s="100">
        <v>67.22</v>
      </c>
      <c r="C6337" s="99" t="s">
        <v>175</v>
      </c>
    </row>
    <row r="6338" spans="1:3">
      <c r="A6338" s="101">
        <v>35373</v>
      </c>
      <c r="B6338" s="100">
        <v>66.52</v>
      </c>
      <c r="C6338" s="99" t="s">
        <v>175</v>
      </c>
    </row>
    <row r="6339" spans="1:3">
      <c r="A6339" s="101">
        <v>35370</v>
      </c>
      <c r="B6339" s="100">
        <v>66.23</v>
      </c>
      <c r="C6339" s="99" t="s">
        <v>175</v>
      </c>
    </row>
    <row r="6340" spans="1:3">
      <c r="A6340" s="101">
        <v>35369</v>
      </c>
      <c r="B6340" s="100">
        <v>66.37</v>
      </c>
      <c r="C6340" s="99" t="s">
        <v>175</v>
      </c>
    </row>
    <row r="6341" spans="1:3">
      <c r="A6341" s="101">
        <v>35368</v>
      </c>
      <c r="B6341" s="100">
        <v>65.95</v>
      </c>
      <c r="C6341" s="99" t="s">
        <v>175</v>
      </c>
    </row>
    <row r="6342" spans="1:3">
      <c r="A6342" s="101">
        <v>35367</v>
      </c>
      <c r="B6342" s="100">
        <v>66</v>
      </c>
      <c r="C6342" s="99" t="s">
        <v>175</v>
      </c>
    </row>
    <row r="6343" spans="1:3">
      <c r="A6343" s="101">
        <v>35366</v>
      </c>
      <c r="B6343" s="100">
        <v>65.59</v>
      </c>
      <c r="C6343" s="99" t="s">
        <v>175</v>
      </c>
    </row>
    <row r="6344" spans="1:3">
      <c r="A6344" s="101">
        <v>35363</v>
      </c>
      <c r="B6344" s="100">
        <v>65.94</v>
      </c>
      <c r="C6344" s="99" t="s">
        <v>175</v>
      </c>
    </row>
    <row r="6345" spans="1:3">
      <c r="A6345" s="101">
        <v>35362</v>
      </c>
      <c r="B6345" s="100">
        <v>66.06</v>
      </c>
      <c r="C6345" s="99" t="s">
        <v>175</v>
      </c>
    </row>
    <row r="6346" spans="1:3">
      <c r="A6346" s="101">
        <v>35361</v>
      </c>
      <c r="B6346" s="100">
        <v>66.540000000000006</v>
      </c>
      <c r="C6346" s="99" t="s">
        <v>175</v>
      </c>
    </row>
    <row r="6347" spans="1:3">
      <c r="A6347" s="101">
        <v>35360</v>
      </c>
      <c r="B6347" s="100">
        <v>66.47</v>
      </c>
      <c r="C6347" s="99" t="s">
        <v>175</v>
      </c>
    </row>
    <row r="6348" spans="1:3">
      <c r="A6348" s="101">
        <v>35359</v>
      </c>
      <c r="B6348" s="100">
        <v>66.78</v>
      </c>
      <c r="C6348" s="99" t="s">
        <v>175</v>
      </c>
    </row>
    <row r="6349" spans="1:3">
      <c r="A6349" s="101">
        <v>35356</v>
      </c>
      <c r="B6349" s="100">
        <v>66.87</v>
      </c>
      <c r="C6349" s="99" t="s">
        <v>175</v>
      </c>
    </row>
    <row r="6350" spans="1:3">
      <c r="A6350" s="101">
        <v>35355</v>
      </c>
      <c r="B6350" s="100">
        <v>66.510000000000005</v>
      </c>
      <c r="C6350" s="99" t="s">
        <v>175</v>
      </c>
    </row>
    <row r="6351" spans="1:3">
      <c r="A6351" s="101">
        <v>35354</v>
      </c>
      <c r="B6351" s="100">
        <v>66.260000000000005</v>
      </c>
      <c r="C6351" s="99" t="s">
        <v>175</v>
      </c>
    </row>
    <row r="6352" spans="1:3">
      <c r="A6352" s="101">
        <v>35353</v>
      </c>
      <c r="B6352" s="100">
        <v>66.08</v>
      </c>
      <c r="C6352" s="99" t="s">
        <v>175</v>
      </c>
    </row>
    <row r="6353" spans="1:3">
      <c r="A6353" s="101">
        <v>35352</v>
      </c>
      <c r="B6353" s="100">
        <v>66.17</v>
      </c>
      <c r="C6353" s="99" t="s">
        <v>175</v>
      </c>
    </row>
    <row r="6354" spans="1:3">
      <c r="A6354" s="101">
        <v>35349</v>
      </c>
      <c r="B6354" s="100">
        <v>65.89</v>
      </c>
      <c r="C6354" s="99" t="s">
        <v>175</v>
      </c>
    </row>
    <row r="6355" spans="1:3">
      <c r="A6355" s="101">
        <v>35348</v>
      </c>
      <c r="B6355" s="100">
        <v>65.33</v>
      </c>
      <c r="C6355" s="99" t="s">
        <v>175</v>
      </c>
    </row>
    <row r="6356" spans="1:3">
      <c r="A6356" s="101">
        <v>35347</v>
      </c>
      <c r="B6356" s="100">
        <v>65.52</v>
      </c>
      <c r="C6356" s="99" t="s">
        <v>175</v>
      </c>
    </row>
    <row r="6357" spans="1:3">
      <c r="A6357" s="101">
        <v>35346</v>
      </c>
      <c r="B6357" s="100">
        <v>65.88</v>
      </c>
      <c r="C6357" s="99" t="s">
        <v>175</v>
      </c>
    </row>
    <row r="6358" spans="1:3">
      <c r="A6358" s="101">
        <v>35345</v>
      </c>
      <c r="B6358" s="100">
        <v>66.12</v>
      </c>
      <c r="C6358" s="99" t="s">
        <v>175</v>
      </c>
    </row>
    <row r="6359" spans="1:3">
      <c r="A6359" s="101">
        <v>35342</v>
      </c>
      <c r="B6359" s="100">
        <v>65.94</v>
      </c>
      <c r="C6359" s="99" t="s">
        <v>175</v>
      </c>
    </row>
    <row r="6360" spans="1:3">
      <c r="A6360" s="101">
        <v>35341</v>
      </c>
      <c r="B6360" s="100">
        <v>65.13</v>
      </c>
      <c r="C6360" s="99" t="s">
        <v>175</v>
      </c>
    </row>
    <row r="6361" spans="1:3">
      <c r="A6361" s="101">
        <v>35340</v>
      </c>
      <c r="B6361" s="100">
        <v>65.23</v>
      </c>
      <c r="C6361" s="99" t="s">
        <v>175</v>
      </c>
    </row>
    <row r="6362" spans="1:3">
      <c r="A6362" s="101">
        <v>35339</v>
      </c>
      <c r="B6362" s="100">
        <v>64.760000000000005</v>
      </c>
      <c r="C6362" s="99" t="s">
        <v>175</v>
      </c>
    </row>
    <row r="6363" spans="1:3">
      <c r="A6363" s="101">
        <v>35338</v>
      </c>
      <c r="B6363" s="100">
        <v>64.59</v>
      </c>
      <c r="C6363" s="99" t="s">
        <v>175</v>
      </c>
    </row>
    <row r="6364" spans="1:3">
      <c r="A6364" s="101">
        <v>35335</v>
      </c>
      <c r="B6364" s="100">
        <v>64.489999999999995</v>
      </c>
      <c r="C6364" s="99" t="s">
        <v>175</v>
      </c>
    </row>
    <row r="6365" spans="1:3">
      <c r="A6365" s="101">
        <v>35334</v>
      </c>
      <c r="B6365" s="100">
        <v>64.459999999999994</v>
      </c>
      <c r="C6365" s="99" t="s">
        <v>175</v>
      </c>
    </row>
    <row r="6366" spans="1:3">
      <c r="A6366" s="101">
        <v>35333</v>
      </c>
      <c r="B6366" s="100">
        <v>64.430000000000007</v>
      </c>
      <c r="C6366" s="99" t="s">
        <v>175</v>
      </c>
    </row>
    <row r="6367" spans="1:3">
      <c r="A6367" s="101">
        <v>35332</v>
      </c>
      <c r="B6367" s="100">
        <v>64.62</v>
      </c>
      <c r="C6367" s="99" t="s">
        <v>175</v>
      </c>
    </row>
    <row r="6368" spans="1:3">
      <c r="A6368" s="101">
        <v>35331</v>
      </c>
      <c r="B6368" s="100">
        <v>64.709999999999994</v>
      </c>
      <c r="C6368" s="99" t="s">
        <v>175</v>
      </c>
    </row>
    <row r="6369" spans="1:3">
      <c r="A6369" s="101">
        <v>35328</v>
      </c>
      <c r="B6369" s="100">
        <v>64.760000000000005</v>
      </c>
      <c r="C6369" s="99" t="s">
        <v>175</v>
      </c>
    </row>
    <row r="6370" spans="1:3">
      <c r="A6370" s="101">
        <v>35327</v>
      </c>
      <c r="B6370" s="100">
        <v>64.38</v>
      </c>
      <c r="C6370" s="99" t="s">
        <v>175</v>
      </c>
    </row>
    <row r="6371" spans="1:3">
      <c r="A6371" s="101">
        <v>35326</v>
      </c>
      <c r="B6371" s="100">
        <v>64.239999999999995</v>
      </c>
      <c r="C6371" s="99" t="s">
        <v>175</v>
      </c>
    </row>
    <row r="6372" spans="1:3">
      <c r="A6372" s="101">
        <v>35325</v>
      </c>
      <c r="B6372" s="100">
        <v>64.37</v>
      </c>
      <c r="C6372" s="99" t="s">
        <v>175</v>
      </c>
    </row>
    <row r="6373" spans="1:3">
      <c r="A6373" s="101">
        <v>35324</v>
      </c>
      <c r="B6373" s="100">
        <v>64.47</v>
      </c>
      <c r="C6373" s="99" t="s">
        <v>175</v>
      </c>
    </row>
    <row r="6374" spans="1:3">
      <c r="A6374" s="101">
        <v>35321</v>
      </c>
      <c r="B6374" s="100">
        <v>64.13</v>
      </c>
      <c r="C6374" s="99" t="s">
        <v>175</v>
      </c>
    </row>
    <row r="6375" spans="1:3">
      <c r="A6375" s="101">
        <v>35320</v>
      </c>
      <c r="B6375" s="100">
        <v>63.24</v>
      </c>
      <c r="C6375" s="99" t="s">
        <v>175</v>
      </c>
    </row>
    <row r="6376" spans="1:3">
      <c r="A6376" s="101">
        <v>35319</v>
      </c>
      <c r="B6376" s="100">
        <v>62.85</v>
      </c>
      <c r="C6376" s="99" t="s">
        <v>175</v>
      </c>
    </row>
    <row r="6377" spans="1:3">
      <c r="A6377" s="101">
        <v>35318</v>
      </c>
      <c r="B6377" s="100">
        <v>62.52</v>
      </c>
      <c r="C6377" s="99" t="s">
        <v>175</v>
      </c>
    </row>
    <row r="6378" spans="1:3">
      <c r="A6378" s="101">
        <v>35317</v>
      </c>
      <c r="B6378" s="100">
        <v>62.51</v>
      </c>
      <c r="C6378" s="99" t="s">
        <v>175</v>
      </c>
    </row>
    <row r="6379" spans="1:3">
      <c r="A6379" s="101">
        <v>35314</v>
      </c>
      <c r="B6379" s="100">
        <v>61.75</v>
      </c>
      <c r="C6379" s="99" t="s">
        <v>175</v>
      </c>
    </row>
    <row r="6380" spans="1:3">
      <c r="A6380" s="101">
        <v>35313</v>
      </c>
      <c r="B6380" s="100">
        <v>61.16</v>
      </c>
      <c r="C6380" s="99" t="s">
        <v>175</v>
      </c>
    </row>
    <row r="6381" spans="1:3">
      <c r="A6381" s="101">
        <v>35312</v>
      </c>
      <c r="B6381" s="100">
        <v>61.73</v>
      </c>
      <c r="C6381" s="99" t="s">
        <v>175</v>
      </c>
    </row>
    <row r="6382" spans="1:3">
      <c r="A6382" s="101">
        <v>35311</v>
      </c>
      <c r="B6382" s="100">
        <v>61.62</v>
      </c>
      <c r="C6382" s="99" t="s">
        <v>175</v>
      </c>
    </row>
    <row r="6383" spans="1:3">
      <c r="A6383" s="101">
        <v>35307</v>
      </c>
      <c r="B6383" s="100">
        <v>61.37</v>
      </c>
      <c r="C6383" s="99" t="s">
        <v>175</v>
      </c>
    </row>
    <row r="6384" spans="1:3">
      <c r="A6384" s="101">
        <v>35306</v>
      </c>
      <c r="B6384" s="100">
        <v>61.88</v>
      </c>
      <c r="C6384" s="99" t="s">
        <v>175</v>
      </c>
    </row>
    <row r="6385" spans="1:3">
      <c r="A6385" s="101">
        <v>35305</v>
      </c>
      <c r="B6385" s="100">
        <v>62.56</v>
      </c>
      <c r="C6385" s="99" t="s">
        <v>175</v>
      </c>
    </row>
    <row r="6386" spans="1:3">
      <c r="A6386" s="101">
        <v>35304</v>
      </c>
      <c r="B6386" s="100">
        <v>62.69</v>
      </c>
      <c r="C6386" s="99" t="s">
        <v>175</v>
      </c>
    </row>
    <row r="6387" spans="1:3">
      <c r="A6387" s="101">
        <v>35303</v>
      </c>
      <c r="B6387" s="100">
        <v>62.47</v>
      </c>
      <c r="C6387" s="99" t="s">
        <v>175</v>
      </c>
    </row>
    <row r="6388" spans="1:3">
      <c r="A6388" s="101">
        <v>35300</v>
      </c>
      <c r="B6388" s="100">
        <v>62.76</v>
      </c>
      <c r="C6388" s="99" t="s">
        <v>175</v>
      </c>
    </row>
    <row r="6389" spans="1:3">
      <c r="A6389" s="101">
        <v>35299</v>
      </c>
      <c r="B6389" s="100">
        <v>63.09</v>
      </c>
      <c r="C6389" s="99" t="s">
        <v>175</v>
      </c>
    </row>
    <row r="6390" spans="1:3">
      <c r="A6390" s="101">
        <v>35298</v>
      </c>
      <c r="B6390" s="100">
        <v>62.56</v>
      </c>
      <c r="C6390" s="99" t="s">
        <v>175</v>
      </c>
    </row>
    <row r="6391" spans="1:3">
      <c r="A6391" s="101">
        <v>35297</v>
      </c>
      <c r="B6391" s="100">
        <v>62.62</v>
      </c>
      <c r="C6391" s="99" t="s">
        <v>175</v>
      </c>
    </row>
    <row r="6392" spans="1:3">
      <c r="A6392" s="101">
        <v>35296</v>
      </c>
      <c r="B6392" s="100">
        <v>62.69</v>
      </c>
      <c r="C6392" s="99" t="s">
        <v>175</v>
      </c>
    </row>
    <row r="6393" spans="1:3">
      <c r="A6393" s="101">
        <v>35293</v>
      </c>
      <c r="B6393" s="100">
        <v>62.57</v>
      </c>
      <c r="C6393" s="99" t="s">
        <v>175</v>
      </c>
    </row>
    <row r="6394" spans="1:3">
      <c r="A6394" s="101">
        <v>35292</v>
      </c>
      <c r="B6394" s="100">
        <v>62.29</v>
      </c>
      <c r="C6394" s="99" t="s">
        <v>175</v>
      </c>
    </row>
    <row r="6395" spans="1:3">
      <c r="A6395" s="101">
        <v>35291</v>
      </c>
      <c r="B6395" s="100">
        <v>62.26</v>
      </c>
      <c r="C6395" s="99" t="s">
        <v>175</v>
      </c>
    </row>
    <row r="6396" spans="1:3">
      <c r="A6396" s="101">
        <v>35290</v>
      </c>
      <c r="B6396" s="100">
        <v>62.08</v>
      </c>
      <c r="C6396" s="99" t="s">
        <v>175</v>
      </c>
    </row>
    <row r="6397" spans="1:3">
      <c r="A6397" s="101">
        <v>35289</v>
      </c>
      <c r="B6397" s="100">
        <v>62.58</v>
      </c>
      <c r="C6397" s="99" t="s">
        <v>175</v>
      </c>
    </row>
    <row r="6398" spans="1:3">
      <c r="A6398" s="101">
        <v>35286</v>
      </c>
      <c r="B6398" s="100">
        <v>62.12</v>
      </c>
      <c r="C6398" s="99" t="s">
        <v>175</v>
      </c>
    </row>
    <row r="6399" spans="1:3">
      <c r="A6399" s="101">
        <v>35285</v>
      </c>
      <c r="B6399" s="100">
        <v>62.27</v>
      </c>
      <c r="C6399" s="99" t="s">
        <v>175</v>
      </c>
    </row>
    <row r="6400" spans="1:3">
      <c r="A6400" s="101">
        <v>35284</v>
      </c>
      <c r="B6400" s="100">
        <v>62.4</v>
      </c>
      <c r="C6400" s="99" t="s">
        <v>175</v>
      </c>
    </row>
    <row r="6401" spans="1:3">
      <c r="A6401" s="101">
        <v>35283</v>
      </c>
      <c r="B6401" s="100">
        <v>62.23</v>
      </c>
      <c r="C6401" s="99" t="s">
        <v>175</v>
      </c>
    </row>
    <row r="6402" spans="1:3">
      <c r="A6402" s="101">
        <v>35282</v>
      </c>
      <c r="B6402" s="100">
        <v>62.03</v>
      </c>
      <c r="C6402" s="99" t="s">
        <v>175</v>
      </c>
    </row>
    <row r="6403" spans="1:3">
      <c r="A6403" s="101">
        <v>35279</v>
      </c>
      <c r="B6403" s="100">
        <v>62.25</v>
      </c>
      <c r="C6403" s="99" t="s">
        <v>175</v>
      </c>
    </row>
    <row r="6404" spans="1:3">
      <c r="A6404" s="101">
        <v>35278</v>
      </c>
      <c r="B6404" s="100">
        <v>61.06</v>
      </c>
      <c r="C6404" s="99" t="s">
        <v>175</v>
      </c>
    </row>
    <row r="6405" spans="1:3">
      <c r="A6405" s="101">
        <v>35277</v>
      </c>
      <c r="B6405" s="100">
        <v>60.11</v>
      </c>
      <c r="C6405" s="99" t="s">
        <v>175</v>
      </c>
    </row>
    <row r="6406" spans="1:3">
      <c r="A6406" s="101">
        <v>35276</v>
      </c>
      <c r="B6406" s="100">
        <v>59.65</v>
      </c>
      <c r="C6406" s="99" t="s">
        <v>175</v>
      </c>
    </row>
    <row r="6407" spans="1:3">
      <c r="A6407" s="101">
        <v>35275</v>
      </c>
      <c r="B6407" s="100">
        <v>59.24</v>
      </c>
      <c r="C6407" s="99" t="s">
        <v>175</v>
      </c>
    </row>
    <row r="6408" spans="1:3">
      <c r="A6408" s="101">
        <v>35272</v>
      </c>
      <c r="B6408" s="100">
        <v>59.7</v>
      </c>
      <c r="C6408" s="99" t="s">
        <v>175</v>
      </c>
    </row>
    <row r="6409" spans="1:3">
      <c r="A6409" s="101">
        <v>35271</v>
      </c>
      <c r="B6409" s="100">
        <v>59.26</v>
      </c>
      <c r="C6409" s="99" t="s">
        <v>175</v>
      </c>
    </row>
    <row r="6410" spans="1:3">
      <c r="A6410" s="101">
        <v>35270</v>
      </c>
      <c r="B6410" s="100">
        <v>58.82</v>
      </c>
      <c r="C6410" s="99" t="s">
        <v>175</v>
      </c>
    </row>
    <row r="6411" spans="1:3">
      <c r="A6411" s="101">
        <v>35269</v>
      </c>
      <c r="B6411" s="100">
        <v>58.85</v>
      </c>
      <c r="C6411" s="99" t="s">
        <v>175</v>
      </c>
    </row>
    <row r="6412" spans="1:3">
      <c r="A6412" s="101">
        <v>35268</v>
      </c>
      <c r="B6412" s="100">
        <v>59.49</v>
      </c>
      <c r="C6412" s="99" t="s">
        <v>175</v>
      </c>
    </row>
    <row r="6413" spans="1:3">
      <c r="A6413" s="101">
        <v>35265</v>
      </c>
      <c r="B6413" s="100">
        <v>59.97</v>
      </c>
      <c r="C6413" s="99" t="s">
        <v>175</v>
      </c>
    </row>
    <row r="6414" spans="1:3">
      <c r="A6414" s="101">
        <v>35264</v>
      </c>
      <c r="B6414" s="100">
        <v>60.41</v>
      </c>
      <c r="C6414" s="99" t="s">
        <v>175</v>
      </c>
    </row>
    <row r="6415" spans="1:3">
      <c r="A6415" s="101">
        <v>35263</v>
      </c>
      <c r="B6415" s="100">
        <v>59.52</v>
      </c>
      <c r="C6415" s="99" t="s">
        <v>175</v>
      </c>
    </row>
    <row r="6416" spans="1:3">
      <c r="A6416" s="101">
        <v>35262</v>
      </c>
      <c r="B6416" s="100">
        <v>58.97</v>
      </c>
      <c r="C6416" s="99" t="s">
        <v>175</v>
      </c>
    </row>
    <row r="6417" spans="1:3">
      <c r="A6417" s="101">
        <v>35261</v>
      </c>
      <c r="B6417" s="100">
        <v>59.11</v>
      </c>
      <c r="C6417" s="99" t="s">
        <v>175</v>
      </c>
    </row>
    <row r="6418" spans="1:3">
      <c r="A6418" s="101">
        <v>35258</v>
      </c>
      <c r="B6418" s="100">
        <v>60.64</v>
      </c>
      <c r="C6418" s="99" t="s">
        <v>175</v>
      </c>
    </row>
    <row r="6419" spans="1:3">
      <c r="A6419" s="101">
        <v>35257</v>
      </c>
      <c r="B6419" s="100">
        <v>60.61</v>
      </c>
      <c r="C6419" s="99" t="s">
        <v>175</v>
      </c>
    </row>
    <row r="6420" spans="1:3">
      <c r="A6420" s="101">
        <v>35256</v>
      </c>
      <c r="B6420" s="100">
        <v>61.57</v>
      </c>
      <c r="C6420" s="99" t="s">
        <v>175</v>
      </c>
    </row>
    <row r="6421" spans="1:3">
      <c r="A6421" s="101">
        <v>35255</v>
      </c>
      <c r="B6421" s="100">
        <v>61.45</v>
      </c>
      <c r="C6421" s="99" t="s">
        <v>175</v>
      </c>
    </row>
    <row r="6422" spans="1:3">
      <c r="A6422" s="101">
        <v>35254</v>
      </c>
      <c r="B6422" s="100">
        <v>61.23</v>
      </c>
      <c r="C6422" s="99" t="s">
        <v>175</v>
      </c>
    </row>
    <row r="6423" spans="1:3">
      <c r="A6423" s="101">
        <v>35251</v>
      </c>
      <c r="B6423" s="100">
        <v>61.68</v>
      </c>
      <c r="C6423" s="99" t="s">
        <v>175</v>
      </c>
    </row>
    <row r="6424" spans="1:3">
      <c r="A6424" s="101">
        <v>35249</v>
      </c>
      <c r="B6424" s="100">
        <v>63.08</v>
      </c>
      <c r="C6424" s="99" t="s">
        <v>175</v>
      </c>
    </row>
    <row r="6425" spans="1:3">
      <c r="A6425" s="101">
        <v>35248</v>
      </c>
      <c r="B6425" s="100">
        <v>63.19</v>
      </c>
      <c r="C6425" s="99" t="s">
        <v>175</v>
      </c>
    </row>
    <row r="6426" spans="1:3">
      <c r="A6426" s="101">
        <v>35247</v>
      </c>
      <c r="B6426" s="100">
        <v>63.39</v>
      </c>
      <c r="C6426" s="99" t="s">
        <v>175</v>
      </c>
    </row>
    <row r="6427" spans="1:3">
      <c r="A6427" s="101">
        <v>35244</v>
      </c>
      <c r="B6427" s="100">
        <v>62.89</v>
      </c>
      <c r="C6427" s="99" t="s">
        <v>175</v>
      </c>
    </row>
    <row r="6428" spans="1:3">
      <c r="A6428" s="101">
        <v>35243</v>
      </c>
      <c r="B6428" s="100">
        <v>62.69</v>
      </c>
      <c r="C6428" s="99" t="s">
        <v>175</v>
      </c>
    </row>
    <row r="6429" spans="1:3">
      <c r="A6429" s="101">
        <v>35242</v>
      </c>
      <c r="B6429" s="100">
        <v>62.31</v>
      </c>
      <c r="C6429" s="99" t="s">
        <v>175</v>
      </c>
    </row>
    <row r="6430" spans="1:3">
      <c r="A6430" s="101">
        <v>35241</v>
      </c>
      <c r="B6430" s="100">
        <v>62.68</v>
      </c>
      <c r="C6430" s="99" t="s">
        <v>175</v>
      </c>
    </row>
    <row r="6431" spans="1:3">
      <c r="A6431" s="101">
        <v>35240</v>
      </c>
      <c r="B6431" s="100">
        <v>62.92</v>
      </c>
      <c r="C6431" s="99" t="s">
        <v>175</v>
      </c>
    </row>
    <row r="6432" spans="1:3">
      <c r="A6432" s="101">
        <v>35237</v>
      </c>
      <c r="B6432" s="100">
        <v>62.74</v>
      </c>
      <c r="C6432" s="99" t="s">
        <v>175</v>
      </c>
    </row>
    <row r="6433" spans="1:3">
      <c r="A6433" s="101">
        <v>35236</v>
      </c>
      <c r="B6433" s="100">
        <v>62.29</v>
      </c>
      <c r="C6433" s="99" t="s">
        <v>175</v>
      </c>
    </row>
    <row r="6434" spans="1:3">
      <c r="A6434" s="101">
        <v>35235</v>
      </c>
      <c r="B6434" s="100">
        <v>62.27</v>
      </c>
      <c r="C6434" s="99" t="s">
        <v>175</v>
      </c>
    </row>
    <row r="6435" spans="1:3">
      <c r="A6435" s="101">
        <v>35234</v>
      </c>
      <c r="B6435" s="100">
        <v>62.28</v>
      </c>
      <c r="C6435" s="99" t="s">
        <v>175</v>
      </c>
    </row>
    <row r="6436" spans="1:3">
      <c r="A6436" s="101">
        <v>35233</v>
      </c>
      <c r="B6436" s="100">
        <v>62.58</v>
      </c>
      <c r="C6436" s="99" t="s">
        <v>175</v>
      </c>
    </row>
    <row r="6437" spans="1:3">
      <c r="A6437" s="101">
        <v>35230</v>
      </c>
      <c r="B6437" s="100">
        <v>62.64</v>
      </c>
      <c r="C6437" s="99" t="s">
        <v>175</v>
      </c>
    </row>
    <row r="6438" spans="1:3">
      <c r="A6438" s="101">
        <v>35229</v>
      </c>
      <c r="B6438" s="100">
        <v>62.83</v>
      </c>
      <c r="C6438" s="99" t="s">
        <v>175</v>
      </c>
    </row>
    <row r="6439" spans="1:3">
      <c r="A6439" s="101">
        <v>35228</v>
      </c>
      <c r="B6439" s="100">
        <v>62.94</v>
      </c>
      <c r="C6439" s="99" t="s">
        <v>175</v>
      </c>
    </row>
    <row r="6440" spans="1:3">
      <c r="A6440" s="101">
        <v>35227</v>
      </c>
      <c r="B6440" s="100">
        <v>63.09</v>
      </c>
      <c r="C6440" s="99" t="s">
        <v>175</v>
      </c>
    </row>
    <row r="6441" spans="1:3">
      <c r="A6441" s="101">
        <v>35226</v>
      </c>
      <c r="B6441" s="100">
        <v>63.2</v>
      </c>
      <c r="C6441" s="99" t="s">
        <v>175</v>
      </c>
    </row>
    <row r="6442" spans="1:3">
      <c r="A6442" s="101">
        <v>35223</v>
      </c>
      <c r="B6442" s="100">
        <v>63.3</v>
      </c>
      <c r="C6442" s="99" t="s">
        <v>175</v>
      </c>
    </row>
    <row r="6443" spans="1:3">
      <c r="A6443" s="101">
        <v>35222</v>
      </c>
      <c r="B6443" s="100">
        <v>63.28</v>
      </c>
      <c r="C6443" s="99" t="s">
        <v>175</v>
      </c>
    </row>
    <row r="6444" spans="1:3">
      <c r="A6444" s="101">
        <v>35221</v>
      </c>
      <c r="B6444" s="100">
        <v>63.78</v>
      </c>
      <c r="C6444" s="99" t="s">
        <v>175</v>
      </c>
    </row>
    <row r="6445" spans="1:3">
      <c r="A6445" s="101">
        <v>35220</v>
      </c>
      <c r="B6445" s="100">
        <v>63.2</v>
      </c>
      <c r="C6445" s="99" t="s">
        <v>175</v>
      </c>
    </row>
    <row r="6446" spans="1:3">
      <c r="A6446" s="101">
        <v>35219</v>
      </c>
      <c r="B6446" s="100">
        <v>62.75</v>
      </c>
      <c r="C6446" s="99" t="s">
        <v>175</v>
      </c>
    </row>
    <row r="6447" spans="1:3">
      <c r="A6447" s="101">
        <v>35216</v>
      </c>
      <c r="B6447" s="100">
        <v>62.87</v>
      </c>
      <c r="C6447" s="99" t="s">
        <v>175</v>
      </c>
    </row>
    <row r="6448" spans="1:3">
      <c r="A6448" s="101">
        <v>35215</v>
      </c>
      <c r="B6448" s="100">
        <v>63.12</v>
      </c>
      <c r="C6448" s="99" t="s">
        <v>175</v>
      </c>
    </row>
    <row r="6449" spans="1:3">
      <c r="A6449" s="101">
        <v>35214</v>
      </c>
      <c r="B6449" s="100">
        <v>62.76</v>
      </c>
      <c r="C6449" s="99" t="s">
        <v>175</v>
      </c>
    </row>
    <row r="6450" spans="1:3">
      <c r="A6450" s="101">
        <v>35213</v>
      </c>
      <c r="B6450" s="100">
        <v>63.15</v>
      </c>
      <c r="C6450" s="99" t="s">
        <v>175</v>
      </c>
    </row>
    <row r="6451" spans="1:3">
      <c r="A6451" s="101">
        <v>35209</v>
      </c>
      <c r="B6451" s="100">
        <v>63.74</v>
      </c>
      <c r="C6451" s="99" t="s">
        <v>175</v>
      </c>
    </row>
    <row r="6452" spans="1:3">
      <c r="A6452" s="101">
        <v>35208</v>
      </c>
      <c r="B6452" s="100">
        <v>63.5</v>
      </c>
      <c r="C6452" s="99" t="s">
        <v>175</v>
      </c>
    </row>
    <row r="6453" spans="1:3">
      <c r="A6453" s="101">
        <v>35207</v>
      </c>
      <c r="B6453" s="100">
        <v>63.73</v>
      </c>
      <c r="C6453" s="99" t="s">
        <v>175</v>
      </c>
    </row>
    <row r="6454" spans="1:3">
      <c r="A6454" s="101">
        <v>35206</v>
      </c>
      <c r="B6454" s="100">
        <v>63.19</v>
      </c>
      <c r="C6454" s="99" t="s">
        <v>175</v>
      </c>
    </row>
    <row r="6455" spans="1:3">
      <c r="A6455" s="101">
        <v>35205</v>
      </c>
      <c r="B6455" s="100">
        <v>63.22</v>
      </c>
      <c r="C6455" s="99" t="s">
        <v>175</v>
      </c>
    </row>
    <row r="6456" spans="1:3">
      <c r="A6456" s="101">
        <v>35202</v>
      </c>
      <c r="B6456" s="100">
        <v>62.82</v>
      </c>
      <c r="C6456" s="99" t="s">
        <v>175</v>
      </c>
    </row>
    <row r="6457" spans="1:3">
      <c r="A6457" s="101">
        <v>35201</v>
      </c>
      <c r="B6457" s="100">
        <v>62.41</v>
      </c>
      <c r="C6457" s="99" t="s">
        <v>175</v>
      </c>
    </row>
    <row r="6458" spans="1:3">
      <c r="A6458" s="101">
        <v>35200</v>
      </c>
      <c r="B6458" s="100">
        <v>62.46</v>
      </c>
      <c r="C6458" s="99" t="s">
        <v>175</v>
      </c>
    </row>
    <row r="6459" spans="1:3">
      <c r="A6459" s="101">
        <v>35199</v>
      </c>
      <c r="B6459" s="100">
        <v>62.47</v>
      </c>
      <c r="C6459" s="99" t="s">
        <v>175</v>
      </c>
    </row>
    <row r="6460" spans="1:3">
      <c r="A6460" s="101">
        <v>35198</v>
      </c>
      <c r="B6460" s="100">
        <v>62.07</v>
      </c>
      <c r="C6460" s="99" t="s">
        <v>175</v>
      </c>
    </row>
    <row r="6461" spans="1:3">
      <c r="A6461" s="101">
        <v>35195</v>
      </c>
      <c r="B6461" s="100">
        <v>61.18</v>
      </c>
      <c r="C6461" s="99" t="s">
        <v>175</v>
      </c>
    </row>
    <row r="6462" spans="1:3">
      <c r="A6462" s="101">
        <v>35194</v>
      </c>
      <c r="B6462" s="100">
        <v>60.55</v>
      </c>
      <c r="C6462" s="99" t="s">
        <v>175</v>
      </c>
    </row>
    <row r="6463" spans="1:3">
      <c r="A6463" s="101">
        <v>35193</v>
      </c>
      <c r="B6463" s="100">
        <v>60.47</v>
      </c>
      <c r="C6463" s="99" t="s">
        <v>175</v>
      </c>
    </row>
    <row r="6464" spans="1:3">
      <c r="A6464" s="101">
        <v>35192</v>
      </c>
      <c r="B6464" s="100">
        <v>59.85</v>
      </c>
      <c r="C6464" s="99" t="s">
        <v>175</v>
      </c>
    </row>
    <row r="6465" spans="1:3">
      <c r="A6465" s="101">
        <v>35191</v>
      </c>
      <c r="B6465" s="100">
        <v>60.09</v>
      </c>
      <c r="C6465" s="99" t="s">
        <v>175</v>
      </c>
    </row>
    <row r="6466" spans="1:3">
      <c r="A6466" s="101">
        <v>35188</v>
      </c>
      <c r="B6466" s="100">
        <v>60.15</v>
      </c>
      <c r="C6466" s="99" t="s">
        <v>175</v>
      </c>
    </row>
    <row r="6467" spans="1:3">
      <c r="A6467" s="101">
        <v>35187</v>
      </c>
      <c r="B6467" s="100">
        <v>60.32</v>
      </c>
      <c r="C6467" s="99" t="s">
        <v>175</v>
      </c>
    </row>
    <row r="6468" spans="1:3">
      <c r="A6468" s="101">
        <v>35186</v>
      </c>
      <c r="B6468" s="100">
        <v>61.36</v>
      </c>
      <c r="C6468" s="99" t="s">
        <v>175</v>
      </c>
    </row>
    <row r="6469" spans="1:3">
      <c r="A6469" s="101">
        <v>35185</v>
      </c>
      <c r="B6469" s="100">
        <v>61.31</v>
      </c>
      <c r="C6469" s="99" t="s">
        <v>175</v>
      </c>
    </row>
    <row r="6470" spans="1:3">
      <c r="A6470" s="101">
        <v>35184</v>
      </c>
      <c r="B6470" s="100">
        <v>61.3</v>
      </c>
      <c r="C6470" s="99" t="s">
        <v>175</v>
      </c>
    </row>
    <row r="6471" spans="1:3">
      <c r="A6471" s="101">
        <v>35181</v>
      </c>
      <c r="B6471" s="100">
        <v>61.24</v>
      </c>
      <c r="C6471" s="99" t="s">
        <v>175</v>
      </c>
    </row>
    <row r="6472" spans="1:3">
      <c r="A6472" s="101">
        <v>35180</v>
      </c>
      <c r="B6472" s="100">
        <v>61.17</v>
      </c>
      <c r="C6472" s="99" t="s">
        <v>175</v>
      </c>
    </row>
    <row r="6473" spans="1:3">
      <c r="A6473" s="101">
        <v>35179</v>
      </c>
      <c r="B6473" s="100">
        <v>60.92</v>
      </c>
      <c r="C6473" s="99" t="s">
        <v>175</v>
      </c>
    </row>
    <row r="6474" spans="1:3">
      <c r="A6474" s="101">
        <v>35178</v>
      </c>
      <c r="B6474" s="100">
        <v>61.05</v>
      </c>
      <c r="C6474" s="99" t="s">
        <v>175</v>
      </c>
    </row>
    <row r="6475" spans="1:3">
      <c r="A6475" s="101">
        <v>35177</v>
      </c>
      <c r="B6475" s="100">
        <v>60.7</v>
      </c>
      <c r="C6475" s="99" t="s">
        <v>175</v>
      </c>
    </row>
    <row r="6476" spans="1:3">
      <c r="A6476" s="101">
        <v>35174</v>
      </c>
      <c r="B6476" s="100">
        <v>60.44</v>
      </c>
      <c r="C6476" s="99" t="s">
        <v>175</v>
      </c>
    </row>
    <row r="6477" spans="1:3">
      <c r="A6477" s="101">
        <v>35173</v>
      </c>
      <c r="B6477" s="100">
        <v>60.3</v>
      </c>
      <c r="C6477" s="99" t="s">
        <v>175</v>
      </c>
    </row>
    <row r="6478" spans="1:3">
      <c r="A6478" s="101">
        <v>35172</v>
      </c>
      <c r="B6478" s="100">
        <v>60.11</v>
      </c>
      <c r="C6478" s="99" t="s">
        <v>175</v>
      </c>
    </row>
    <row r="6479" spans="1:3">
      <c r="A6479" s="101">
        <v>35171</v>
      </c>
      <c r="B6479" s="100">
        <v>60.42</v>
      </c>
      <c r="C6479" s="99" t="s">
        <v>175</v>
      </c>
    </row>
    <row r="6480" spans="1:3">
      <c r="A6480" s="101">
        <v>35170</v>
      </c>
      <c r="B6480" s="100">
        <v>60.19</v>
      </c>
      <c r="C6480" s="99" t="s">
        <v>175</v>
      </c>
    </row>
    <row r="6481" spans="1:3">
      <c r="A6481" s="101">
        <v>35167</v>
      </c>
      <c r="B6481" s="100">
        <v>59.64</v>
      </c>
      <c r="C6481" s="99" t="s">
        <v>175</v>
      </c>
    </row>
    <row r="6482" spans="1:3">
      <c r="A6482" s="101">
        <v>35166</v>
      </c>
      <c r="B6482" s="100">
        <v>59.13</v>
      </c>
      <c r="C6482" s="99" t="s">
        <v>175</v>
      </c>
    </row>
    <row r="6483" spans="1:3">
      <c r="A6483" s="101">
        <v>35165</v>
      </c>
      <c r="B6483" s="100">
        <v>59.34</v>
      </c>
      <c r="C6483" s="99" t="s">
        <v>175</v>
      </c>
    </row>
    <row r="6484" spans="1:3">
      <c r="A6484" s="101">
        <v>35164</v>
      </c>
      <c r="B6484" s="100">
        <v>60.16</v>
      </c>
      <c r="C6484" s="99" t="s">
        <v>175</v>
      </c>
    </row>
    <row r="6485" spans="1:3">
      <c r="A6485" s="101">
        <v>35163</v>
      </c>
      <c r="B6485" s="100">
        <v>60.35</v>
      </c>
      <c r="C6485" s="99" t="s">
        <v>175</v>
      </c>
    </row>
    <row r="6486" spans="1:3">
      <c r="A6486" s="101">
        <v>35159</v>
      </c>
      <c r="B6486" s="100">
        <v>61.42</v>
      </c>
      <c r="C6486" s="99" t="s">
        <v>175</v>
      </c>
    </row>
    <row r="6487" spans="1:3">
      <c r="A6487" s="101">
        <v>35158</v>
      </c>
      <c r="B6487" s="100">
        <v>61.41</v>
      </c>
      <c r="C6487" s="99" t="s">
        <v>175</v>
      </c>
    </row>
    <row r="6488" spans="1:3">
      <c r="A6488" s="101">
        <v>35157</v>
      </c>
      <c r="B6488" s="100">
        <v>61.35</v>
      </c>
      <c r="C6488" s="99" t="s">
        <v>175</v>
      </c>
    </row>
    <row r="6489" spans="1:3">
      <c r="A6489" s="101">
        <v>35156</v>
      </c>
      <c r="B6489" s="100">
        <v>61.2</v>
      </c>
      <c r="C6489" s="99" t="s">
        <v>175</v>
      </c>
    </row>
    <row r="6490" spans="1:3">
      <c r="A6490" s="101">
        <v>35153</v>
      </c>
      <c r="B6490" s="100">
        <v>60.43</v>
      </c>
      <c r="C6490" s="99" t="s">
        <v>175</v>
      </c>
    </row>
    <row r="6491" spans="1:3">
      <c r="A6491" s="101">
        <v>35152</v>
      </c>
      <c r="B6491" s="100">
        <v>60.75</v>
      </c>
      <c r="C6491" s="99" t="s">
        <v>175</v>
      </c>
    </row>
    <row r="6492" spans="1:3">
      <c r="A6492" s="101">
        <v>35151</v>
      </c>
      <c r="B6492" s="100">
        <v>60.74</v>
      </c>
      <c r="C6492" s="99" t="s">
        <v>175</v>
      </c>
    </row>
    <row r="6493" spans="1:3">
      <c r="A6493" s="101">
        <v>35150</v>
      </c>
      <c r="B6493" s="100">
        <v>61.11</v>
      </c>
      <c r="C6493" s="99" t="s">
        <v>175</v>
      </c>
    </row>
    <row r="6494" spans="1:3">
      <c r="A6494" s="101">
        <v>35149</v>
      </c>
      <c r="B6494" s="100">
        <v>61.09</v>
      </c>
      <c r="C6494" s="99" t="s">
        <v>175</v>
      </c>
    </row>
    <row r="6495" spans="1:3">
      <c r="A6495" s="101">
        <v>35146</v>
      </c>
      <c r="B6495" s="100">
        <v>61.14</v>
      </c>
      <c r="C6495" s="99" t="s">
        <v>175</v>
      </c>
    </row>
    <row r="6496" spans="1:3">
      <c r="A6496" s="101">
        <v>35145</v>
      </c>
      <c r="B6496" s="100">
        <v>61.01</v>
      </c>
      <c r="C6496" s="99" t="s">
        <v>175</v>
      </c>
    </row>
    <row r="6497" spans="1:3">
      <c r="A6497" s="101">
        <v>35144</v>
      </c>
      <c r="B6497" s="100">
        <v>61.08</v>
      </c>
      <c r="C6497" s="99" t="s">
        <v>175</v>
      </c>
    </row>
    <row r="6498" spans="1:3">
      <c r="A6498" s="101">
        <v>35143</v>
      </c>
      <c r="B6498" s="100">
        <v>61.24</v>
      </c>
      <c r="C6498" s="99" t="s">
        <v>175</v>
      </c>
    </row>
    <row r="6499" spans="1:3">
      <c r="A6499" s="101">
        <v>35142</v>
      </c>
      <c r="B6499" s="100">
        <v>61.33</v>
      </c>
      <c r="C6499" s="99" t="s">
        <v>175</v>
      </c>
    </row>
    <row r="6500" spans="1:3">
      <c r="A6500" s="101">
        <v>35139</v>
      </c>
      <c r="B6500" s="100">
        <v>60.27</v>
      </c>
      <c r="C6500" s="99" t="s">
        <v>175</v>
      </c>
    </row>
    <row r="6501" spans="1:3">
      <c r="A6501" s="101">
        <v>35138</v>
      </c>
      <c r="B6501" s="100">
        <v>60.22</v>
      </c>
      <c r="C6501" s="99" t="s">
        <v>175</v>
      </c>
    </row>
    <row r="6502" spans="1:3">
      <c r="A6502" s="101">
        <v>35137</v>
      </c>
      <c r="B6502" s="100">
        <v>59.99</v>
      </c>
      <c r="C6502" s="99" t="s">
        <v>175</v>
      </c>
    </row>
    <row r="6503" spans="1:3">
      <c r="A6503" s="101">
        <v>35136</v>
      </c>
      <c r="B6503" s="100">
        <v>59.83</v>
      </c>
      <c r="C6503" s="99" t="s">
        <v>175</v>
      </c>
    </row>
    <row r="6504" spans="1:3">
      <c r="A6504" s="101">
        <v>35135</v>
      </c>
      <c r="B6504" s="100">
        <v>60.1</v>
      </c>
      <c r="C6504" s="99" t="s">
        <v>175</v>
      </c>
    </row>
    <row r="6505" spans="1:3">
      <c r="A6505" s="101">
        <v>35132</v>
      </c>
      <c r="B6505" s="100">
        <v>59.49</v>
      </c>
      <c r="C6505" s="99" t="s">
        <v>175</v>
      </c>
    </row>
    <row r="6506" spans="1:3">
      <c r="A6506" s="101">
        <v>35131</v>
      </c>
      <c r="B6506" s="100">
        <v>61.38</v>
      </c>
      <c r="C6506" s="99" t="s">
        <v>175</v>
      </c>
    </row>
    <row r="6507" spans="1:3">
      <c r="A6507" s="101">
        <v>35130</v>
      </c>
      <c r="B6507" s="100">
        <v>61.22</v>
      </c>
      <c r="C6507" s="99" t="s">
        <v>175</v>
      </c>
    </row>
    <row r="6508" spans="1:3">
      <c r="A6508" s="101">
        <v>35129</v>
      </c>
      <c r="B6508" s="100">
        <v>61.55</v>
      </c>
      <c r="C6508" s="99" t="s">
        <v>175</v>
      </c>
    </row>
    <row r="6509" spans="1:3">
      <c r="A6509" s="101">
        <v>35128</v>
      </c>
      <c r="B6509" s="100">
        <v>61.09</v>
      </c>
      <c r="C6509" s="99" t="s">
        <v>175</v>
      </c>
    </row>
    <row r="6510" spans="1:3">
      <c r="A6510" s="101">
        <v>35125</v>
      </c>
      <c r="B6510" s="100">
        <v>60.47</v>
      </c>
      <c r="C6510" s="99" t="s">
        <v>175</v>
      </c>
    </row>
    <row r="6511" spans="1:3">
      <c r="A6511" s="101">
        <v>35124</v>
      </c>
      <c r="B6511" s="100">
        <v>60.1</v>
      </c>
      <c r="C6511" s="99" t="s">
        <v>175</v>
      </c>
    </row>
    <row r="6512" spans="1:3">
      <c r="A6512" s="101">
        <v>35123</v>
      </c>
      <c r="B6512" s="100">
        <v>60.49</v>
      </c>
      <c r="C6512" s="99" t="s">
        <v>175</v>
      </c>
    </row>
    <row r="6513" spans="1:3">
      <c r="A6513" s="101">
        <v>35122</v>
      </c>
      <c r="B6513" s="100">
        <v>60.72</v>
      </c>
      <c r="C6513" s="99" t="s">
        <v>175</v>
      </c>
    </row>
    <row r="6514" spans="1:3">
      <c r="A6514" s="101">
        <v>35121</v>
      </c>
      <c r="B6514" s="100">
        <v>61.02</v>
      </c>
      <c r="C6514" s="99" t="s">
        <v>175</v>
      </c>
    </row>
    <row r="6515" spans="1:3">
      <c r="A6515" s="101">
        <v>35118</v>
      </c>
      <c r="B6515" s="100">
        <v>61.82</v>
      </c>
      <c r="C6515" s="99" t="s">
        <v>175</v>
      </c>
    </row>
    <row r="6516" spans="1:3">
      <c r="A6516" s="101">
        <v>35117</v>
      </c>
      <c r="B6516" s="100">
        <v>61.8</v>
      </c>
      <c r="C6516" s="99" t="s">
        <v>175</v>
      </c>
    </row>
    <row r="6517" spans="1:3">
      <c r="A6517" s="101">
        <v>35116</v>
      </c>
      <c r="B6517" s="100">
        <v>60.79</v>
      </c>
      <c r="C6517" s="99" t="s">
        <v>175</v>
      </c>
    </row>
    <row r="6518" spans="1:3">
      <c r="A6518" s="101">
        <v>35115</v>
      </c>
      <c r="B6518" s="100">
        <v>60.08</v>
      </c>
      <c r="C6518" s="99" t="s">
        <v>175</v>
      </c>
    </row>
    <row r="6519" spans="1:3">
      <c r="A6519" s="101">
        <v>35111</v>
      </c>
      <c r="B6519" s="100">
        <v>60.77</v>
      </c>
      <c r="C6519" s="99" t="s">
        <v>175</v>
      </c>
    </row>
    <row r="6520" spans="1:3">
      <c r="A6520" s="101">
        <v>35110</v>
      </c>
      <c r="B6520" s="100">
        <v>61.07</v>
      </c>
      <c r="C6520" s="99" t="s">
        <v>175</v>
      </c>
    </row>
    <row r="6521" spans="1:3">
      <c r="A6521" s="101">
        <v>35109</v>
      </c>
      <c r="B6521" s="100">
        <v>61.46</v>
      </c>
      <c r="C6521" s="99" t="s">
        <v>175</v>
      </c>
    </row>
    <row r="6522" spans="1:3">
      <c r="A6522" s="101">
        <v>35108</v>
      </c>
      <c r="B6522" s="100">
        <v>61.92</v>
      </c>
      <c r="C6522" s="99" t="s">
        <v>175</v>
      </c>
    </row>
    <row r="6523" spans="1:3">
      <c r="A6523" s="101">
        <v>35107</v>
      </c>
      <c r="B6523" s="100">
        <v>61.99</v>
      </c>
      <c r="C6523" s="99" t="s">
        <v>175</v>
      </c>
    </row>
    <row r="6524" spans="1:3">
      <c r="A6524" s="101">
        <v>35104</v>
      </c>
      <c r="B6524" s="100">
        <v>61.51</v>
      </c>
      <c r="C6524" s="99" t="s">
        <v>175</v>
      </c>
    </row>
    <row r="6525" spans="1:3">
      <c r="A6525" s="101">
        <v>35103</v>
      </c>
      <c r="B6525" s="100">
        <v>61.47</v>
      </c>
      <c r="C6525" s="99" t="s">
        <v>175</v>
      </c>
    </row>
    <row r="6526" spans="1:3">
      <c r="A6526" s="101">
        <v>35102</v>
      </c>
      <c r="B6526" s="100">
        <v>60.89</v>
      </c>
      <c r="C6526" s="99" t="s">
        <v>175</v>
      </c>
    </row>
    <row r="6527" spans="1:3">
      <c r="A6527" s="101">
        <v>35101</v>
      </c>
      <c r="B6527" s="100">
        <v>60.54</v>
      </c>
      <c r="C6527" s="99" t="s">
        <v>175</v>
      </c>
    </row>
    <row r="6528" spans="1:3">
      <c r="A6528" s="101">
        <v>35100</v>
      </c>
      <c r="B6528" s="100">
        <v>60.07</v>
      </c>
      <c r="C6528" s="99" t="s">
        <v>175</v>
      </c>
    </row>
    <row r="6529" spans="1:3">
      <c r="A6529" s="101">
        <v>35097</v>
      </c>
      <c r="B6529" s="100">
        <v>59.56</v>
      </c>
      <c r="C6529" s="99" t="s">
        <v>175</v>
      </c>
    </row>
    <row r="6530" spans="1:3">
      <c r="A6530" s="101">
        <v>35096</v>
      </c>
      <c r="B6530" s="100">
        <v>59.79</v>
      </c>
      <c r="C6530" s="99" t="s">
        <v>175</v>
      </c>
    </row>
    <row r="6531" spans="1:3">
      <c r="A6531" s="101">
        <v>35095</v>
      </c>
      <c r="B6531" s="100">
        <v>59.55</v>
      </c>
      <c r="C6531" s="99" t="s">
        <v>175</v>
      </c>
    </row>
    <row r="6532" spans="1:3">
      <c r="A6532" s="101">
        <v>35094</v>
      </c>
      <c r="B6532" s="100">
        <v>58.99</v>
      </c>
      <c r="C6532" s="99" t="s">
        <v>175</v>
      </c>
    </row>
    <row r="6533" spans="1:3">
      <c r="A6533" s="101">
        <v>35093</v>
      </c>
      <c r="B6533" s="100">
        <v>58.44</v>
      </c>
      <c r="C6533" s="99" t="s">
        <v>175</v>
      </c>
    </row>
    <row r="6534" spans="1:3">
      <c r="A6534" s="101">
        <v>35090</v>
      </c>
      <c r="B6534" s="100">
        <v>58.18</v>
      </c>
      <c r="C6534" s="99" t="s">
        <v>175</v>
      </c>
    </row>
    <row r="6535" spans="1:3">
      <c r="A6535" s="101">
        <v>35089</v>
      </c>
      <c r="B6535" s="100">
        <v>57.76</v>
      </c>
      <c r="C6535" s="99" t="s">
        <v>175</v>
      </c>
    </row>
    <row r="6536" spans="1:3">
      <c r="A6536" s="101">
        <v>35088</v>
      </c>
      <c r="B6536" s="100">
        <v>58.02</v>
      </c>
      <c r="C6536" s="99" t="s">
        <v>175</v>
      </c>
    </row>
    <row r="6537" spans="1:3">
      <c r="A6537" s="101">
        <v>35087</v>
      </c>
      <c r="B6537" s="100">
        <v>57.36</v>
      </c>
      <c r="C6537" s="99" t="s">
        <v>175</v>
      </c>
    </row>
    <row r="6538" spans="1:3">
      <c r="A6538" s="101">
        <v>35086</v>
      </c>
      <c r="B6538" s="100">
        <v>57.41</v>
      </c>
      <c r="C6538" s="99" t="s">
        <v>175</v>
      </c>
    </row>
    <row r="6539" spans="1:3">
      <c r="A6539" s="101">
        <v>35083</v>
      </c>
      <c r="B6539" s="100">
        <v>57.27</v>
      </c>
      <c r="C6539" s="99" t="s">
        <v>175</v>
      </c>
    </row>
    <row r="6540" spans="1:3">
      <c r="A6540" s="101">
        <v>35082</v>
      </c>
      <c r="B6540" s="100">
        <v>56.93</v>
      </c>
      <c r="C6540" s="99" t="s">
        <v>175</v>
      </c>
    </row>
    <row r="6541" spans="1:3">
      <c r="A6541" s="101">
        <v>35081</v>
      </c>
      <c r="B6541" s="100">
        <v>56.75</v>
      </c>
      <c r="C6541" s="99" t="s">
        <v>175</v>
      </c>
    </row>
    <row r="6542" spans="1:3">
      <c r="A6542" s="101">
        <v>35080</v>
      </c>
      <c r="B6542" s="100">
        <v>56.94</v>
      </c>
      <c r="C6542" s="99" t="s">
        <v>175</v>
      </c>
    </row>
    <row r="6543" spans="1:3">
      <c r="A6543" s="101">
        <v>35079</v>
      </c>
      <c r="B6543" s="100">
        <v>56.13</v>
      </c>
      <c r="C6543" s="99" t="s">
        <v>175</v>
      </c>
    </row>
    <row r="6544" spans="1:3">
      <c r="A6544" s="101">
        <v>35076</v>
      </c>
      <c r="B6544" s="100">
        <v>56.32</v>
      </c>
      <c r="C6544" s="99" t="s">
        <v>175</v>
      </c>
    </row>
    <row r="6545" spans="1:3">
      <c r="A6545" s="101">
        <v>35075</v>
      </c>
      <c r="B6545" s="100">
        <v>56.4</v>
      </c>
      <c r="C6545" s="99" t="s">
        <v>175</v>
      </c>
    </row>
    <row r="6546" spans="1:3">
      <c r="A6546" s="101">
        <v>35074</v>
      </c>
      <c r="B6546" s="100">
        <v>56</v>
      </c>
      <c r="C6546" s="99" t="s">
        <v>175</v>
      </c>
    </row>
    <row r="6547" spans="1:3">
      <c r="A6547" s="101">
        <v>35073</v>
      </c>
      <c r="B6547" s="100">
        <v>57.03</v>
      </c>
      <c r="C6547" s="99" t="s">
        <v>175</v>
      </c>
    </row>
    <row r="6548" spans="1:3">
      <c r="A6548" s="101">
        <v>35072</v>
      </c>
      <c r="B6548" s="100">
        <v>57.86</v>
      </c>
      <c r="C6548" s="99" t="s">
        <v>175</v>
      </c>
    </row>
    <row r="6549" spans="1:3">
      <c r="A6549" s="101">
        <v>35069</v>
      </c>
      <c r="B6549" s="100">
        <v>57.68</v>
      </c>
      <c r="C6549" s="99" t="s">
        <v>175</v>
      </c>
    </row>
    <row r="6550" spans="1:3">
      <c r="A6550" s="101">
        <v>35068</v>
      </c>
      <c r="B6550" s="100">
        <v>57.78</v>
      </c>
      <c r="C6550" s="99" t="s">
        <v>175</v>
      </c>
    </row>
    <row r="6551" spans="1:3">
      <c r="A6551" s="101">
        <v>35067</v>
      </c>
      <c r="B6551" s="100">
        <v>58.12</v>
      </c>
      <c r="C6551" s="99" t="s">
        <v>175</v>
      </c>
    </row>
    <row r="6552" spans="1:3">
      <c r="A6552" s="101">
        <v>35066</v>
      </c>
      <c r="B6552" s="100">
        <v>58.05</v>
      </c>
      <c r="C6552" s="99" t="s">
        <v>175</v>
      </c>
    </row>
    <row r="6553" spans="1:3">
      <c r="A6553" s="101">
        <v>35062</v>
      </c>
      <c r="B6553" s="100">
        <v>57.6</v>
      </c>
      <c r="C6553" s="99" t="s">
        <v>175</v>
      </c>
    </row>
    <row r="6554" spans="1:3">
      <c r="A6554" s="101">
        <v>35061</v>
      </c>
      <c r="B6554" s="100">
        <v>57.42</v>
      </c>
      <c r="C6554" s="99" t="s">
        <v>175</v>
      </c>
    </row>
    <row r="6555" spans="1:3">
      <c r="A6555" s="101">
        <v>35060</v>
      </c>
      <c r="B6555" s="100">
        <v>57.47</v>
      </c>
      <c r="C6555" s="99" t="s">
        <v>175</v>
      </c>
    </row>
    <row r="6556" spans="1:3">
      <c r="A6556" s="101">
        <v>35059</v>
      </c>
      <c r="B6556" s="100">
        <v>57.41</v>
      </c>
      <c r="C6556" s="99" t="s">
        <v>175</v>
      </c>
    </row>
    <row r="6557" spans="1:3">
      <c r="A6557" s="101">
        <v>35055</v>
      </c>
      <c r="B6557" s="100">
        <v>57.18</v>
      </c>
      <c r="C6557" s="99" t="s">
        <v>175</v>
      </c>
    </row>
    <row r="6558" spans="1:3">
      <c r="A6558" s="101">
        <v>35054</v>
      </c>
      <c r="B6558" s="100">
        <v>57.74</v>
      </c>
      <c r="C6558" s="99" t="s">
        <v>175</v>
      </c>
    </row>
    <row r="6559" spans="1:3">
      <c r="A6559" s="101">
        <v>35053</v>
      </c>
      <c r="B6559" s="100">
        <v>57.31</v>
      </c>
      <c r="C6559" s="99" t="s">
        <v>175</v>
      </c>
    </row>
    <row r="6560" spans="1:3">
      <c r="A6560" s="101">
        <v>35052</v>
      </c>
      <c r="B6560" s="100">
        <v>57.87</v>
      </c>
      <c r="C6560" s="99" t="s">
        <v>175</v>
      </c>
    </row>
    <row r="6561" spans="1:3">
      <c r="A6561" s="101">
        <v>35051</v>
      </c>
      <c r="B6561" s="100">
        <v>57.39</v>
      </c>
      <c r="C6561" s="99" t="s">
        <v>175</v>
      </c>
    </row>
    <row r="6562" spans="1:3">
      <c r="A6562" s="101">
        <v>35048</v>
      </c>
      <c r="B6562" s="100">
        <v>58.28</v>
      </c>
      <c r="C6562" s="99" t="s">
        <v>175</v>
      </c>
    </row>
    <row r="6563" spans="1:3">
      <c r="A6563" s="101">
        <v>35047</v>
      </c>
      <c r="B6563" s="100">
        <v>58.34</v>
      </c>
      <c r="C6563" s="99" t="s">
        <v>175</v>
      </c>
    </row>
    <row r="6564" spans="1:3">
      <c r="A6564" s="101">
        <v>35046</v>
      </c>
      <c r="B6564" s="100">
        <v>58.78</v>
      </c>
      <c r="C6564" s="99" t="s">
        <v>175</v>
      </c>
    </row>
    <row r="6565" spans="1:3">
      <c r="A6565" s="101">
        <v>35045</v>
      </c>
      <c r="B6565" s="100">
        <v>58.48</v>
      </c>
      <c r="C6565" s="99" t="s">
        <v>175</v>
      </c>
    </row>
    <row r="6566" spans="1:3">
      <c r="A6566" s="101">
        <v>35044</v>
      </c>
      <c r="B6566" s="100">
        <v>58.56</v>
      </c>
      <c r="C6566" s="99" t="s">
        <v>175</v>
      </c>
    </row>
    <row r="6567" spans="1:3">
      <c r="A6567" s="101">
        <v>35041</v>
      </c>
      <c r="B6567" s="100">
        <v>58.36</v>
      </c>
      <c r="C6567" s="99" t="s">
        <v>175</v>
      </c>
    </row>
    <row r="6568" spans="1:3">
      <c r="A6568" s="101">
        <v>35040</v>
      </c>
      <c r="B6568" s="100">
        <v>58.24</v>
      </c>
      <c r="C6568" s="99" t="s">
        <v>175</v>
      </c>
    </row>
    <row r="6569" spans="1:3">
      <c r="A6569" s="101">
        <v>35039</v>
      </c>
      <c r="B6569" s="100">
        <v>58.61</v>
      </c>
      <c r="C6569" s="99" t="s">
        <v>175</v>
      </c>
    </row>
    <row r="6570" spans="1:3">
      <c r="A6570" s="101">
        <v>35038</v>
      </c>
      <c r="B6570" s="100">
        <v>58.37</v>
      </c>
      <c r="C6570" s="99" t="s">
        <v>175</v>
      </c>
    </row>
    <row r="6571" spans="1:3">
      <c r="A6571" s="101">
        <v>35037</v>
      </c>
      <c r="B6571" s="100">
        <v>57.98</v>
      </c>
      <c r="C6571" s="99" t="s">
        <v>175</v>
      </c>
    </row>
    <row r="6572" spans="1:3">
      <c r="A6572" s="101">
        <v>35034</v>
      </c>
      <c r="B6572" s="100">
        <v>57.35</v>
      </c>
      <c r="C6572" s="99" t="s">
        <v>175</v>
      </c>
    </row>
    <row r="6573" spans="1:3">
      <c r="A6573" s="101">
        <v>35033</v>
      </c>
      <c r="B6573" s="100">
        <v>57.19</v>
      </c>
      <c r="C6573" s="99" t="s">
        <v>175</v>
      </c>
    </row>
    <row r="6574" spans="1:3">
      <c r="A6574" s="101">
        <v>35032</v>
      </c>
      <c r="B6574" s="100">
        <v>57.39</v>
      </c>
      <c r="C6574" s="99" t="s">
        <v>175</v>
      </c>
    </row>
    <row r="6575" spans="1:3">
      <c r="A6575" s="101">
        <v>35031</v>
      </c>
      <c r="B6575" s="100">
        <v>57.26</v>
      </c>
      <c r="C6575" s="99" t="s">
        <v>175</v>
      </c>
    </row>
    <row r="6576" spans="1:3">
      <c r="A6576" s="101">
        <v>35030</v>
      </c>
      <c r="B6576" s="100">
        <v>56.78</v>
      </c>
      <c r="C6576" s="99" t="s">
        <v>175</v>
      </c>
    </row>
    <row r="6577" spans="1:3">
      <c r="A6577" s="101">
        <v>35027</v>
      </c>
      <c r="B6577" s="100">
        <v>56.64</v>
      </c>
      <c r="C6577" s="99" t="s">
        <v>175</v>
      </c>
    </row>
    <row r="6578" spans="1:3">
      <c r="A6578" s="101">
        <v>35025</v>
      </c>
      <c r="B6578" s="100">
        <v>56.5</v>
      </c>
      <c r="C6578" s="99" t="s">
        <v>175</v>
      </c>
    </row>
    <row r="6579" spans="1:3">
      <c r="A6579" s="101">
        <v>35024</v>
      </c>
      <c r="B6579" s="100">
        <v>56.66</v>
      </c>
      <c r="C6579" s="99" t="s">
        <v>175</v>
      </c>
    </row>
    <row r="6580" spans="1:3">
      <c r="A6580" s="101">
        <v>35023</v>
      </c>
      <c r="B6580" s="100">
        <v>56.34</v>
      </c>
      <c r="C6580" s="99" t="s">
        <v>175</v>
      </c>
    </row>
    <row r="6581" spans="1:3">
      <c r="A6581" s="101">
        <v>35020</v>
      </c>
      <c r="B6581" s="100">
        <v>56.63</v>
      </c>
      <c r="C6581" s="99" t="s">
        <v>175</v>
      </c>
    </row>
    <row r="6582" spans="1:3">
      <c r="A6582" s="101">
        <v>35019</v>
      </c>
      <c r="B6582" s="100">
        <v>56.38</v>
      </c>
      <c r="C6582" s="99" t="s">
        <v>175</v>
      </c>
    </row>
    <row r="6583" spans="1:3">
      <c r="A6583" s="101">
        <v>35018</v>
      </c>
      <c r="B6583" s="100">
        <v>56.05</v>
      </c>
      <c r="C6583" s="99" t="s">
        <v>175</v>
      </c>
    </row>
    <row r="6584" spans="1:3">
      <c r="A6584" s="101">
        <v>35017</v>
      </c>
      <c r="B6584" s="100">
        <v>55.61</v>
      </c>
      <c r="C6584" s="99" t="s">
        <v>175</v>
      </c>
    </row>
    <row r="6585" spans="1:3">
      <c r="A6585" s="101">
        <v>35016</v>
      </c>
      <c r="B6585" s="100">
        <v>55.88</v>
      </c>
      <c r="C6585" s="99" t="s">
        <v>175</v>
      </c>
    </row>
    <row r="6586" spans="1:3">
      <c r="A6586" s="101">
        <v>35013</v>
      </c>
      <c r="B6586" s="100">
        <v>55.91</v>
      </c>
      <c r="C6586" s="99" t="s">
        <v>175</v>
      </c>
    </row>
    <row r="6587" spans="1:3">
      <c r="A6587" s="101">
        <v>35012</v>
      </c>
      <c r="B6587" s="100">
        <v>55.95</v>
      </c>
      <c r="C6587" s="99" t="s">
        <v>175</v>
      </c>
    </row>
    <row r="6588" spans="1:3">
      <c r="A6588" s="101">
        <v>35011</v>
      </c>
      <c r="B6588" s="100">
        <v>55.79</v>
      </c>
      <c r="C6588" s="99" t="s">
        <v>175</v>
      </c>
    </row>
    <row r="6589" spans="1:3">
      <c r="A6589" s="101">
        <v>35010</v>
      </c>
      <c r="B6589" s="100">
        <v>55.28</v>
      </c>
      <c r="C6589" s="99" t="s">
        <v>175</v>
      </c>
    </row>
    <row r="6590" spans="1:3">
      <c r="A6590" s="101">
        <v>35009</v>
      </c>
      <c r="B6590" s="100">
        <v>55.48</v>
      </c>
      <c r="C6590" s="99" t="s">
        <v>175</v>
      </c>
    </row>
    <row r="6591" spans="1:3">
      <c r="A6591" s="101">
        <v>35006</v>
      </c>
      <c r="B6591" s="100">
        <v>55.66</v>
      </c>
      <c r="C6591" s="99" t="s">
        <v>175</v>
      </c>
    </row>
    <row r="6592" spans="1:3">
      <c r="A6592" s="101">
        <v>35005</v>
      </c>
      <c r="B6592" s="100">
        <v>55.58</v>
      </c>
      <c r="C6592" s="99" t="s">
        <v>175</v>
      </c>
    </row>
    <row r="6593" spans="1:3">
      <c r="A6593" s="101">
        <v>35004</v>
      </c>
      <c r="B6593" s="100">
        <v>55.05</v>
      </c>
      <c r="C6593" s="99" t="s">
        <v>175</v>
      </c>
    </row>
    <row r="6594" spans="1:3">
      <c r="A6594" s="101">
        <v>35003</v>
      </c>
      <c r="B6594" s="100">
        <v>54.79</v>
      </c>
      <c r="C6594" s="99" t="s">
        <v>175</v>
      </c>
    </row>
    <row r="6595" spans="1:3">
      <c r="A6595" s="101">
        <v>35002</v>
      </c>
      <c r="B6595" s="100">
        <v>54.95</v>
      </c>
      <c r="C6595" s="99" t="s">
        <v>175</v>
      </c>
    </row>
    <row r="6596" spans="1:3">
      <c r="A6596" s="101">
        <v>34999</v>
      </c>
      <c r="B6596" s="100">
        <v>54.6</v>
      </c>
      <c r="C6596" s="99" t="s">
        <v>175</v>
      </c>
    </row>
    <row r="6597" spans="1:3">
      <c r="A6597" s="101">
        <v>34998</v>
      </c>
      <c r="B6597" s="100">
        <v>54.32</v>
      </c>
      <c r="C6597" s="99" t="s">
        <v>175</v>
      </c>
    </row>
    <row r="6598" spans="1:3">
      <c r="A6598" s="101">
        <v>34997</v>
      </c>
      <c r="B6598" s="100">
        <v>54.86</v>
      </c>
      <c r="C6598" s="99" t="s">
        <v>175</v>
      </c>
    </row>
    <row r="6599" spans="1:3">
      <c r="A6599" s="101">
        <v>34996</v>
      </c>
      <c r="B6599" s="100">
        <v>55.23</v>
      </c>
      <c r="C6599" s="99" t="s">
        <v>175</v>
      </c>
    </row>
    <row r="6600" spans="1:3">
      <c r="A6600" s="101">
        <v>34995</v>
      </c>
      <c r="B6600" s="100">
        <v>55.09</v>
      </c>
      <c r="C6600" s="99" t="s">
        <v>175</v>
      </c>
    </row>
    <row r="6601" spans="1:3">
      <c r="A6601" s="101">
        <v>34992</v>
      </c>
      <c r="B6601" s="100">
        <v>55.32</v>
      </c>
      <c r="C6601" s="99" t="s">
        <v>175</v>
      </c>
    </row>
    <row r="6602" spans="1:3">
      <c r="A6602" s="101">
        <v>34991</v>
      </c>
      <c r="B6602" s="100">
        <v>55.63</v>
      </c>
      <c r="C6602" s="99" t="s">
        <v>175</v>
      </c>
    </row>
    <row r="6603" spans="1:3">
      <c r="A6603" s="101">
        <v>34990</v>
      </c>
      <c r="B6603" s="100">
        <v>55.32</v>
      </c>
      <c r="C6603" s="99" t="s">
        <v>175</v>
      </c>
    </row>
    <row r="6604" spans="1:3">
      <c r="A6604" s="101">
        <v>34989</v>
      </c>
      <c r="B6604" s="100">
        <v>55.24</v>
      </c>
      <c r="C6604" s="99" t="s">
        <v>175</v>
      </c>
    </row>
    <row r="6605" spans="1:3">
      <c r="A6605" s="101">
        <v>34988</v>
      </c>
      <c r="B6605" s="100">
        <v>54.89</v>
      </c>
      <c r="C6605" s="99" t="s">
        <v>175</v>
      </c>
    </row>
    <row r="6606" spans="1:3">
      <c r="A6606" s="101">
        <v>34985</v>
      </c>
      <c r="B6606" s="100">
        <v>55.03</v>
      </c>
      <c r="C6606" s="99" t="s">
        <v>175</v>
      </c>
    </row>
    <row r="6607" spans="1:3">
      <c r="A6607" s="101">
        <v>34984</v>
      </c>
      <c r="B6607" s="100">
        <v>54.9</v>
      </c>
      <c r="C6607" s="99" t="s">
        <v>175</v>
      </c>
    </row>
    <row r="6608" spans="1:3">
      <c r="A6608" s="101">
        <v>34983</v>
      </c>
      <c r="B6608" s="100">
        <v>54.55</v>
      </c>
      <c r="C6608" s="99" t="s">
        <v>175</v>
      </c>
    </row>
    <row r="6609" spans="1:3">
      <c r="A6609" s="101">
        <v>34982</v>
      </c>
      <c r="B6609" s="100">
        <v>54.36</v>
      </c>
      <c r="C6609" s="99" t="s">
        <v>175</v>
      </c>
    </row>
    <row r="6610" spans="1:3">
      <c r="A6610" s="101">
        <v>34981</v>
      </c>
      <c r="B6610" s="100">
        <v>54.45</v>
      </c>
      <c r="C6610" s="99" t="s">
        <v>175</v>
      </c>
    </row>
    <row r="6611" spans="1:3">
      <c r="A6611" s="101">
        <v>34978</v>
      </c>
      <c r="B6611" s="100">
        <v>54.83</v>
      </c>
      <c r="C6611" s="99" t="s">
        <v>175</v>
      </c>
    </row>
    <row r="6612" spans="1:3">
      <c r="A6612" s="101">
        <v>34977</v>
      </c>
      <c r="B6612" s="100">
        <v>54.84</v>
      </c>
      <c r="C6612" s="99" t="s">
        <v>175</v>
      </c>
    </row>
    <row r="6613" spans="1:3">
      <c r="A6613" s="101">
        <v>34976</v>
      </c>
      <c r="B6613" s="100">
        <v>54.72</v>
      </c>
      <c r="C6613" s="99" t="s">
        <v>175</v>
      </c>
    </row>
    <row r="6614" spans="1:3">
      <c r="A6614" s="101">
        <v>34975</v>
      </c>
      <c r="B6614" s="100">
        <v>54.79</v>
      </c>
      <c r="C6614" s="99" t="s">
        <v>175</v>
      </c>
    </row>
    <row r="6615" spans="1:3">
      <c r="A6615" s="101">
        <v>34974</v>
      </c>
      <c r="B6615" s="100">
        <v>54.74</v>
      </c>
      <c r="C6615" s="99" t="s">
        <v>175</v>
      </c>
    </row>
    <row r="6616" spans="1:3">
      <c r="A6616" s="101">
        <v>34971</v>
      </c>
      <c r="B6616" s="100">
        <v>54.99</v>
      </c>
      <c r="C6616" s="99" t="s">
        <v>175</v>
      </c>
    </row>
    <row r="6617" spans="1:3">
      <c r="A6617" s="101">
        <v>34970</v>
      </c>
      <c r="B6617" s="100">
        <v>55.12</v>
      </c>
      <c r="C6617" s="99" t="s">
        <v>175</v>
      </c>
    </row>
    <row r="6618" spans="1:3">
      <c r="A6618" s="101">
        <v>34969</v>
      </c>
      <c r="B6618" s="100">
        <v>54.67</v>
      </c>
      <c r="C6618" s="99" t="s">
        <v>175</v>
      </c>
    </row>
    <row r="6619" spans="1:3">
      <c r="A6619" s="101">
        <v>34968</v>
      </c>
      <c r="B6619" s="100">
        <v>54.68</v>
      </c>
      <c r="C6619" s="99" t="s">
        <v>175</v>
      </c>
    </row>
    <row r="6620" spans="1:3">
      <c r="A6620" s="101">
        <v>34967</v>
      </c>
      <c r="B6620" s="100">
        <v>54.92</v>
      </c>
      <c r="C6620" s="99" t="s">
        <v>175</v>
      </c>
    </row>
    <row r="6621" spans="1:3">
      <c r="A6621" s="101">
        <v>34964</v>
      </c>
      <c r="B6621" s="100">
        <v>54.92</v>
      </c>
      <c r="C6621" s="99" t="s">
        <v>175</v>
      </c>
    </row>
    <row r="6622" spans="1:3">
      <c r="A6622" s="101">
        <v>34963</v>
      </c>
      <c r="B6622" s="100">
        <v>55.03</v>
      </c>
      <c r="C6622" s="99" t="s">
        <v>175</v>
      </c>
    </row>
    <row r="6623" spans="1:3">
      <c r="A6623" s="101">
        <v>34962</v>
      </c>
      <c r="B6623" s="100">
        <v>55.38</v>
      </c>
      <c r="C6623" s="99" t="s">
        <v>175</v>
      </c>
    </row>
    <row r="6624" spans="1:3">
      <c r="A6624" s="101">
        <v>34961</v>
      </c>
      <c r="B6624" s="100">
        <v>55.14</v>
      </c>
      <c r="C6624" s="99" t="s">
        <v>175</v>
      </c>
    </row>
    <row r="6625" spans="1:3">
      <c r="A6625" s="101">
        <v>34960</v>
      </c>
      <c r="B6625" s="100">
        <v>55</v>
      </c>
      <c r="C6625" s="99" t="s">
        <v>175</v>
      </c>
    </row>
    <row r="6626" spans="1:3">
      <c r="A6626" s="101">
        <v>34957</v>
      </c>
      <c r="B6626" s="100">
        <v>55.04</v>
      </c>
      <c r="C6626" s="99" t="s">
        <v>175</v>
      </c>
    </row>
    <row r="6627" spans="1:3">
      <c r="A6627" s="101">
        <v>34956</v>
      </c>
      <c r="B6627" s="100">
        <v>55.07</v>
      </c>
      <c r="C6627" s="99" t="s">
        <v>175</v>
      </c>
    </row>
    <row r="6628" spans="1:3">
      <c r="A6628" s="101">
        <v>34955</v>
      </c>
      <c r="B6628" s="100">
        <v>54.61</v>
      </c>
      <c r="C6628" s="99" t="s">
        <v>175</v>
      </c>
    </row>
    <row r="6629" spans="1:3">
      <c r="A6629" s="101">
        <v>34954</v>
      </c>
      <c r="B6629" s="100">
        <v>54.37</v>
      </c>
      <c r="C6629" s="99" t="s">
        <v>175</v>
      </c>
    </row>
    <row r="6630" spans="1:3">
      <c r="A6630" s="101">
        <v>34953</v>
      </c>
      <c r="B6630" s="100">
        <v>54.13</v>
      </c>
      <c r="C6630" s="99" t="s">
        <v>175</v>
      </c>
    </row>
    <row r="6631" spans="1:3">
      <c r="A6631" s="101">
        <v>34950</v>
      </c>
      <c r="B6631" s="100">
        <v>54</v>
      </c>
      <c r="C6631" s="99" t="s">
        <v>175</v>
      </c>
    </row>
    <row r="6632" spans="1:3">
      <c r="A6632" s="101">
        <v>34949</v>
      </c>
      <c r="B6632" s="100">
        <v>53.78</v>
      </c>
      <c r="C6632" s="99" t="s">
        <v>175</v>
      </c>
    </row>
    <row r="6633" spans="1:3">
      <c r="A6633" s="101">
        <v>34948</v>
      </c>
      <c r="B6633" s="100">
        <v>53.78</v>
      </c>
      <c r="C6633" s="99" t="s">
        <v>175</v>
      </c>
    </row>
    <row r="6634" spans="1:3">
      <c r="A6634" s="101">
        <v>34947</v>
      </c>
      <c r="B6634" s="100">
        <v>53.67</v>
      </c>
      <c r="C6634" s="99" t="s">
        <v>175</v>
      </c>
    </row>
    <row r="6635" spans="1:3">
      <c r="A6635" s="101">
        <v>34943</v>
      </c>
      <c r="B6635" s="100">
        <v>53.16</v>
      </c>
      <c r="C6635" s="99" t="s">
        <v>175</v>
      </c>
    </row>
    <row r="6636" spans="1:3">
      <c r="A6636" s="101">
        <v>34942</v>
      </c>
      <c r="B6636" s="100">
        <v>52.98</v>
      </c>
      <c r="C6636" s="99" t="s">
        <v>175</v>
      </c>
    </row>
    <row r="6637" spans="1:3">
      <c r="A6637" s="101">
        <v>34941</v>
      </c>
      <c r="B6637" s="100">
        <v>52.88</v>
      </c>
      <c r="C6637" s="99" t="s">
        <v>175</v>
      </c>
    </row>
    <row r="6638" spans="1:3">
      <c r="A6638" s="101">
        <v>34940</v>
      </c>
      <c r="B6638" s="100">
        <v>52.77</v>
      </c>
      <c r="C6638" s="99" t="s">
        <v>175</v>
      </c>
    </row>
    <row r="6639" spans="1:3">
      <c r="A6639" s="101">
        <v>34939</v>
      </c>
      <c r="B6639" s="100">
        <v>52.68</v>
      </c>
      <c r="C6639" s="99" t="s">
        <v>175</v>
      </c>
    </row>
    <row r="6640" spans="1:3">
      <c r="A6640" s="101">
        <v>34936</v>
      </c>
      <c r="B6640" s="100">
        <v>52.78</v>
      </c>
      <c r="C6640" s="99" t="s">
        <v>175</v>
      </c>
    </row>
    <row r="6641" spans="1:3">
      <c r="A6641" s="101">
        <v>34935</v>
      </c>
      <c r="B6641" s="100">
        <v>52.53</v>
      </c>
      <c r="C6641" s="99" t="s">
        <v>175</v>
      </c>
    </row>
    <row r="6642" spans="1:3">
      <c r="A6642" s="101">
        <v>34934</v>
      </c>
      <c r="B6642" s="100">
        <v>52.49</v>
      </c>
      <c r="C6642" s="99" t="s">
        <v>175</v>
      </c>
    </row>
    <row r="6643" spans="1:3">
      <c r="A6643" s="101">
        <v>34933</v>
      </c>
      <c r="B6643" s="100">
        <v>52.71</v>
      </c>
      <c r="C6643" s="99" t="s">
        <v>175</v>
      </c>
    </row>
    <row r="6644" spans="1:3">
      <c r="A6644" s="101">
        <v>34932</v>
      </c>
      <c r="B6644" s="100">
        <v>52.58</v>
      </c>
      <c r="C6644" s="99" t="s">
        <v>175</v>
      </c>
    </row>
    <row r="6645" spans="1:3">
      <c r="A6645" s="101">
        <v>34929</v>
      </c>
      <c r="B6645" s="100">
        <v>52.69</v>
      </c>
      <c r="C6645" s="99" t="s">
        <v>175</v>
      </c>
    </row>
    <row r="6646" spans="1:3">
      <c r="A6646" s="101">
        <v>34928</v>
      </c>
      <c r="B6646" s="100">
        <v>52.66</v>
      </c>
      <c r="C6646" s="99" t="s">
        <v>175</v>
      </c>
    </row>
    <row r="6647" spans="1:3">
      <c r="A6647" s="101">
        <v>34927</v>
      </c>
      <c r="B6647" s="100">
        <v>52.74</v>
      </c>
      <c r="C6647" s="99" t="s">
        <v>175</v>
      </c>
    </row>
    <row r="6648" spans="1:3">
      <c r="A6648" s="101">
        <v>34926</v>
      </c>
      <c r="B6648" s="100">
        <v>52.6</v>
      </c>
      <c r="C6648" s="99" t="s">
        <v>175</v>
      </c>
    </row>
    <row r="6649" spans="1:3">
      <c r="A6649" s="101">
        <v>34925</v>
      </c>
      <c r="B6649" s="100">
        <v>52.7</v>
      </c>
      <c r="C6649" s="99" t="s">
        <v>175</v>
      </c>
    </row>
    <row r="6650" spans="1:3">
      <c r="A6650" s="101">
        <v>34922</v>
      </c>
      <c r="B6650" s="100">
        <v>52.26</v>
      </c>
      <c r="C6650" s="99" t="s">
        <v>175</v>
      </c>
    </row>
    <row r="6651" spans="1:3">
      <c r="A6651" s="101">
        <v>34921</v>
      </c>
      <c r="B6651" s="100">
        <v>52.48</v>
      </c>
      <c r="C6651" s="99" t="s">
        <v>175</v>
      </c>
    </row>
    <row r="6652" spans="1:3">
      <c r="A6652" s="101">
        <v>34920</v>
      </c>
      <c r="B6652" s="100">
        <v>52.68</v>
      </c>
      <c r="C6652" s="99" t="s">
        <v>175</v>
      </c>
    </row>
    <row r="6653" spans="1:3">
      <c r="A6653" s="101">
        <v>34919</v>
      </c>
      <c r="B6653" s="100">
        <v>52.74</v>
      </c>
      <c r="C6653" s="99" t="s">
        <v>175</v>
      </c>
    </row>
    <row r="6654" spans="1:3">
      <c r="A6654" s="101">
        <v>34918</v>
      </c>
      <c r="B6654" s="100">
        <v>52.69</v>
      </c>
      <c r="C6654" s="99" t="s">
        <v>175</v>
      </c>
    </row>
    <row r="6655" spans="1:3">
      <c r="A6655" s="101">
        <v>34915</v>
      </c>
      <c r="B6655" s="100">
        <v>52.58</v>
      </c>
      <c r="C6655" s="99" t="s">
        <v>175</v>
      </c>
    </row>
    <row r="6656" spans="1:3">
      <c r="A6656" s="101">
        <v>34914</v>
      </c>
      <c r="B6656" s="100">
        <v>52.56</v>
      </c>
      <c r="C6656" s="99" t="s">
        <v>175</v>
      </c>
    </row>
    <row r="6657" spans="1:3">
      <c r="A6657" s="101">
        <v>34913</v>
      </c>
      <c r="B6657" s="100">
        <v>52.55</v>
      </c>
      <c r="C6657" s="99" t="s">
        <v>175</v>
      </c>
    </row>
    <row r="6658" spans="1:3">
      <c r="A6658" s="101">
        <v>34912</v>
      </c>
      <c r="B6658" s="100">
        <v>52.62</v>
      </c>
      <c r="C6658" s="99" t="s">
        <v>175</v>
      </c>
    </row>
    <row r="6659" spans="1:3">
      <c r="A6659" s="101">
        <v>34911</v>
      </c>
      <c r="B6659" s="100">
        <v>52.84</v>
      </c>
      <c r="C6659" s="99" t="s">
        <v>175</v>
      </c>
    </row>
    <row r="6660" spans="1:3">
      <c r="A6660" s="101">
        <v>34908</v>
      </c>
      <c r="B6660" s="100">
        <v>52.92</v>
      </c>
      <c r="C6660" s="99" t="s">
        <v>175</v>
      </c>
    </row>
    <row r="6661" spans="1:3">
      <c r="A6661" s="101">
        <v>34907</v>
      </c>
      <c r="B6661" s="100">
        <v>53.13</v>
      </c>
      <c r="C6661" s="99" t="s">
        <v>175</v>
      </c>
    </row>
    <row r="6662" spans="1:3">
      <c r="A6662" s="101">
        <v>34906</v>
      </c>
      <c r="B6662" s="100">
        <v>52.79</v>
      </c>
      <c r="C6662" s="99" t="s">
        <v>175</v>
      </c>
    </row>
    <row r="6663" spans="1:3">
      <c r="A6663" s="101">
        <v>34905</v>
      </c>
      <c r="B6663" s="100">
        <v>52.74</v>
      </c>
      <c r="C6663" s="99" t="s">
        <v>175</v>
      </c>
    </row>
    <row r="6664" spans="1:3">
      <c r="A6664" s="101">
        <v>34904</v>
      </c>
      <c r="B6664" s="100">
        <v>52.32</v>
      </c>
      <c r="C6664" s="99" t="s">
        <v>175</v>
      </c>
    </row>
    <row r="6665" spans="1:3">
      <c r="A6665" s="101">
        <v>34901</v>
      </c>
      <c r="B6665" s="100">
        <v>52.04</v>
      </c>
      <c r="C6665" s="99" t="s">
        <v>175</v>
      </c>
    </row>
    <row r="6666" spans="1:3">
      <c r="A6666" s="101">
        <v>34900</v>
      </c>
      <c r="B6666" s="100">
        <v>52.03</v>
      </c>
      <c r="C6666" s="99" t="s">
        <v>175</v>
      </c>
    </row>
    <row r="6667" spans="1:3">
      <c r="A6667" s="101">
        <v>34899</v>
      </c>
      <c r="B6667" s="100">
        <v>51.78</v>
      </c>
      <c r="C6667" s="99" t="s">
        <v>175</v>
      </c>
    </row>
    <row r="6668" spans="1:3">
      <c r="A6668" s="101">
        <v>34898</v>
      </c>
      <c r="B6668" s="100">
        <v>52.49</v>
      </c>
      <c r="C6668" s="99" t="s">
        <v>175</v>
      </c>
    </row>
    <row r="6669" spans="1:3">
      <c r="A6669" s="101">
        <v>34897</v>
      </c>
      <c r="B6669" s="100">
        <v>52.88</v>
      </c>
      <c r="C6669" s="99" t="s">
        <v>175</v>
      </c>
    </row>
    <row r="6670" spans="1:3">
      <c r="A6670" s="101">
        <v>34894</v>
      </c>
      <c r="B6670" s="100">
        <v>52.61</v>
      </c>
      <c r="C6670" s="99" t="s">
        <v>175</v>
      </c>
    </row>
    <row r="6671" spans="1:3">
      <c r="A6671" s="101">
        <v>34893</v>
      </c>
      <c r="B6671" s="100">
        <v>52.72</v>
      </c>
      <c r="C6671" s="99" t="s">
        <v>175</v>
      </c>
    </row>
    <row r="6672" spans="1:3">
      <c r="A6672" s="101">
        <v>34892</v>
      </c>
      <c r="B6672" s="100">
        <v>52.71</v>
      </c>
      <c r="C6672" s="99" t="s">
        <v>175</v>
      </c>
    </row>
    <row r="6673" spans="1:3">
      <c r="A6673" s="101">
        <v>34891</v>
      </c>
      <c r="B6673" s="100">
        <v>52.13</v>
      </c>
      <c r="C6673" s="99" t="s">
        <v>175</v>
      </c>
    </row>
    <row r="6674" spans="1:3">
      <c r="A6674" s="101">
        <v>34890</v>
      </c>
      <c r="B6674" s="100">
        <v>52.36</v>
      </c>
      <c r="C6674" s="99" t="s">
        <v>175</v>
      </c>
    </row>
    <row r="6675" spans="1:3">
      <c r="A6675" s="101">
        <v>34887</v>
      </c>
      <c r="B6675" s="100">
        <v>52.27</v>
      </c>
      <c r="C6675" s="99" t="s">
        <v>175</v>
      </c>
    </row>
    <row r="6676" spans="1:3">
      <c r="A6676" s="101">
        <v>34886</v>
      </c>
      <c r="B6676" s="100">
        <v>52.05</v>
      </c>
      <c r="C6676" s="99" t="s">
        <v>175</v>
      </c>
    </row>
    <row r="6677" spans="1:3">
      <c r="A6677" s="101">
        <v>34885</v>
      </c>
      <c r="B6677" s="100">
        <v>51.41</v>
      </c>
      <c r="C6677" s="99" t="s">
        <v>175</v>
      </c>
    </row>
    <row r="6678" spans="1:3">
      <c r="A6678" s="101">
        <v>34883</v>
      </c>
      <c r="B6678" s="100">
        <v>51.38</v>
      </c>
      <c r="C6678" s="99" t="s">
        <v>175</v>
      </c>
    </row>
    <row r="6679" spans="1:3">
      <c r="A6679" s="101">
        <v>34880</v>
      </c>
      <c r="B6679" s="100">
        <v>51.15</v>
      </c>
      <c r="C6679" s="99" t="s">
        <v>175</v>
      </c>
    </row>
    <row r="6680" spans="1:3">
      <c r="A6680" s="101">
        <v>34879</v>
      </c>
      <c r="B6680" s="100">
        <v>51.06</v>
      </c>
      <c r="C6680" s="99" t="s">
        <v>175</v>
      </c>
    </row>
    <row r="6681" spans="1:3">
      <c r="A6681" s="101">
        <v>34878</v>
      </c>
      <c r="B6681" s="100">
        <v>51.14</v>
      </c>
      <c r="C6681" s="99" t="s">
        <v>175</v>
      </c>
    </row>
    <row r="6682" spans="1:3">
      <c r="A6682" s="101">
        <v>34877</v>
      </c>
      <c r="B6682" s="100">
        <v>50.91</v>
      </c>
      <c r="C6682" s="99" t="s">
        <v>175</v>
      </c>
    </row>
    <row r="6683" spans="1:3">
      <c r="A6683" s="101">
        <v>34876</v>
      </c>
      <c r="B6683" s="100">
        <v>51.07</v>
      </c>
      <c r="C6683" s="99" t="s">
        <v>175</v>
      </c>
    </row>
    <row r="6684" spans="1:3">
      <c r="A6684" s="101">
        <v>34873</v>
      </c>
      <c r="B6684" s="100">
        <v>51.59</v>
      </c>
      <c r="C6684" s="99" t="s">
        <v>175</v>
      </c>
    </row>
    <row r="6685" spans="1:3">
      <c r="A6685" s="101">
        <v>34872</v>
      </c>
      <c r="B6685" s="100">
        <v>51.71</v>
      </c>
      <c r="C6685" s="99" t="s">
        <v>175</v>
      </c>
    </row>
    <row r="6686" spans="1:3">
      <c r="A6686" s="101">
        <v>34871</v>
      </c>
      <c r="B6686" s="100">
        <v>51.05</v>
      </c>
      <c r="C6686" s="99" t="s">
        <v>175</v>
      </c>
    </row>
    <row r="6687" spans="1:3">
      <c r="A6687" s="101">
        <v>34870</v>
      </c>
      <c r="B6687" s="100">
        <v>51.36</v>
      </c>
      <c r="C6687" s="99" t="s">
        <v>175</v>
      </c>
    </row>
    <row r="6688" spans="1:3">
      <c r="A6688" s="101">
        <v>34869</v>
      </c>
      <c r="B6688" s="100">
        <v>51.38</v>
      </c>
      <c r="C6688" s="99" t="s">
        <v>175</v>
      </c>
    </row>
    <row r="6689" spans="1:3">
      <c r="A6689" s="101">
        <v>34866</v>
      </c>
      <c r="B6689" s="100">
        <v>50.87</v>
      </c>
      <c r="C6689" s="99" t="s">
        <v>175</v>
      </c>
    </row>
    <row r="6690" spans="1:3">
      <c r="A6690" s="101">
        <v>34865</v>
      </c>
      <c r="B6690" s="100">
        <v>50.62</v>
      </c>
      <c r="C6690" s="99" t="s">
        <v>175</v>
      </c>
    </row>
    <row r="6691" spans="1:3">
      <c r="A6691" s="101">
        <v>34864</v>
      </c>
      <c r="B6691" s="100">
        <v>50.56</v>
      </c>
      <c r="C6691" s="99" t="s">
        <v>175</v>
      </c>
    </row>
    <row r="6692" spans="1:3">
      <c r="A6692" s="101">
        <v>34863</v>
      </c>
      <c r="B6692" s="100">
        <v>50.51</v>
      </c>
      <c r="C6692" s="99" t="s">
        <v>175</v>
      </c>
    </row>
    <row r="6693" spans="1:3">
      <c r="A6693" s="101">
        <v>34862</v>
      </c>
      <c r="B6693" s="100">
        <v>50.01</v>
      </c>
      <c r="C6693" s="99" t="s">
        <v>175</v>
      </c>
    </row>
    <row r="6694" spans="1:3">
      <c r="A6694" s="101">
        <v>34859</v>
      </c>
      <c r="B6694" s="100">
        <v>49.73</v>
      </c>
      <c r="C6694" s="99" t="s">
        <v>175</v>
      </c>
    </row>
    <row r="6695" spans="1:3">
      <c r="A6695" s="101">
        <v>34858</v>
      </c>
      <c r="B6695" s="100">
        <v>50.14</v>
      </c>
      <c r="C6695" s="99" t="s">
        <v>175</v>
      </c>
    </row>
    <row r="6696" spans="1:3">
      <c r="A6696" s="101">
        <v>34857</v>
      </c>
      <c r="B6696" s="100">
        <v>50.21</v>
      </c>
      <c r="C6696" s="99" t="s">
        <v>175</v>
      </c>
    </row>
    <row r="6697" spans="1:3">
      <c r="A6697" s="101">
        <v>34856</v>
      </c>
      <c r="B6697" s="100">
        <v>50.44</v>
      </c>
      <c r="C6697" s="99" t="s">
        <v>175</v>
      </c>
    </row>
    <row r="6698" spans="1:3">
      <c r="A6698" s="101">
        <v>34855</v>
      </c>
      <c r="B6698" s="100">
        <v>50.43</v>
      </c>
      <c r="C6698" s="99" t="s">
        <v>175</v>
      </c>
    </row>
    <row r="6699" spans="1:3">
      <c r="A6699" s="101">
        <v>34852</v>
      </c>
      <c r="B6699" s="100">
        <v>50.15</v>
      </c>
      <c r="C6699" s="99" t="s">
        <v>175</v>
      </c>
    </row>
    <row r="6700" spans="1:3">
      <c r="A6700" s="101">
        <v>34851</v>
      </c>
      <c r="B6700" s="100">
        <v>50.23</v>
      </c>
      <c r="C6700" s="99" t="s">
        <v>175</v>
      </c>
    </row>
    <row r="6701" spans="1:3">
      <c r="A6701" s="101">
        <v>34850</v>
      </c>
      <c r="B6701" s="100">
        <v>50.21</v>
      </c>
      <c r="C6701" s="99" t="s">
        <v>175</v>
      </c>
    </row>
    <row r="6702" spans="1:3">
      <c r="A6702" s="101">
        <v>34849</v>
      </c>
      <c r="B6702" s="100">
        <v>49.29</v>
      </c>
      <c r="C6702" s="99" t="s">
        <v>175</v>
      </c>
    </row>
    <row r="6703" spans="1:3">
      <c r="A6703" s="101">
        <v>34845</v>
      </c>
      <c r="B6703" s="100">
        <v>49.29</v>
      </c>
      <c r="C6703" s="99" t="s">
        <v>175</v>
      </c>
    </row>
    <row r="6704" spans="1:3">
      <c r="A6704" s="101">
        <v>34844</v>
      </c>
      <c r="B6704" s="100">
        <v>49.75</v>
      </c>
      <c r="C6704" s="99" t="s">
        <v>175</v>
      </c>
    </row>
    <row r="6705" spans="1:3">
      <c r="A6705" s="101">
        <v>34843</v>
      </c>
      <c r="B6705" s="100">
        <v>49.74</v>
      </c>
      <c r="C6705" s="99" t="s">
        <v>175</v>
      </c>
    </row>
    <row r="6706" spans="1:3">
      <c r="A6706" s="101">
        <v>34842</v>
      </c>
      <c r="B6706" s="100">
        <v>49.73</v>
      </c>
      <c r="C6706" s="99" t="s">
        <v>175</v>
      </c>
    </row>
    <row r="6707" spans="1:3">
      <c r="A6707" s="101">
        <v>34841</v>
      </c>
      <c r="B6707" s="100">
        <v>49.27</v>
      </c>
      <c r="C6707" s="99" t="s">
        <v>175</v>
      </c>
    </row>
    <row r="6708" spans="1:3">
      <c r="A6708" s="101">
        <v>34838</v>
      </c>
      <c r="B6708" s="100">
        <v>48.85</v>
      </c>
      <c r="C6708" s="99" t="s">
        <v>175</v>
      </c>
    </row>
    <row r="6709" spans="1:3">
      <c r="A6709" s="101">
        <v>34837</v>
      </c>
      <c r="B6709" s="100">
        <v>48.86</v>
      </c>
      <c r="C6709" s="99" t="s">
        <v>175</v>
      </c>
    </row>
    <row r="6710" spans="1:3">
      <c r="A6710" s="101">
        <v>34836</v>
      </c>
      <c r="B6710" s="100">
        <v>49.56</v>
      </c>
      <c r="C6710" s="99" t="s">
        <v>175</v>
      </c>
    </row>
    <row r="6711" spans="1:3">
      <c r="A6711" s="101">
        <v>34835</v>
      </c>
      <c r="B6711" s="100">
        <v>49.67</v>
      </c>
      <c r="C6711" s="99" t="s">
        <v>175</v>
      </c>
    </row>
    <row r="6712" spans="1:3">
      <c r="A6712" s="101">
        <v>34834</v>
      </c>
      <c r="B6712" s="100">
        <v>49.62</v>
      </c>
      <c r="C6712" s="99" t="s">
        <v>175</v>
      </c>
    </row>
    <row r="6713" spans="1:3">
      <c r="A6713" s="101">
        <v>34831</v>
      </c>
      <c r="B6713" s="100">
        <v>49.4</v>
      </c>
      <c r="C6713" s="99" t="s">
        <v>175</v>
      </c>
    </row>
    <row r="6714" spans="1:3">
      <c r="A6714" s="101">
        <v>34830</v>
      </c>
      <c r="B6714" s="100">
        <v>49.29</v>
      </c>
      <c r="C6714" s="99" t="s">
        <v>175</v>
      </c>
    </row>
    <row r="6715" spans="1:3">
      <c r="A6715" s="101">
        <v>34829</v>
      </c>
      <c r="B6715" s="100">
        <v>49.28</v>
      </c>
      <c r="C6715" s="99" t="s">
        <v>175</v>
      </c>
    </row>
    <row r="6716" spans="1:3">
      <c r="A6716" s="101">
        <v>34828</v>
      </c>
      <c r="B6716" s="100">
        <v>49.2</v>
      </c>
      <c r="C6716" s="99" t="s">
        <v>175</v>
      </c>
    </row>
    <row r="6717" spans="1:3">
      <c r="A6717" s="101">
        <v>34827</v>
      </c>
      <c r="B6717" s="100">
        <v>49.22</v>
      </c>
      <c r="C6717" s="99" t="s">
        <v>175</v>
      </c>
    </row>
    <row r="6718" spans="1:3">
      <c r="A6718" s="101">
        <v>34824</v>
      </c>
      <c r="B6718" s="100">
        <v>48.85</v>
      </c>
      <c r="C6718" s="99" t="s">
        <v>175</v>
      </c>
    </row>
    <row r="6719" spans="1:3">
      <c r="A6719" s="101">
        <v>34823</v>
      </c>
      <c r="B6719" s="100">
        <v>48.88</v>
      </c>
      <c r="C6719" s="99" t="s">
        <v>175</v>
      </c>
    </row>
    <row r="6720" spans="1:3">
      <c r="A6720" s="101">
        <v>34822</v>
      </c>
      <c r="B6720" s="100">
        <v>48.86</v>
      </c>
      <c r="C6720" s="99" t="s">
        <v>175</v>
      </c>
    </row>
    <row r="6721" spans="1:3">
      <c r="A6721" s="101">
        <v>34821</v>
      </c>
      <c r="B6721" s="100">
        <v>48.33</v>
      </c>
      <c r="C6721" s="99" t="s">
        <v>175</v>
      </c>
    </row>
    <row r="6722" spans="1:3">
      <c r="A6722" s="101">
        <v>34820</v>
      </c>
      <c r="B6722" s="100">
        <v>48.27</v>
      </c>
      <c r="C6722" s="99" t="s">
        <v>175</v>
      </c>
    </row>
    <row r="6723" spans="1:3">
      <c r="A6723" s="101">
        <v>34817</v>
      </c>
      <c r="B6723" s="100">
        <v>48.3</v>
      </c>
      <c r="C6723" s="99" t="s">
        <v>175</v>
      </c>
    </row>
    <row r="6724" spans="1:3">
      <c r="A6724" s="101">
        <v>34816</v>
      </c>
      <c r="B6724" s="100">
        <v>48.19</v>
      </c>
      <c r="C6724" s="99" t="s">
        <v>175</v>
      </c>
    </row>
    <row r="6725" spans="1:3">
      <c r="A6725" s="101">
        <v>34815</v>
      </c>
      <c r="B6725" s="100">
        <v>48.1</v>
      </c>
      <c r="C6725" s="99" t="s">
        <v>175</v>
      </c>
    </row>
    <row r="6726" spans="1:3">
      <c r="A6726" s="101">
        <v>34814</v>
      </c>
      <c r="B6726" s="100">
        <v>48.05</v>
      </c>
      <c r="C6726" s="99" t="s">
        <v>175</v>
      </c>
    </row>
    <row r="6727" spans="1:3">
      <c r="A6727" s="101">
        <v>34813</v>
      </c>
      <c r="B6727" s="100">
        <v>48.12</v>
      </c>
      <c r="C6727" s="99" t="s">
        <v>175</v>
      </c>
    </row>
    <row r="6728" spans="1:3">
      <c r="A6728" s="101">
        <v>34810</v>
      </c>
      <c r="B6728" s="100">
        <v>47.69</v>
      </c>
      <c r="C6728" s="99" t="s">
        <v>175</v>
      </c>
    </row>
    <row r="6729" spans="1:3">
      <c r="A6729" s="101">
        <v>34809</v>
      </c>
      <c r="B6729" s="100">
        <v>47.4</v>
      </c>
      <c r="C6729" s="99" t="s">
        <v>175</v>
      </c>
    </row>
    <row r="6730" spans="1:3">
      <c r="A6730" s="101">
        <v>34808</v>
      </c>
      <c r="B6730" s="100">
        <v>47.36</v>
      </c>
      <c r="C6730" s="99" t="s">
        <v>175</v>
      </c>
    </row>
    <row r="6731" spans="1:3">
      <c r="A6731" s="101">
        <v>34807</v>
      </c>
      <c r="B6731" s="100">
        <v>47.41</v>
      </c>
      <c r="C6731" s="99" t="s">
        <v>175</v>
      </c>
    </row>
    <row r="6732" spans="1:3">
      <c r="A6732" s="101">
        <v>34806</v>
      </c>
      <c r="B6732" s="100">
        <v>47.47</v>
      </c>
      <c r="C6732" s="99" t="s">
        <v>175</v>
      </c>
    </row>
    <row r="6733" spans="1:3">
      <c r="A6733" s="101">
        <v>34802</v>
      </c>
      <c r="B6733" s="100">
        <v>47.76</v>
      </c>
      <c r="C6733" s="99" t="s">
        <v>175</v>
      </c>
    </row>
    <row r="6734" spans="1:3">
      <c r="A6734" s="101">
        <v>34801</v>
      </c>
      <c r="B6734" s="100">
        <v>47.56</v>
      </c>
      <c r="C6734" s="99" t="s">
        <v>175</v>
      </c>
    </row>
    <row r="6735" spans="1:3">
      <c r="A6735" s="101">
        <v>34800</v>
      </c>
      <c r="B6735" s="100">
        <v>47.41</v>
      </c>
      <c r="C6735" s="99" t="s">
        <v>175</v>
      </c>
    </row>
    <row r="6736" spans="1:3">
      <c r="A6736" s="101">
        <v>34799</v>
      </c>
      <c r="B6736" s="100">
        <v>47.55</v>
      </c>
      <c r="C6736" s="99" t="s">
        <v>175</v>
      </c>
    </row>
    <row r="6737" spans="1:3">
      <c r="A6737" s="101">
        <v>34796</v>
      </c>
      <c r="B6737" s="100">
        <v>47.49</v>
      </c>
      <c r="C6737" s="99" t="s">
        <v>175</v>
      </c>
    </row>
    <row r="6738" spans="1:3">
      <c r="A6738" s="101">
        <v>34795</v>
      </c>
      <c r="B6738" s="100">
        <v>47.45</v>
      </c>
      <c r="C6738" s="99" t="s">
        <v>175</v>
      </c>
    </row>
    <row r="6739" spans="1:3">
      <c r="A6739" s="101">
        <v>34794</v>
      </c>
      <c r="B6739" s="100">
        <v>47.4</v>
      </c>
      <c r="C6739" s="99" t="s">
        <v>175</v>
      </c>
    </row>
    <row r="6740" spans="1:3">
      <c r="A6740" s="101">
        <v>34793</v>
      </c>
      <c r="B6740" s="100">
        <v>47.36</v>
      </c>
      <c r="C6740" s="99" t="s">
        <v>175</v>
      </c>
    </row>
    <row r="6741" spans="1:3">
      <c r="A6741" s="101">
        <v>34792</v>
      </c>
      <c r="B6741" s="100">
        <v>47.03</v>
      </c>
      <c r="C6741" s="99" t="s">
        <v>175</v>
      </c>
    </row>
    <row r="6742" spans="1:3">
      <c r="A6742" s="101">
        <v>34789</v>
      </c>
      <c r="B6742" s="100">
        <v>46.92</v>
      </c>
      <c r="C6742" s="99" t="s">
        <v>175</v>
      </c>
    </row>
    <row r="6743" spans="1:3">
      <c r="A6743" s="101">
        <v>34788</v>
      </c>
      <c r="B6743" s="100">
        <v>47.06</v>
      </c>
      <c r="C6743" s="99" t="s">
        <v>175</v>
      </c>
    </row>
    <row r="6744" spans="1:3">
      <c r="A6744" s="101">
        <v>34787</v>
      </c>
      <c r="B6744" s="100">
        <v>47.14</v>
      </c>
      <c r="C6744" s="99" t="s">
        <v>175</v>
      </c>
    </row>
    <row r="6745" spans="1:3">
      <c r="A6745" s="101">
        <v>34786</v>
      </c>
      <c r="B6745" s="100">
        <v>47.21</v>
      </c>
      <c r="C6745" s="99" t="s">
        <v>175</v>
      </c>
    </row>
    <row r="6746" spans="1:3">
      <c r="A6746" s="101">
        <v>34785</v>
      </c>
      <c r="B6746" s="100">
        <v>47.14</v>
      </c>
      <c r="C6746" s="99" t="s">
        <v>175</v>
      </c>
    </row>
    <row r="6747" spans="1:3">
      <c r="A6747" s="101">
        <v>34782</v>
      </c>
      <c r="B6747" s="100">
        <v>46.91</v>
      </c>
      <c r="C6747" s="99" t="s">
        <v>175</v>
      </c>
    </row>
    <row r="6748" spans="1:3">
      <c r="A6748" s="101">
        <v>34781</v>
      </c>
      <c r="B6748" s="100">
        <v>46.44</v>
      </c>
      <c r="C6748" s="99" t="s">
        <v>175</v>
      </c>
    </row>
    <row r="6749" spans="1:3">
      <c r="A6749" s="101">
        <v>34780</v>
      </c>
      <c r="B6749" s="100">
        <v>46.42</v>
      </c>
      <c r="C6749" s="99" t="s">
        <v>175</v>
      </c>
    </row>
    <row r="6750" spans="1:3">
      <c r="A6750" s="101">
        <v>34779</v>
      </c>
      <c r="B6750" s="100">
        <v>46.58</v>
      </c>
      <c r="C6750" s="99" t="s">
        <v>175</v>
      </c>
    </row>
    <row r="6751" spans="1:3">
      <c r="A6751" s="101">
        <v>34778</v>
      </c>
      <c r="B6751" s="100">
        <v>46.68</v>
      </c>
      <c r="C6751" s="99" t="s">
        <v>175</v>
      </c>
    </row>
    <row r="6752" spans="1:3">
      <c r="A6752" s="101">
        <v>34775</v>
      </c>
      <c r="B6752" s="100">
        <v>46.62</v>
      </c>
      <c r="C6752" s="99" t="s">
        <v>175</v>
      </c>
    </row>
    <row r="6753" spans="1:3">
      <c r="A6753" s="101">
        <v>34774</v>
      </c>
      <c r="B6753" s="100">
        <v>46.61</v>
      </c>
      <c r="C6753" s="99" t="s">
        <v>175</v>
      </c>
    </row>
    <row r="6754" spans="1:3">
      <c r="A6754" s="101">
        <v>34773</v>
      </c>
      <c r="B6754" s="100">
        <v>46.28</v>
      </c>
      <c r="C6754" s="99" t="s">
        <v>175</v>
      </c>
    </row>
    <row r="6755" spans="1:3">
      <c r="A6755" s="101">
        <v>34772</v>
      </c>
      <c r="B6755" s="100">
        <v>46.37</v>
      </c>
      <c r="C6755" s="99" t="s">
        <v>175</v>
      </c>
    </row>
    <row r="6756" spans="1:3">
      <c r="A6756" s="101">
        <v>34771</v>
      </c>
      <c r="B6756" s="100">
        <v>46.11</v>
      </c>
      <c r="C6756" s="99" t="s">
        <v>175</v>
      </c>
    </row>
    <row r="6757" spans="1:3">
      <c r="A6757" s="101">
        <v>34768</v>
      </c>
      <c r="B6757" s="100">
        <v>46.06</v>
      </c>
      <c r="C6757" s="99" t="s">
        <v>175</v>
      </c>
    </row>
    <row r="6758" spans="1:3">
      <c r="A6758" s="101">
        <v>34767</v>
      </c>
      <c r="B6758" s="100">
        <v>45.45</v>
      </c>
      <c r="C6758" s="99" t="s">
        <v>175</v>
      </c>
    </row>
    <row r="6759" spans="1:3">
      <c r="A6759" s="101">
        <v>34766</v>
      </c>
      <c r="B6759" s="100">
        <v>45.42</v>
      </c>
      <c r="C6759" s="99" t="s">
        <v>175</v>
      </c>
    </row>
    <row r="6760" spans="1:3">
      <c r="A6760" s="101">
        <v>34765</v>
      </c>
      <c r="B6760" s="100">
        <v>45.34</v>
      </c>
      <c r="C6760" s="99" t="s">
        <v>175</v>
      </c>
    </row>
    <row r="6761" spans="1:3">
      <c r="A6761" s="101">
        <v>34764</v>
      </c>
      <c r="B6761" s="100">
        <v>45.66</v>
      </c>
      <c r="C6761" s="99" t="s">
        <v>175</v>
      </c>
    </row>
    <row r="6762" spans="1:3">
      <c r="A6762" s="101">
        <v>34761</v>
      </c>
      <c r="B6762" s="100">
        <v>45.63</v>
      </c>
      <c r="C6762" s="99" t="s">
        <v>175</v>
      </c>
    </row>
    <row r="6763" spans="1:3">
      <c r="A6763" s="101">
        <v>34760</v>
      </c>
      <c r="B6763" s="100">
        <v>45.59</v>
      </c>
      <c r="C6763" s="99" t="s">
        <v>175</v>
      </c>
    </row>
    <row r="6764" spans="1:3">
      <c r="A6764" s="101">
        <v>34759</v>
      </c>
      <c r="B6764" s="100">
        <v>45.65</v>
      </c>
      <c r="C6764" s="99" t="s">
        <v>175</v>
      </c>
    </row>
    <row r="6765" spans="1:3">
      <c r="A6765" s="101">
        <v>34758</v>
      </c>
      <c r="B6765" s="100">
        <v>45.79</v>
      </c>
      <c r="C6765" s="99" t="s">
        <v>175</v>
      </c>
    </row>
    <row r="6766" spans="1:3">
      <c r="A6766" s="101">
        <v>34757</v>
      </c>
      <c r="B6766" s="100">
        <v>45.46</v>
      </c>
      <c r="C6766" s="99" t="s">
        <v>175</v>
      </c>
    </row>
    <row r="6767" spans="1:3">
      <c r="A6767" s="101">
        <v>34754</v>
      </c>
      <c r="B6767" s="100">
        <v>45.86</v>
      </c>
      <c r="C6767" s="99" t="s">
        <v>175</v>
      </c>
    </row>
    <row r="6768" spans="1:3">
      <c r="A6768" s="101">
        <v>34753</v>
      </c>
      <c r="B6768" s="100">
        <v>45.74</v>
      </c>
      <c r="C6768" s="99" t="s">
        <v>175</v>
      </c>
    </row>
    <row r="6769" spans="1:3">
      <c r="A6769" s="101">
        <v>34752</v>
      </c>
      <c r="B6769" s="100">
        <v>45.56</v>
      </c>
      <c r="C6769" s="99" t="s">
        <v>175</v>
      </c>
    </row>
    <row r="6770" spans="1:3">
      <c r="A6770" s="101">
        <v>34751</v>
      </c>
      <c r="B6770" s="100">
        <v>45.33</v>
      </c>
      <c r="C6770" s="99" t="s">
        <v>175</v>
      </c>
    </row>
    <row r="6771" spans="1:3">
      <c r="A6771" s="101">
        <v>34747</v>
      </c>
      <c r="B6771" s="100">
        <v>45.26</v>
      </c>
      <c r="C6771" s="99" t="s">
        <v>175</v>
      </c>
    </row>
    <row r="6772" spans="1:3">
      <c r="A6772" s="101">
        <v>34746</v>
      </c>
      <c r="B6772" s="100">
        <v>45.55</v>
      </c>
      <c r="C6772" s="99" t="s">
        <v>175</v>
      </c>
    </row>
    <row r="6773" spans="1:3">
      <c r="A6773" s="101">
        <v>34745</v>
      </c>
      <c r="B6773" s="100">
        <v>45.49</v>
      </c>
      <c r="C6773" s="99" t="s">
        <v>175</v>
      </c>
    </row>
    <row r="6774" spans="1:3">
      <c r="A6774" s="101">
        <v>34744</v>
      </c>
      <c r="B6774" s="100">
        <v>45.3</v>
      </c>
      <c r="C6774" s="99" t="s">
        <v>175</v>
      </c>
    </row>
    <row r="6775" spans="1:3">
      <c r="A6775" s="101">
        <v>34743</v>
      </c>
      <c r="B6775" s="100">
        <v>45.21</v>
      </c>
      <c r="C6775" s="99" t="s">
        <v>175</v>
      </c>
    </row>
    <row r="6776" spans="1:3">
      <c r="A6776" s="101">
        <v>34740</v>
      </c>
      <c r="B6776" s="100">
        <v>45.18</v>
      </c>
      <c r="C6776" s="99" t="s">
        <v>175</v>
      </c>
    </row>
    <row r="6777" spans="1:3">
      <c r="A6777" s="101">
        <v>34739</v>
      </c>
      <c r="B6777" s="100">
        <v>45.05</v>
      </c>
      <c r="C6777" s="99" t="s">
        <v>175</v>
      </c>
    </row>
    <row r="6778" spans="1:3">
      <c r="A6778" s="101">
        <v>34738</v>
      </c>
      <c r="B6778" s="100">
        <v>45.13</v>
      </c>
      <c r="C6778" s="99" t="s">
        <v>175</v>
      </c>
    </row>
    <row r="6779" spans="1:3">
      <c r="A6779" s="101">
        <v>34737</v>
      </c>
      <c r="B6779" s="100">
        <v>45.1</v>
      </c>
      <c r="C6779" s="99" t="s">
        <v>175</v>
      </c>
    </row>
    <row r="6780" spans="1:3">
      <c r="A6780" s="101">
        <v>34736</v>
      </c>
      <c r="B6780" s="100">
        <v>45.12</v>
      </c>
      <c r="C6780" s="99" t="s">
        <v>175</v>
      </c>
    </row>
    <row r="6781" spans="1:3">
      <c r="A6781" s="101">
        <v>34733</v>
      </c>
      <c r="B6781" s="100">
        <v>44.87</v>
      </c>
      <c r="C6781" s="99" t="s">
        <v>175</v>
      </c>
    </row>
    <row r="6782" spans="1:3">
      <c r="A6782" s="101">
        <v>34732</v>
      </c>
      <c r="B6782" s="100">
        <v>44.31</v>
      </c>
      <c r="C6782" s="99" t="s">
        <v>175</v>
      </c>
    </row>
    <row r="6783" spans="1:3">
      <c r="A6783" s="101">
        <v>34731</v>
      </c>
      <c r="B6783" s="100">
        <v>44.08</v>
      </c>
      <c r="C6783" s="99" t="s">
        <v>175</v>
      </c>
    </row>
    <row r="6784" spans="1:3">
      <c r="A6784" s="101">
        <v>34730</v>
      </c>
      <c r="B6784" s="100">
        <v>44.08</v>
      </c>
      <c r="C6784" s="99" t="s">
        <v>175</v>
      </c>
    </row>
    <row r="6785" spans="1:3">
      <c r="A6785" s="101">
        <v>34729</v>
      </c>
      <c r="B6785" s="100">
        <v>43.9</v>
      </c>
      <c r="C6785" s="99" t="s">
        <v>175</v>
      </c>
    </row>
    <row r="6786" spans="1:3">
      <c r="A6786" s="101">
        <v>34726</v>
      </c>
      <c r="B6786" s="100">
        <v>44.06</v>
      </c>
      <c r="C6786" s="99" t="s">
        <v>175</v>
      </c>
    </row>
    <row r="6787" spans="1:3">
      <c r="A6787" s="101">
        <v>34725</v>
      </c>
      <c r="B6787" s="100">
        <v>43.87</v>
      </c>
      <c r="C6787" s="99" t="s">
        <v>175</v>
      </c>
    </row>
    <row r="6788" spans="1:3">
      <c r="A6788" s="101">
        <v>34724</v>
      </c>
      <c r="B6788" s="100">
        <v>43.78</v>
      </c>
      <c r="C6788" s="99" t="s">
        <v>175</v>
      </c>
    </row>
    <row r="6789" spans="1:3">
      <c r="A6789" s="101">
        <v>34723</v>
      </c>
      <c r="B6789" s="100">
        <v>43.63</v>
      </c>
      <c r="C6789" s="99" t="s">
        <v>175</v>
      </c>
    </row>
    <row r="6790" spans="1:3">
      <c r="A6790" s="101">
        <v>34722</v>
      </c>
      <c r="B6790" s="100">
        <v>43.62</v>
      </c>
      <c r="C6790" s="99" t="s">
        <v>175</v>
      </c>
    </row>
    <row r="6791" spans="1:3">
      <c r="A6791" s="101">
        <v>34719</v>
      </c>
      <c r="B6791" s="100">
        <v>43.53</v>
      </c>
      <c r="C6791" s="99" t="s">
        <v>175</v>
      </c>
    </row>
    <row r="6792" spans="1:3">
      <c r="A6792" s="101">
        <v>34718</v>
      </c>
      <c r="B6792" s="100">
        <v>43.73</v>
      </c>
      <c r="C6792" s="99" t="s">
        <v>175</v>
      </c>
    </row>
    <row r="6793" spans="1:3">
      <c r="A6793" s="101">
        <v>34717</v>
      </c>
      <c r="B6793" s="100">
        <v>43.99</v>
      </c>
      <c r="C6793" s="99" t="s">
        <v>175</v>
      </c>
    </row>
    <row r="6794" spans="1:3">
      <c r="A6794" s="101">
        <v>34716</v>
      </c>
      <c r="B6794" s="100">
        <v>44.01</v>
      </c>
      <c r="C6794" s="99" t="s">
        <v>175</v>
      </c>
    </row>
    <row r="6795" spans="1:3">
      <c r="A6795" s="101">
        <v>34715</v>
      </c>
      <c r="B6795" s="100">
        <v>43.96</v>
      </c>
      <c r="C6795" s="99" t="s">
        <v>175</v>
      </c>
    </row>
    <row r="6796" spans="1:3">
      <c r="A6796" s="101">
        <v>34712</v>
      </c>
      <c r="B6796" s="100">
        <v>43.63</v>
      </c>
      <c r="C6796" s="99" t="s">
        <v>175</v>
      </c>
    </row>
    <row r="6797" spans="1:3">
      <c r="A6797" s="101">
        <v>34711</v>
      </c>
      <c r="B6797" s="100">
        <v>43.22</v>
      </c>
      <c r="C6797" s="99" t="s">
        <v>175</v>
      </c>
    </row>
    <row r="6798" spans="1:3">
      <c r="A6798" s="101">
        <v>34710</v>
      </c>
      <c r="B6798" s="100">
        <v>43.23</v>
      </c>
      <c r="C6798" s="99" t="s">
        <v>175</v>
      </c>
    </row>
    <row r="6799" spans="1:3">
      <c r="A6799" s="101">
        <v>34709</v>
      </c>
      <c r="B6799" s="100">
        <v>43.22</v>
      </c>
      <c r="C6799" s="99" t="s">
        <v>175</v>
      </c>
    </row>
    <row r="6800" spans="1:3">
      <c r="A6800" s="101">
        <v>34708</v>
      </c>
      <c r="B6800" s="100">
        <v>43.14</v>
      </c>
      <c r="C6800" s="99" t="s">
        <v>175</v>
      </c>
    </row>
    <row r="6801" spans="1:3">
      <c r="A6801" s="101">
        <v>34705</v>
      </c>
      <c r="B6801" s="100">
        <v>43.12</v>
      </c>
      <c r="C6801" s="99" t="s">
        <v>175</v>
      </c>
    </row>
    <row r="6802" spans="1:3">
      <c r="A6802" s="101">
        <v>34704</v>
      </c>
      <c r="B6802" s="100">
        <v>43.09</v>
      </c>
      <c r="C6802" s="99" t="s">
        <v>175</v>
      </c>
    </row>
    <row r="6803" spans="1:3">
      <c r="A6803" s="101">
        <v>34703</v>
      </c>
      <c r="B6803" s="100">
        <v>43.13</v>
      </c>
      <c r="C6803" s="99" t="s">
        <v>175</v>
      </c>
    </row>
    <row r="6804" spans="1:3">
      <c r="A6804" s="101">
        <v>34702</v>
      </c>
      <c r="B6804" s="100">
        <v>42.96</v>
      </c>
      <c r="C6804" s="99" t="s">
        <v>175</v>
      </c>
    </row>
    <row r="6805" spans="1:3">
      <c r="A6805" s="101">
        <v>34698</v>
      </c>
      <c r="B6805" s="100">
        <v>42.97</v>
      </c>
      <c r="C6805" s="99" t="s">
        <v>175</v>
      </c>
    </row>
    <row r="6806" spans="1:3">
      <c r="A6806" s="101">
        <v>34697</v>
      </c>
      <c r="B6806" s="100">
        <v>43.14</v>
      </c>
      <c r="C6806" s="99" t="s">
        <v>175</v>
      </c>
    </row>
    <row r="6807" spans="1:3">
      <c r="A6807" s="101">
        <v>34696</v>
      </c>
      <c r="B6807" s="100">
        <v>43.11</v>
      </c>
      <c r="C6807" s="99" t="s">
        <v>175</v>
      </c>
    </row>
    <row r="6808" spans="1:3">
      <c r="A6808" s="101">
        <v>34695</v>
      </c>
      <c r="B6808" s="100">
        <v>43.89</v>
      </c>
      <c r="C6808" s="99" t="s">
        <v>175</v>
      </c>
    </row>
    <row r="6809" spans="1:3">
      <c r="A6809" s="101">
        <v>34691</v>
      </c>
      <c r="B6809" s="100">
        <v>43.64</v>
      </c>
      <c r="C6809" s="99" t="s">
        <v>175</v>
      </c>
    </row>
    <row r="6810" spans="1:3">
      <c r="A6810" s="101">
        <v>34690</v>
      </c>
      <c r="B6810" s="100">
        <v>43.59</v>
      </c>
      <c r="C6810" s="99" t="s">
        <v>175</v>
      </c>
    </row>
    <row r="6811" spans="1:3">
      <c r="A6811" s="101">
        <v>34689</v>
      </c>
      <c r="B6811" s="100">
        <v>43.59</v>
      </c>
      <c r="C6811" s="99" t="s">
        <v>175</v>
      </c>
    </row>
    <row r="6812" spans="1:3">
      <c r="A6812" s="101">
        <v>34688</v>
      </c>
      <c r="B6812" s="100">
        <v>43.35</v>
      </c>
      <c r="C6812" s="99" t="s">
        <v>175</v>
      </c>
    </row>
    <row r="6813" spans="1:3">
      <c r="A6813" s="101">
        <v>34687</v>
      </c>
      <c r="B6813" s="100">
        <v>43.43</v>
      </c>
      <c r="C6813" s="99" t="s">
        <v>175</v>
      </c>
    </row>
    <row r="6814" spans="1:3">
      <c r="A6814" s="101">
        <v>34684</v>
      </c>
      <c r="B6814" s="100">
        <v>43.51</v>
      </c>
      <c r="C6814" s="99" t="s">
        <v>175</v>
      </c>
    </row>
    <row r="6815" spans="1:3">
      <c r="A6815" s="101">
        <v>34683</v>
      </c>
      <c r="B6815" s="100">
        <v>43.17</v>
      </c>
      <c r="C6815" s="99" t="s">
        <v>175</v>
      </c>
    </row>
    <row r="6816" spans="1:3">
      <c r="A6816" s="101">
        <v>34682</v>
      </c>
      <c r="B6816" s="100">
        <v>43.13</v>
      </c>
      <c r="C6816" s="99" t="s">
        <v>175</v>
      </c>
    </row>
    <row r="6817" spans="1:3">
      <c r="A6817" s="101">
        <v>34681</v>
      </c>
      <c r="B6817" s="100">
        <v>42.69</v>
      </c>
      <c r="C6817" s="99" t="s">
        <v>175</v>
      </c>
    </row>
    <row r="6818" spans="1:3">
      <c r="A6818" s="101">
        <v>34680</v>
      </c>
      <c r="B6818" s="100">
        <v>42.61</v>
      </c>
      <c r="C6818" s="99" t="s">
        <v>175</v>
      </c>
    </row>
    <row r="6819" spans="1:3">
      <c r="A6819" s="101">
        <v>34677</v>
      </c>
      <c r="B6819" s="100">
        <v>42.38</v>
      </c>
      <c r="C6819" s="99" t="s">
        <v>175</v>
      </c>
    </row>
    <row r="6820" spans="1:3">
      <c r="A6820" s="101">
        <v>34676</v>
      </c>
      <c r="B6820" s="100">
        <v>42.21</v>
      </c>
      <c r="C6820" s="99" t="s">
        <v>175</v>
      </c>
    </row>
    <row r="6821" spans="1:3">
      <c r="A6821" s="101">
        <v>34675</v>
      </c>
      <c r="B6821" s="100">
        <v>42.76</v>
      </c>
      <c r="C6821" s="99" t="s">
        <v>175</v>
      </c>
    </row>
    <row r="6822" spans="1:3">
      <c r="A6822" s="101">
        <v>34674</v>
      </c>
      <c r="B6822" s="100">
        <v>42.94</v>
      </c>
      <c r="C6822" s="99" t="s">
        <v>175</v>
      </c>
    </row>
    <row r="6823" spans="1:3">
      <c r="A6823" s="101">
        <v>34673</v>
      </c>
      <c r="B6823" s="100">
        <v>42.96</v>
      </c>
      <c r="C6823" s="99" t="s">
        <v>175</v>
      </c>
    </row>
    <row r="6824" spans="1:3">
      <c r="A6824" s="101">
        <v>34670</v>
      </c>
      <c r="B6824" s="100">
        <v>42.94</v>
      </c>
      <c r="C6824" s="99" t="s">
        <v>175</v>
      </c>
    </row>
    <row r="6825" spans="1:3">
      <c r="A6825" s="101">
        <v>34669</v>
      </c>
      <c r="B6825" s="100">
        <v>42.52</v>
      </c>
      <c r="C6825" s="99" t="s">
        <v>175</v>
      </c>
    </row>
    <row r="6826" spans="1:3">
      <c r="A6826" s="101">
        <v>34668</v>
      </c>
      <c r="B6826" s="100">
        <v>42.97</v>
      </c>
      <c r="C6826" s="99" t="s">
        <v>175</v>
      </c>
    </row>
    <row r="6827" spans="1:3">
      <c r="A6827" s="101">
        <v>34667</v>
      </c>
      <c r="B6827" s="100">
        <v>43.11</v>
      </c>
      <c r="C6827" s="99" t="s">
        <v>175</v>
      </c>
    </row>
    <row r="6828" spans="1:3">
      <c r="A6828" s="101">
        <v>34666</v>
      </c>
      <c r="B6828" s="100">
        <v>43.01</v>
      </c>
      <c r="C6828" s="99" t="s">
        <v>175</v>
      </c>
    </row>
    <row r="6829" spans="1:3">
      <c r="A6829" s="101">
        <v>34663</v>
      </c>
      <c r="B6829" s="100">
        <v>42.82</v>
      </c>
      <c r="C6829" s="99" t="s">
        <v>175</v>
      </c>
    </row>
    <row r="6830" spans="1:3">
      <c r="A6830" s="101">
        <v>34661</v>
      </c>
      <c r="B6830" s="100">
        <v>42.59</v>
      </c>
      <c r="C6830" s="99" t="s">
        <v>175</v>
      </c>
    </row>
    <row r="6831" spans="1:3">
      <c r="A6831" s="101">
        <v>34660</v>
      </c>
      <c r="B6831" s="100">
        <v>42.58</v>
      </c>
      <c r="C6831" s="99" t="s">
        <v>175</v>
      </c>
    </row>
    <row r="6832" spans="1:3">
      <c r="A6832" s="101">
        <v>34659</v>
      </c>
      <c r="B6832" s="100">
        <v>43.37</v>
      </c>
      <c r="C6832" s="99" t="s">
        <v>175</v>
      </c>
    </row>
    <row r="6833" spans="1:3">
      <c r="A6833" s="101">
        <v>34656</v>
      </c>
      <c r="B6833" s="100">
        <v>43.68</v>
      </c>
      <c r="C6833" s="99" t="s">
        <v>175</v>
      </c>
    </row>
    <row r="6834" spans="1:3">
      <c r="A6834" s="101">
        <v>34655</v>
      </c>
      <c r="B6834" s="100">
        <v>43.86</v>
      </c>
      <c r="C6834" s="99" t="s">
        <v>175</v>
      </c>
    </row>
    <row r="6835" spans="1:3">
      <c r="A6835" s="101">
        <v>34654</v>
      </c>
      <c r="B6835" s="100">
        <v>44.05</v>
      </c>
      <c r="C6835" s="99" t="s">
        <v>175</v>
      </c>
    </row>
    <row r="6836" spans="1:3">
      <c r="A6836" s="101">
        <v>34653</v>
      </c>
      <c r="B6836" s="100">
        <v>43.99</v>
      </c>
      <c r="C6836" s="99" t="s">
        <v>175</v>
      </c>
    </row>
    <row r="6837" spans="1:3">
      <c r="A6837" s="101">
        <v>34652</v>
      </c>
      <c r="B6837" s="100">
        <v>44.09</v>
      </c>
      <c r="C6837" s="99" t="s">
        <v>175</v>
      </c>
    </row>
    <row r="6838" spans="1:3">
      <c r="A6838" s="101">
        <v>34649</v>
      </c>
      <c r="B6838" s="100">
        <v>43.73</v>
      </c>
      <c r="C6838" s="99" t="s">
        <v>175</v>
      </c>
    </row>
    <row r="6839" spans="1:3">
      <c r="A6839" s="101">
        <v>34648</v>
      </c>
      <c r="B6839" s="100">
        <v>43.92</v>
      </c>
      <c r="C6839" s="99" t="s">
        <v>175</v>
      </c>
    </row>
    <row r="6840" spans="1:3">
      <c r="A6840" s="101">
        <v>34647</v>
      </c>
      <c r="B6840" s="100">
        <v>44.01</v>
      </c>
      <c r="C6840" s="99" t="s">
        <v>175</v>
      </c>
    </row>
    <row r="6841" spans="1:3">
      <c r="A6841" s="101">
        <v>34646</v>
      </c>
      <c r="B6841" s="100">
        <v>44.03</v>
      </c>
      <c r="C6841" s="99" t="s">
        <v>175</v>
      </c>
    </row>
    <row r="6842" spans="1:3">
      <c r="A6842" s="101">
        <v>34645</v>
      </c>
      <c r="B6842" s="100">
        <v>43.78</v>
      </c>
      <c r="C6842" s="99" t="s">
        <v>175</v>
      </c>
    </row>
    <row r="6843" spans="1:3">
      <c r="A6843" s="101">
        <v>34642</v>
      </c>
      <c r="B6843" s="100">
        <v>43.69</v>
      </c>
      <c r="C6843" s="99" t="s">
        <v>175</v>
      </c>
    </row>
    <row r="6844" spans="1:3">
      <c r="A6844" s="101">
        <v>34641</v>
      </c>
      <c r="B6844" s="100">
        <v>44.2</v>
      </c>
      <c r="C6844" s="99" t="s">
        <v>175</v>
      </c>
    </row>
    <row r="6845" spans="1:3">
      <c r="A6845" s="101">
        <v>34640</v>
      </c>
      <c r="B6845" s="100">
        <v>44.06</v>
      </c>
      <c r="C6845" s="99" t="s">
        <v>175</v>
      </c>
    </row>
    <row r="6846" spans="1:3">
      <c r="A6846" s="101">
        <v>34639</v>
      </c>
      <c r="B6846" s="100">
        <v>44.24</v>
      </c>
      <c r="C6846" s="99" t="s">
        <v>175</v>
      </c>
    </row>
    <row r="6847" spans="1:3">
      <c r="A6847" s="101">
        <v>34638</v>
      </c>
      <c r="B6847" s="100">
        <v>44.6</v>
      </c>
      <c r="C6847" s="99" t="s">
        <v>175</v>
      </c>
    </row>
    <row r="6848" spans="1:3">
      <c r="A6848" s="101">
        <v>34635</v>
      </c>
      <c r="B6848" s="100">
        <v>44.73</v>
      </c>
      <c r="C6848" s="99" t="s">
        <v>175</v>
      </c>
    </row>
    <row r="6849" spans="1:3">
      <c r="A6849" s="101">
        <v>34634</v>
      </c>
      <c r="B6849" s="100">
        <v>43.97</v>
      </c>
      <c r="C6849" s="99" t="s">
        <v>175</v>
      </c>
    </row>
    <row r="6850" spans="1:3">
      <c r="A6850" s="101">
        <v>34633</v>
      </c>
      <c r="B6850" s="100">
        <v>43.67</v>
      </c>
      <c r="C6850" s="99" t="s">
        <v>175</v>
      </c>
    </row>
    <row r="6851" spans="1:3">
      <c r="A6851" s="101">
        <v>34632</v>
      </c>
      <c r="B6851" s="100">
        <v>43.56</v>
      </c>
      <c r="C6851" s="99" t="s">
        <v>175</v>
      </c>
    </row>
    <row r="6852" spans="1:3">
      <c r="A6852" s="101">
        <v>34631</v>
      </c>
      <c r="B6852" s="100">
        <v>43.49</v>
      </c>
      <c r="C6852" s="99" t="s">
        <v>175</v>
      </c>
    </row>
    <row r="6853" spans="1:3">
      <c r="A6853" s="101">
        <v>34628</v>
      </c>
      <c r="B6853" s="100">
        <v>43.87</v>
      </c>
      <c r="C6853" s="99" t="s">
        <v>175</v>
      </c>
    </row>
    <row r="6854" spans="1:3">
      <c r="A6854" s="101">
        <v>34627</v>
      </c>
      <c r="B6854" s="100">
        <v>44.05</v>
      </c>
      <c r="C6854" s="99" t="s">
        <v>175</v>
      </c>
    </row>
    <row r="6855" spans="1:3">
      <c r="A6855" s="101">
        <v>34626</v>
      </c>
      <c r="B6855" s="100">
        <v>44.38</v>
      </c>
      <c r="C6855" s="99" t="s">
        <v>175</v>
      </c>
    </row>
    <row r="6856" spans="1:3">
      <c r="A6856" s="101">
        <v>34625</v>
      </c>
      <c r="B6856" s="100">
        <v>44.14</v>
      </c>
      <c r="C6856" s="99" t="s">
        <v>175</v>
      </c>
    </row>
    <row r="6857" spans="1:3">
      <c r="A6857" s="101">
        <v>34624</v>
      </c>
      <c r="B6857" s="100">
        <v>44.25</v>
      </c>
      <c r="C6857" s="99" t="s">
        <v>175</v>
      </c>
    </row>
    <row r="6858" spans="1:3">
      <c r="A6858" s="101">
        <v>34621</v>
      </c>
      <c r="B6858" s="100">
        <v>44.26</v>
      </c>
      <c r="C6858" s="99" t="s">
        <v>175</v>
      </c>
    </row>
    <row r="6859" spans="1:3">
      <c r="A6859" s="101">
        <v>34620</v>
      </c>
      <c r="B6859" s="100">
        <v>44.13</v>
      </c>
      <c r="C6859" s="99" t="s">
        <v>175</v>
      </c>
    </row>
    <row r="6860" spans="1:3">
      <c r="A6860" s="101">
        <v>34619</v>
      </c>
      <c r="B6860" s="100">
        <v>43.93</v>
      </c>
      <c r="C6860" s="99" t="s">
        <v>175</v>
      </c>
    </row>
    <row r="6861" spans="1:3">
      <c r="A6861" s="101">
        <v>34618</v>
      </c>
      <c r="B6861" s="100">
        <v>43.95</v>
      </c>
      <c r="C6861" s="99" t="s">
        <v>175</v>
      </c>
    </row>
    <row r="6862" spans="1:3">
      <c r="A6862" s="101">
        <v>34617</v>
      </c>
      <c r="B6862" s="100">
        <v>43.31</v>
      </c>
      <c r="C6862" s="99" t="s">
        <v>175</v>
      </c>
    </row>
    <row r="6863" spans="1:3">
      <c r="A6863" s="101">
        <v>34614</v>
      </c>
      <c r="B6863" s="100">
        <v>42.94</v>
      </c>
      <c r="C6863" s="99" t="s">
        <v>175</v>
      </c>
    </row>
    <row r="6864" spans="1:3">
      <c r="A6864" s="101">
        <v>34613</v>
      </c>
      <c r="B6864" s="100">
        <v>42.67</v>
      </c>
      <c r="C6864" s="99" t="s">
        <v>175</v>
      </c>
    </row>
    <row r="6865" spans="1:3">
      <c r="A6865" s="101">
        <v>34612</v>
      </c>
      <c r="B6865" s="100">
        <v>42.78</v>
      </c>
      <c r="C6865" s="99" t="s">
        <v>175</v>
      </c>
    </row>
    <row r="6866" spans="1:3">
      <c r="A6866" s="101">
        <v>34611</v>
      </c>
      <c r="B6866" s="100">
        <v>42.88</v>
      </c>
      <c r="C6866" s="99" t="s">
        <v>175</v>
      </c>
    </row>
    <row r="6867" spans="1:3">
      <c r="A6867" s="101">
        <v>34610</v>
      </c>
      <c r="B6867" s="100">
        <v>43.55</v>
      </c>
      <c r="C6867" s="99" t="s">
        <v>175</v>
      </c>
    </row>
    <row r="6868" spans="1:3">
      <c r="A6868" s="101">
        <v>34607</v>
      </c>
      <c r="B6868" s="100">
        <v>43.62</v>
      </c>
      <c r="C6868" s="99" t="s">
        <v>175</v>
      </c>
    </row>
    <row r="6869" spans="1:3">
      <c r="A6869" s="101">
        <v>34606</v>
      </c>
      <c r="B6869" s="100">
        <v>43.57</v>
      </c>
      <c r="C6869" s="99" t="s">
        <v>175</v>
      </c>
    </row>
    <row r="6870" spans="1:3">
      <c r="A6870" s="101">
        <v>34605</v>
      </c>
      <c r="B6870" s="100">
        <v>43.81</v>
      </c>
      <c r="C6870" s="99" t="s">
        <v>175</v>
      </c>
    </row>
    <row r="6871" spans="1:3">
      <c r="A6871" s="101">
        <v>34604</v>
      </c>
      <c r="B6871" s="100">
        <v>43.55</v>
      </c>
      <c r="C6871" s="99" t="s">
        <v>175</v>
      </c>
    </row>
    <row r="6872" spans="1:3">
      <c r="A6872" s="101">
        <v>34603</v>
      </c>
      <c r="B6872" s="100">
        <v>43.44</v>
      </c>
      <c r="C6872" s="99" t="s">
        <v>175</v>
      </c>
    </row>
    <row r="6873" spans="1:3">
      <c r="A6873" s="101">
        <v>34600</v>
      </c>
      <c r="B6873" s="100">
        <v>43.3</v>
      </c>
      <c r="C6873" s="99" t="s">
        <v>175</v>
      </c>
    </row>
    <row r="6874" spans="1:3">
      <c r="A6874" s="101">
        <v>34599</v>
      </c>
      <c r="B6874" s="100">
        <v>43.44</v>
      </c>
      <c r="C6874" s="99" t="s">
        <v>175</v>
      </c>
    </row>
    <row r="6875" spans="1:3">
      <c r="A6875" s="101">
        <v>34598</v>
      </c>
      <c r="B6875" s="100">
        <v>43.47</v>
      </c>
      <c r="C6875" s="99" t="s">
        <v>175</v>
      </c>
    </row>
    <row r="6876" spans="1:3">
      <c r="A6876" s="101">
        <v>34597</v>
      </c>
      <c r="B6876" s="100">
        <v>43.86</v>
      </c>
      <c r="C6876" s="99" t="s">
        <v>175</v>
      </c>
    </row>
    <row r="6877" spans="1:3">
      <c r="A6877" s="101">
        <v>34596</v>
      </c>
      <c r="B6877" s="100">
        <v>44.57</v>
      </c>
      <c r="C6877" s="99" t="s">
        <v>175</v>
      </c>
    </row>
    <row r="6878" spans="1:3">
      <c r="A6878" s="101">
        <v>34593</v>
      </c>
      <c r="B6878" s="100">
        <v>44.58</v>
      </c>
      <c r="C6878" s="99" t="s">
        <v>175</v>
      </c>
    </row>
    <row r="6879" spans="1:3">
      <c r="A6879" s="101">
        <v>34592</v>
      </c>
      <c r="B6879" s="100">
        <v>44.92</v>
      </c>
      <c r="C6879" s="99" t="s">
        <v>175</v>
      </c>
    </row>
    <row r="6880" spans="1:3">
      <c r="A6880" s="101">
        <v>34591</v>
      </c>
      <c r="B6880" s="100">
        <v>44.36</v>
      </c>
      <c r="C6880" s="99" t="s">
        <v>175</v>
      </c>
    </row>
    <row r="6881" spans="1:3">
      <c r="A6881" s="101">
        <v>34590</v>
      </c>
      <c r="B6881" s="100">
        <v>44.24</v>
      </c>
      <c r="C6881" s="99" t="s">
        <v>175</v>
      </c>
    </row>
    <row r="6882" spans="1:3">
      <c r="A6882" s="101">
        <v>34589</v>
      </c>
      <c r="B6882" s="100">
        <v>44.11</v>
      </c>
      <c r="C6882" s="99" t="s">
        <v>175</v>
      </c>
    </row>
    <row r="6883" spans="1:3">
      <c r="A6883" s="101">
        <v>34586</v>
      </c>
      <c r="B6883" s="100">
        <v>44.29</v>
      </c>
      <c r="C6883" s="99" t="s">
        <v>175</v>
      </c>
    </row>
    <row r="6884" spans="1:3">
      <c r="A6884" s="101">
        <v>34585</v>
      </c>
      <c r="B6884" s="100">
        <v>44.74</v>
      </c>
      <c r="C6884" s="99" t="s">
        <v>175</v>
      </c>
    </row>
    <row r="6885" spans="1:3">
      <c r="A6885" s="101">
        <v>34584</v>
      </c>
      <c r="B6885" s="100">
        <v>44.54</v>
      </c>
      <c r="C6885" s="99" t="s">
        <v>175</v>
      </c>
    </row>
    <row r="6886" spans="1:3">
      <c r="A6886" s="101">
        <v>34583</v>
      </c>
      <c r="B6886" s="100">
        <v>44.62</v>
      </c>
      <c r="C6886" s="99" t="s">
        <v>175</v>
      </c>
    </row>
    <row r="6887" spans="1:3">
      <c r="A6887" s="101">
        <v>34579</v>
      </c>
      <c r="B6887" s="100">
        <v>44.54</v>
      </c>
      <c r="C6887" s="99" t="s">
        <v>175</v>
      </c>
    </row>
    <row r="6888" spans="1:3">
      <c r="A6888" s="101">
        <v>34578</v>
      </c>
      <c r="B6888" s="100">
        <v>44.74</v>
      </c>
      <c r="C6888" s="99" t="s">
        <v>175</v>
      </c>
    </row>
    <row r="6889" spans="1:3">
      <c r="A6889" s="101">
        <v>34577</v>
      </c>
      <c r="B6889" s="100">
        <v>44.94</v>
      </c>
      <c r="C6889" s="99" t="s">
        <v>175</v>
      </c>
    </row>
    <row r="6890" spans="1:3">
      <c r="A6890" s="101">
        <v>34576</v>
      </c>
      <c r="B6890" s="100">
        <v>45</v>
      </c>
      <c r="C6890" s="99" t="s">
        <v>175</v>
      </c>
    </row>
    <row r="6891" spans="1:3">
      <c r="A6891" s="101">
        <v>34575</v>
      </c>
      <c r="B6891" s="100">
        <v>44.85</v>
      </c>
      <c r="C6891" s="99" t="s">
        <v>175</v>
      </c>
    </row>
    <row r="6892" spans="1:3">
      <c r="A6892" s="101">
        <v>34572</v>
      </c>
      <c r="B6892" s="100">
        <v>44.78</v>
      </c>
      <c r="C6892" s="99" t="s">
        <v>175</v>
      </c>
    </row>
    <row r="6893" spans="1:3">
      <c r="A6893" s="101">
        <v>34571</v>
      </c>
      <c r="B6893" s="100">
        <v>44.22</v>
      </c>
      <c r="C6893" s="99" t="s">
        <v>175</v>
      </c>
    </row>
    <row r="6894" spans="1:3">
      <c r="A6894" s="101">
        <v>34570</v>
      </c>
      <c r="B6894" s="100">
        <v>44.31</v>
      </c>
      <c r="C6894" s="99" t="s">
        <v>175</v>
      </c>
    </row>
    <row r="6895" spans="1:3">
      <c r="A6895" s="101">
        <v>34569</v>
      </c>
      <c r="B6895" s="100">
        <v>43.88</v>
      </c>
      <c r="C6895" s="99" t="s">
        <v>175</v>
      </c>
    </row>
    <row r="6896" spans="1:3">
      <c r="A6896" s="101">
        <v>34568</v>
      </c>
      <c r="B6896" s="100">
        <v>43.67</v>
      </c>
      <c r="C6896" s="99" t="s">
        <v>175</v>
      </c>
    </row>
    <row r="6897" spans="1:3">
      <c r="A6897" s="101">
        <v>34565</v>
      </c>
      <c r="B6897" s="100">
        <v>43.79</v>
      </c>
      <c r="C6897" s="99" t="s">
        <v>175</v>
      </c>
    </row>
    <row r="6898" spans="1:3">
      <c r="A6898" s="101">
        <v>34564</v>
      </c>
      <c r="B6898" s="100">
        <v>43.74</v>
      </c>
      <c r="C6898" s="99" t="s">
        <v>175</v>
      </c>
    </row>
    <row r="6899" spans="1:3">
      <c r="A6899" s="101">
        <v>34563</v>
      </c>
      <c r="B6899" s="100">
        <v>43.92</v>
      </c>
      <c r="C6899" s="99" t="s">
        <v>175</v>
      </c>
    </row>
    <row r="6900" spans="1:3">
      <c r="A6900" s="101">
        <v>34562</v>
      </c>
      <c r="B6900" s="100">
        <v>43.91</v>
      </c>
      <c r="C6900" s="99" t="s">
        <v>175</v>
      </c>
    </row>
    <row r="6901" spans="1:3">
      <c r="A6901" s="101">
        <v>34561</v>
      </c>
      <c r="B6901" s="100">
        <v>43.55</v>
      </c>
      <c r="C6901" s="99" t="s">
        <v>175</v>
      </c>
    </row>
    <row r="6902" spans="1:3">
      <c r="A6902" s="101">
        <v>34558</v>
      </c>
      <c r="B6902" s="100">
        <v>43.6</v>
      </c>
      <c r="C6902" s="99" t="s">
        <v>175</v>
      </c>
    </row>
    <row r="6903" spans="1:3">
      <c r="A6903" s="101">
        <v>34557</v>
      </c>
      <c r="B6903" s="100">
        <v>43.31</v>
      </c>
      <c r="C6903" s="99" t="s">
        <v>175</v>
      </c>
    </row>
    <row r="6904" spans="1:3">
      <c r="A6904" s="101">
        <v>34556</v>
      </c>
      <c r="B6904" s="100">
        <v>43.44</v>
      </c>
      <c r="C6904" s="99" t="s">
        <v>175</v>
      </c>
    </row>
    <row r="6905" spans="1:3">
      <c r="A6905" s="101">
        <v>34555</v>
      </c>
      <c r="B6905" s="100">
        <v>43.22</v>
      </c>
      <c r="C6905" s="99" t="s">
        <v>175</v>
      </c>
    </row>
    <row r="6906" spans="1:3">
      <c r="A6906" s="101">
        <v>34554</v>
      </c>
      <c r="B6906" s="100">
        <v>43.19</v>
      </c>
      <c r="C6906" s="99" t="s">
        <v>175</v>
      </c>
    </row>
    <row r="6907" spans="1:3">
      <c r="A6907" s="101">
        <v>34551</v>
      </c>
      <c r="B6907" s="100">
        <v>43.11</v>
      </c>
      <c r="C6907" s="99" t="s">
        <v>175</v>
      </c>
    </row>
    <row r="6908" spans="1:3">
      <c r="A6908" s="101">
        <v>34550</v>
      </c>
      <c r="B6908" s="100">
        <v>43.23</v>
      </c>
      <c r="C6908" s="99" t="s">
        <v>175</v>
      </c>
    </row>
    <row r="6909" spans="1:3">
      <c r="A6909" s="101">
        <v>34549</v>
      </c>
      <c r="B6909" s="100">
        <v>43.51</v>
      </c>
      <c r="C6909" s="99" t="s">
        <v>175</v>
      </c>
    </row>
    <row r="6910" spans="1:3">
      <c r="A6910" s="101">
        <v>34548</v>
      </c>
      <c r="B6910" s="100">
        <v>43.45</v>
      </c>
      <c r="C6910" s="99" t="s">
        <v>175</v>
      </c>
    </row>
    <row r="6911" spans="1:3">
      <c r="A6911" s="101">
        <v>34547</v>
      </c>
      <c r="B6911" s="100">
        <v>43.44</v>
      </c>
      <c r="C6911" s="99" t="s">
        <v>175</v>
      </c>
    </row>
    <row r="6912" spans="1:3">
      <c r="A6912" s="101">
        <v>34544</v>
      </c>
      <c r="B6912" s="100">
        <v>43.18</v>
      </c>
      <c r="C6912" s="99" t="s">
        <v>175</v>
      </c>
    </row>
    <row r="6913" spans="1:3">
      <c r="A6913" s="101">
        <v>34543</v>
      </c>
      <c r="B6913" s="100">
        <v>42.8</v>
      </c>
      <c r="C6913" s="99" t="s">
        <v>175</v>
      </c>
    </row>
    <row r="6914" spans="1:3">
      <c r="A6914" s="101">
        <v>34542</v>
      </c>
      <c r="B6914" s="100">
        <v>42.64</v>
      </c>
      <c r="C6914" s="99" t="s">
        <v>175</v>
      </c>
    </row>
    <row r="6915" spans="1:3">
      <c r="A6915" s="101">
        <v>34541</v>
      </c>
      <c r="B6915" s="100">
        <v>42.72</v>
      </c>
      <c r="C6915" s="99" t="s">
        <v>175</v>
      </c>
    </row>
    <row r="6916" spans="1:3">
      <c r="A6916" s="101">
        <v>34540</v>
      </c>
      <c r="B6916" s="100">
        <v>42.79</v>
      </c>
      <c r="C6916" s="99" t="s">
        <v>175</v>
      </c>
    </row>
    <row r="6917" spans="1:3">
      <c r="A6917" s="101">
        <v>34537</v>
      </c>
      <c r="B6917" s="100">
        <v>42.68</v>
      </c>
      <c r="C6917" s="99" t="s">
        <v>175</v>
      </c>
    </row>
    <row r="6918" spans="1:3">
      <c r="A6918" s="101">
        <v>34536</v>
      </c>
      <c r="B6918" s="100">
        <v>42.63</v>
      </c>
      <c r="C6918" s="99" t="s">
        <v>175</v>
      </c>
    </row>
    <row r="6919" spans="1:3">
      <c r="A6919" s="101">
        <v>34535</v>
      </c>
      <c r="B6919" s="100">
        <v>42.54</v>
      </c>
      <c r="C6919" s="99" t="s">
        <v>175</v>
      </c>
    </row>
    <row r="6920" spans="1:3">
      <c r="A6920" s="101">
        <v>34534</v>
      </c>
      <c r="B6920" s="100">
        <v>42.75</v>
      </c>
      <c r="C6920" s="99" t="s">
        <v>175</v>
      </c>
    </row>
    <row r="6921" spans="1:3">
      <c r="A6921" s="101">
        <v>34533</v>
      </c>
      <c r="B6921" s="100">
        <v>42.87</v>
      </c>
      <c r="C6921" s="99" t="s">
        <v>175</v>
      </c>
    </row>
    <row r="6922" spans="1:3">
      <c r="A6922" s="101">
        <v>34530</v>
      </c>
      <c r="B6922" s="100">
        <v>42.77</v>
      </c>
      <c r="C6922" s="99" t="s">
        <v>175</v>
      </c>
    </row>
    <row r="6923" spans="1:3">
      <c r="A6923" s="101">
        <v>34529</v>
      </c>
      <c r="B6923" s="100">
        <v>42.7</v>
      </c>
      <c r="C6923" s="99" t="s">
        <v>175</v>
      </c>
    </row>
    <row r="6924" spans="1:3">
      <c r="A6924" s="101">
        <v>34528</v>
      </c>
      <c r="B6924" s="100">
        <v>42.26</v>
      </c>
      <c r="C6924" s="99" t="s">
        <v>175</v>
      </c>
    </row>
    <row r="6925" spans="1:3">
      <c r="A6925" s="101">
        <v>34527</v>
      </c>
      <c r="B6925" s="100">
        <v>42.18</v>
      </c>
      <c r="C6925" s="99" t="s">
        <v>175</v>
      </c>
    </row>
    <row r="6926" spans="1:3">
      <c r="A6926" s="101">
        <v>34526</v>
      </c>
      <c r="B6926" s="100">
        <v>42.19</v>
      </c>
      <c r="C6926" s="99" t="s">
        <v>175</v>
      </c>
    </row>
    <row r="6927" spans="1:3">
      <c r="A6927" s="101">
        <v>34523</v>
      </c>
      <c r="B6927" s="100">
        <v>42.33</v>
      </c>
      <c r="C6927" s="99" t="s">
        <v>175</v>
      </c>
    </row>
    <row r="6928" spans="1:3">
      <c r="A6928" s="101">
        <v>34522</v>
      </c>
      <c r="B6928" s="100">
        <v>42.22</v>
      </c>
      <c r="C6928" s="99" t="s">
        <v>175</v>
      </c>
    </row>
    <row r="6929" spans="1:3">
      <c r="A6929" s="101">
        <v>34521</v>
      </c>
      <c r="B6929" s="100">
        <v>42.01</v>
      </c>
      <c r="C6929" s="99" t="s">
        <v>175</v>
      </c>
    </row>
    <row r="6930" spans="1:3">
      <c r="A6930" s="101">
        <v>34520</v>
      </c>
      <c r="B6930" s="100">
        <v>42.03</v>
      </c>
      <c r="C6930" s="99" t="s">
        <v>175</v>
      </c>
    </row>
    <row r="6931" spans="1:3">
      <c r="A6931" s="101">
        <v>34516</v>
      </c>
      <c r="B6931" s="100">
        <v>41.99</v>
      </c>
      <c r="C6931" s="99" t="s">
        <v>175</v>
      </c>
    </row>
    <row r="6932" spans="1:3">
      <c r="A6932" s="101">
        <v>34515</v>
      </c>
      <c r="B6932" s="100">
        <v>41.81</v>
      </c>
      <c r="C6932" s="99" t="s">
        <v>175</v>
      </c>
    </row>
    <row r="6933" spans="1:3">
      <c r="A6933" s="101">
        <v>34514</v>
      </c>
      <c r="B6933" s="100">
        <v>42.13</v>
      </c>
      <c r="C6933" s="99" t="s">
        <v>175</v>
      </c>
    </row>
    <row r="6934" spans="1:3">
      <c r="A6934" s="101">
        <v>34513</v>
      </c>
      <c r="B6934" s="100">
        <v>41.98</v>
      </c>
      <c r="C6934" s="99" t="s">
        <v>175</v>
      </c>
    </row>
    <row r="6935" spans="1:3">
      <c r="A6935" s="101">
        <v>34512</v>
      </c>
      <c r="B6935" s="100">
        <v>42.08</v>
      </c>
      <c r="C6935" s="99" t="s">
        <v>175</v>
      </c>
    </row>
    <row r="6936" spans="1:3">
      <c r="A6936" s="101">
        <v>34509</v>
      </c>
      <c r="B6936" s="100">
        <v>41.65</v>
      </c>
      <c r="C6936" s="99" t="s">
        <v>175</v>
      </c>
    </row>
    <row r="6937" spans="1:3">
      <c r="A6937" s="101">
        <v>34508</v>
      </c>
      <c r="B6937" s="100">
        <v>42.28</v>
      </c>
      <c r="C6937" s="99" t="s">
        <v>175</v>
      </c>
    </row>
    <row r="6938" spans="1:3">
      <c r="A6938" s="101">
        <v>34507</v>
      </c>
      <c r="B6938" s="100">
        <v>42.6</v>
      </c>
      <c r="C6938" s="99" t="s">
        <v>175</v>
      </c>
    </row>
    <row r="6939" spans="1:3">
      <c r="A6939" s="101">
        <v>34506</v>
      </c>
      <c r="B6939" s="100">
        <v>42.66</v>
      </c>
      <c r="C6939" s="99" t="s">
        <v>175</v>
      </c>
    </row>
    <row r="6940" spans="1:3">
      <c r="A6940" s="101">
        <v>34505</v>
      </c>
      <c r="B6940" s="100">
        <v>43.05</v>
      </c>
      <c r="C6940" s="99" t="s">
        <v>175</v>
      </c>
    </row>
    <row r="6941" spans="1:3">
      <c r="A6941" s="101">
        <v>34502</v>
      </c>
      <c r="B6941" s="100">
        <v>43.33</v>
      </c>
      <c r="C6941" s="99" t="s">
        <v>175</v>
      </c>
    </row>
    <row r="6942" spans="1:3">
      <c r="A6942" s="101">
        <v>34501</v>
      </c>
      <c r="B6942" s="100">
        <v>43.66</v>
      </c>
      <c r="C6942" s="99" t="s">
        <v>175</v>
      </c>
    </row>
    <row r="6943" spans="1:3">
      <c r="A6943" s="101">
        <v>34500</v>
      </c>
      <c r="B6943" s="100">
        <v>43.52</v>
      </c>
      <c r="C6943" s="99" t="s">
        <v>175</v>
      </c>
    </row>
    <row r="6944" spans="1:3">
      <c r="A6944" s="101">
        <v>34499</v>
      </c>
      <c r="B6944" s="100">
        <v>43.69</v>
      </c>
      <c r="C6944" s="99" t="s">
        <v>175</v>
      </c>
    </row>
    <row r="6945" spans="1:3">
      <c r="A6945" s="101">
        <v>34498</v>
      </c>
      <c r="B6945" s="100">
        <v>43.39</v>
      </c>
      <c r="C6945" s="99" t="s">
        <v>175</v>
      </c>
    </row>
    <row r="6946" spans="1:3">
      <c r="A6946" s="101">
        <v>34495</v>
      </c>
      <c r="B6946" s="100">
        <v>43.34</v>
      </c>
      <c r="C6946" s="99" t="s">
        <v>175</v>
      </c>
    </row>
    <row r="6947" spans="1:3">
      <c r="A6947" s="101">
        <v>34494</v>
      </c>
      <c r="B6947" s="100">
        <v>43.26</v>
      </c>
      <c r="C6947" s="99" t="s">
        <v>175</v>
      </c>
    </row>
    <row r="6948" spans="1:3">
      <c r="A6948" s="101">
        <v>34493</v>
      </c>
      <c r="B6948" s="100">
        <v>43.17</v>
      </c>
      <c r="C6948" s="99" t="s">
        <v>175</v>
      </c>
    </row>
    <row r="6949" spans="1:3">
      <c r="A6949" s="101">
        <v>34492</v>
      </c>
      <c r="B6949" s="100">
        <v>43.28</v>
      </c>
      <c r="C6949" s="99" t="s">
        <v>175</v>
      </c>
    </row>
    <row r="6950" spans="1:3">
      <c r="A6950" s="101">
        <v>34491</v>
      </c>
      <c r="B6950" s="100">
        <v>43.34</v>
      </c>
      <c r="C6950" s="99" t="s">
        <v>175</v>
      </c>
    </row>
    <row r="6951" spans="1:3">
      <c r="A6951" s="101">
        <v>34488</v>
      </c>
      <c r="B6951" s="100">
        <v>43.44</v>
      </c>
      <c r="C6951" s="99" t="s">
        <v>175</v>
      </c>
    </row>
    <row r="6952" spans="1:3">
      <c r="A6952" s="101">
        <v>34487</v>
      </c>
      <c r="B6952" s="100">
        <v>43.21</v>
      </c>
      <c r="C6952" s="99" t="s">
        <v>175</v>
      </c>
    </row>
    <row r="6953" spans="1:3">
      <c r="A6953" s="101">
        <v>34486</v>
      </c>
      <c r="B6953" s="100">
        <v>43.19</v>
      </c>
      <c r="C6953" s="99" t="s">
        <v>175</v>
      </c>
    </row>
    <row r="6954" spans="1:3">
      <c r="A6954" s="101">
        <v>34485</v>
      </c>
      <c r="B6954" s="100">
        <v>43.08</v>
      </c>
      <c r="C6954" s="99" t="s">
        <v>175</v>
      </c>
    </row>
    <row r="6955" spans="1:3">
      <c r="A6955" s="101">
        <v>34481</v>
      </c>
      <c r="B6955" s="100">
        <v>43.16</v>
      </c>
      <c r="C6955" s="99" t="s">
        <v>175</v>
      </c>
    </row>
    <row r="6956" spans="1:3">
      <c r="A6956" s="101">
        <v>34480</v>
      </c>
      <c r="B6956" s="100">
        <v>43.13</v>
      </c>
      <c r="C6956" s="99" t="s">
        <v>175</v>
      </c>
    </row>
    <row r="6957" spans="1:3">
      <c r="A6957" s="101">
        <v>34479</v>
      </c>
      <c r="B6957" s="100">
        <v>43.06</v>
      </c>
      <c r="C6957" s="99" t="s">
        <v>175</v>
      </c>
    </row>
    <row r="6958" spans="1:3">
      <c r="A6958" s="101">
        <v>34478</v>
      </c>
      <c r="B6958" s="100">
        <v>42.9</v>
      </c>
      <c r="C6958" s="99" t="s">
        <v>175</v>
      </c>
    </row>
    <row r="6959" spans="1:3">
      <c r="A6959" s="101">
        <v>34477</v>
      </c>
      <c r="B6959" s="100">
        <v>42.74</v>
      </c>
      <c r="C6959" s="99" t="s">
        <v>175</v>
      </c>
    </row>
    <row r="6960" spans="1:3">
      <c r="A6960" s="101">
        <v>34474</v>
      </c>
      <c r="B6960" s="100">
        <v>42.9</v>
      </c>
      <c r="C6960" s="99" t="s">
        <v>175</v>
      </c>
    </row>
    <row r="6961" spans="1:3">
      <c r="A6961" s="101">
        <v>34473</v>
      </c>
      <c r="B6961" s="100">
        <v>43.03</v>
      </c>
      <c r="C6961" s="99" t="s">
        <v>175</v>
      </c>
    </row>
    <row r="6962" spans="1:3">
      <c r="A6962" s="101">
        <v>34472</v>
      </c>
      <c r="B6962" s="100">
        <v>42.77</v>
      </c>
      <c r="C6962" s="99" t="s">
        <v>175</v>
      </c>
    </row>
    <row r="6963" spans="1:3">
      <c r="A6963" s="101">
        <v>34471</v>
      </c>
      <c r="B6963" s="100">
        <v>42.36</v>
      </c>
      <c r="C6963" s="99" t="s">
        <v>175</v>
      </c>
    </row>
    <row r="6964" spans="1:3">
      <c r="A6964" s="101">
        <v>34470</v>
      </c>
      <c r="B6964" s="100">
        <v>41.89</v>
      </c>
      <c r="C6964" s="99" t="s">
        <v>175</v>
      </c>
    </row>
    <row r="6965" spans="1:3">
      <c r="A6965" s="101">
        <v>34467</v>
      </c>
      <c r="B6965" s="100">
        <v>41.84</v>
      </c>
      <c r="C6965" s="99" t="s">
        <v>175</v>
      </c>
    </row>
    <row r="6966" spans="1:3">
      <c r="A6966" s="101">
        <v>34466</v>
      </c>
      <c r="B6966" s="100">
        <v>41.81</v>
      </c>
      <c r="C6966" s="99" t="s">
        <v>175</v>
      </c>
    </row>
    <row r="6967" spans="1:3">
      <c r="A6967" s="101">
        <v>34465</v>
      </c>
      <c r="B6967" s="100">
        <v>41.59</v>
      </c>
      <c r="C6967" s="99" t="s">
        <v>175</v>
      </c>
    </row>
    <row r="6968" spans="1:3">
      <c r="A6968" s="101">
        <v>34464</v>
      </c>
      <c r="B6968" s="100">
        <v>42.01</v>
      </c>
      <c r="C6968" s="99" t="s">
        <v>175</v>
      </c>
    </row>
    <row r="6969" spans="1:3">
      <c r="A6969" s="101">
        <v>34463</v>
      </c>
      <c r="B6969" s="100">
        <v>41.67</v>
      </c>
      <c r="C6969" s="99" t="s">
        <v>175</v>
      </c>
    </row>
    <row r="6970" spans="1:3">
      <c r="A6970" s="101">
        <v>34460</v>
      </c>
      <c r="B6970" s="100">
        <v>42.15</v>
      </c>
      <c r="C6970" s="99" t="s">
        <v>175</v>
      </c>
    </row>
    <row r="6971" spans="1:3">
      <c r="A6971" s="101">
        <v>34459</v>
      </c>
      <c r="B6971" s="100">
        <v>42.48</v>
      </c>
      <c r="C6971" s="99" t="s">
        <v>175</v>
      </c>
    </row>
    <row r="6972" spans="1:3">
      <c r="A6972" s="101">
        <v>34458</v>
      </c>
      <c r="B6972" s="100">
        <v>42.5</v>
      </c>
      <c r="C6972" s="99" t="s">
        <v>175</v>
      </c>
    </row>
    <row r="6973" spans="1:3">
      <c r="A6973" s="101">
        <v>34457</v>
      </c>
      <c r="B6973" s="100">
        <v>42.62</v>
      </c>
      <c r="C6973" s="99" t="s">
        <v>175</v>
      </c>
    </row>
    <row r="6974" spans="1:3">
      <c r="A6974" s="101">
        <v>34456</v>
      </c>
      <c r="B6974" s="100">
        <v>42.61</v>
      </c>
      <c r="C6974" s="99" t="s">
        <v>175</v>
      </c>
    </row>
    <row r="6975" spans="1:3">
      <c r="A6975" s="101">
        <v>34453</v>
      </c>
      <c r="B6975" s="100">
        <v>42.4</v>
      </c>
      <c r="C6975" s="99" t="s">
        <v>175</v>
      </c>
    </row>
    <row r="6976" spans="1:3">
      <c r="A6976" s="101">
        <v>34452</v>
      </c>
      <c r="B6976" s="100">
        <v>42.23</v>
      </c>
      <c r="C6976" s="99" t="s">
        <v>175</v>
      </c>
    </row>
    <row r="6977" spans="1:3">
      <c r="A6977" s="101">
        <v>34450</v>
      </c>
      <c r="B6977" s="100">
        <v>42.49</v>
      </c>
      <c r="C6977" s="99" t="s">
        <v>175</v>
      </c>
    </row>
    <row r="6978" spans="1:3">
      <c r="A6978" s="101">
        <v>34449</v>
      </c>
      <c r="B6978" s="100">
        <v>42.56</v>
      </c>
      <c r="C6978" s="99" t="s">
        <v>175</v>
      </c>
    </row>
    <row r="6979" spans="1:3">
      <c r="A6979" s="101">
        <v>34446</v>
      </c>
      <c r="B6979" s="100">
        <v>42.08</v>
      </c>
      <c r="C6979" s="99" t="s">
        <v>175</v>
      </c>
    </row>
    <row r="6980" spans="1:3">
      <c r="A6980" s="101">
        <v>34445</v>
      </c>
      <c r="B6980" s="100">
        <v>42.18</v>
      </c>
      <c r="C6980" s="99" t="s">
        <v>175</v>
      </c>
    </row>
    <row r="6981" spans="1:3">
      <c r="A6981" s="101">
        <v>34444</v>
      </c>
      <c r="B6981" s="100">
        <v>41.55</v>
      </c>
      <c r="C6981" s="99" t="s">
        <v>175</v>
      </c>
    </row>
    <row r="6982" spans="1:3">
      <c r="A6982" s="101">
        <v>34443</v>
      </c>
      <c r="B6982" s="100">
        <v>41.6</v>
      </c>
      <c r="C6982" s="99" t="s">
        <v>175</v>
      </c>
    </row>
    <row r="6983" spans="1:3">
      <c r="A6983" s="101">
        <v>34442</v>
      </c>
      <c r="B6983" s="100">
        <v>41.58</v>
      </c>
      <c r="C6983" s="99" t="s">
        <v>175</v>
      </c>
    </row>
    <row r="6984" spans="1:3">
      <c r="A6984" s="101">
        <v>34439</v>
      </c>
      <c r="B6984" s="100">
        <v>41.94</v>
      </c>
      <c r="C6984" s="99" t="s">
        <v>175</v>
      </c>
    </row>
    <row r="6985" spans="1:3">
      <c r="A6985" s="101">
        <v>34438</v>
      </c>
      <c r="B6985" s="100">
        <v>41.95</v>
      </c>
      <c r="C6985" s="99" t="s">
        <v>175</v>
      </c>
    </row>
    <row r="6986" spans="1:3">
      <c r="A6986" s="101">
        <v>34437</v>
      </c>
      <c r="B6986" s="100">
        <v>41.94</v>
      </c>
      <c r="C6986" s="99" t="s">
        <v>175</v>
      </c>
    </row>
    <row r="6987" spans="1:3">
      <c r="A6987" s="101">
        <v>34436</v>
      </c>
      <c r="B6987" s="100">
        <v>42.06</v>
      </c>
      <c r="C6987" s="99" t="s">
        <v>175</v>
      </c>
    </row>
    <row r="6988" spans="1:3">
      <c r="A6988" s="101">
        <v>34435</v>
      </c>
      <c r="B6988" s="100">
        <v>42.28</v>
      </c>
      <c r="C6988" s="99" t="s">
        <v>175</v>
      </c>
    </row>
    <row r="6989" spans="1:3">
      <c r="A6989" s="101">
        <v>34432</v>
      </c>
      <c r="B6989" s="100">
        <v>42.01</v>
      </c>
      <c r="C6989" s="99" t="s">
        <v>175</v>
      </c>
    </row>
    <row r="6990" spans="1:3">
      <c r="A6990" s="101">
        <v>34431</v>
      </c>
      <c r="B6990" s="100">
        <v>42.36</v>
      </c>
      <c r="C6990" s="99" t="s">
        <v>175</v>
      </c>
    </row>
    <row r="6991" spans="1:3">
      <c r="A6991" s="101">
        <v>34430</v>
      </c>
      <c r="B6991" s="100">
        <v>42.1</v>
      </c>
      <c r="C6991" s="99" t="s">
        <v>175</v>
      </c>
    </row>
    <row r="6992" spans="1:3">
      <c r="A6992" s="101">
        <v>34429</v>
      </c>
      <c r="B6992" s="100">
        <v>42.12</v>
      </c>
      <c r="C6992" s="99" t="s">
        <v>175</v>
      </c>
    </row>
    <row r="6993" spans="1:3">
      <c r="A6993" s="101">
        <v>34428</v>
      </c>
      <c r="B6993" s="100">
        <v>41.23</v>
      </c>
      <c r="C6993" s="99" t="s">
        <v>175</v>
      </c>
    </row>
    <row r="6994" spans="1:3">
      <c r="A6994" s="101">
        <v>34424</v>
      </c>
      <c r="B6994" s="100">
        <v>41.86</v>
      </c>
      <c r="C6994" s="99" t="s">
        <v>175</v>
      </c>
    </row>
    <row r="6995" spans="1:3">
      <c r="A6995" s="101">
        <v>34423</v>
      </c>
      <c r="B6995" s="100">
        <v>41.84</v>
      </c>
      <c r="C6995" s="99" t="s">
        <v>175</v>
      </c>
    </row>
    <row r="6996" spans="1:3">
      <c r="A6996" s="101">
        <v>34422</v>
      </c>
      <c r="B6996" s="100">
        <v>42.49</v>
      </c>
      <c r="C6996" s="99" t="s">
        <v>175</v>
      </c>
    </row>
    <row r="6997" spans="1:3">
      <c r="A6997" s="101">
        <v>34421</v>
      </c>
      <c r="B6997" s="100">
        <v>43.19</v>
      </c>
      <c r="C6997" s="99" t="s">
        <v>175</v>
      </c>
    </row>
    <row r="6998" spans="1:3">
      <c r="A6998" s="101">
        <v>34418</v>
      </c>
      <c r="B6998" s="100">
        <v>43.25</v>
      </c>
      <c r="C6998" s="99" t="s">
        <v>175</v>
      </c>
    </row>
    <row r="6999" spans="1:3">
      <c r="A6999" s="101">
        <v>34417</v>
      </c>
      <c r="B6999" s="100">
        <v>43.58</v>
      </c>
      <c r="C6999" s="99" t="s">
        <v>175</v>
      </c>
    </row>
    <row r="7000" spans="1:3">
      <c r="A7000" s="101">
        <v>34416</v>
      </c>
      <c r="B7000" s="100">
        <v>43.97</v>
      </c>
      <c r="C7000" s="99" t="s">
        <v>175</v>
      </c>
    </row>
    <row r="7001" spans="1:3">
      <c r="A7001" s="101">
        <v>34415</v>
      </c>
      <c r="B7001" s="100">
        <v>44.3</v>
      </c>
      <c r="C7001" s="99" t="s">
        <v>175</v>
      </c>
    </row>
    <row r="7002" spans="1:3">
      <c r="A7002" s="101">
        <v>34414</v>
      </c>
      <c r="B7002" s="100">
        <v>44.27</v>
      </c>
      <c r="C7002" s="99" t="s">
        <v>175</v>
      </c>
    </row>
    <row r="7003" spans="1:3">
      <c r="A7003" s="101">
        <v>34411</v>
      </c>
      <c r="B7003" s="100">
        <v>44.51</v>
      </c>
      <c r="C7003" s="99" t="s">
        <v>175</v>
      </c>
    </row>
    <row r="7004" spans="1:3">
      <c r="A7004" s="101">
        <v>34410</v>
      </c>
      <c r="B7004" s="100">
        <v>44.5</v>
      </c>
      <c r="C7004" s="99" t="s">
        <v>175</v>
      </c>
    </row>
    <row r="7005" spans="1:3">
      <c r="A7005" s="101">
        <v>34409</v>
      </c>
      <c r="B7005" s="100">
        <v>44.35</v>
      </c>
      <c r="C7005" s="99" t="s">
        <v>175</v>
      </c>
    </row>
    <row r="7006" spans="1:3">
      <c r="A7006" s="101">
        <v>34408</v>
      </c>
      <c r="B7006" s="100">
        <v>44.12</v>
      </c>
      <c r="C7006" s="99" t="s">
        <v>175</v>
      </c>
    </row>
    <row r="7007" spans="1:3">
      <c r="A7007" s="101">
        <v>34407</v>
      </c>
      <c r="B7007" s="100">
        <v>44.15</v>
      </c>
      <c r="C7007" s="99" t="s">
        <v>175</v>
      </c>
    </row>
    <row r="7008" spans="1:3">
      <c r="A7008" s="101">
        <v>34404</v>
      </c>
      <c r="B7008" s="100">
        <v>44.07</v>
      </c>
      <c r="C7008" s="99" t="s">
        <v>175</v>
      </c>
    </row>
    <row r="7009" spans="1:3">
      <c r="A7009" s="101">
        <v>34403</v>
      </c>
      <c r="B7009" s="100">
        <v>43.82</v>
      </c>
      <c r="C7009" s="99" t="s">
        <v>175</v>
      </c>
    </row>
    <row r="7010" spans="1:3">
      <c r="A7010" s="101">
        <v>34402</v>
      </c>
      <c r="B7010" s="100">
        <v>44.12</v>
      </c>
      <c r="C7010" s="99" t="s">
        <v>175</v>
      </c>
    </row>
    <row r="7011" spans="1:3">
      <c r="A7011" s="101">
        <v>34401</v>
      </c>
      <c r="B7011" s="100">
        <v>43.99</v>
      </c>
      <c r="C7011" s="99" t="s">
        <v>175</v>
      </c>
    </row>
    <row r="7012" spans="1:3">
      <c r="A7012" s="101">
        <v>34400</v>
      </c>
      <c r="B7012" s="100">
        <v>44.09</v>
      </c>
      <c r="C7012" s="99" t="s">
        <v>175</v>
      </c>
    </row>
    <row r="7013" spans="1:3">
      <c r="A7013" s="101">
        <v>34397</v>
      </c>
      <c r="B7013" s="100">
        <v>43.88</v>
      </c>
      <c r="C7013" s="99" t="s">
        <v>175</v>
      </c>
    </row>
    <row r="7014" spans="1:3">
      <c r="A7014" s="101">
        <v>34396</v>
      </c>
      <c r="B7014" s="100">
        <v>43.71</v>
      </c>
      <c r="C7014" s="99" t="s">
        <v>175</v>
      </c>
    </row>
    <row r="7015" spans="1:3">
      <c r="A7015" s="101">
        <v>34395</v>
      </c>
      <c r="B7015" s="100">
        <v>43.88</v>
      </c>
      <c r="C7015" s="99" t="s">
        <v>175</v>
      </c>
    </row>
    <row r="7016" spans="1:3">
      <c r="A7016" s="101">
        <v>34394</v>
      </c>
      <c r="B7016" s="100">
        <v>43.82</v>
      </c>
      <c r="C7016" s="99" t="s">
        <v>175</v>
      </c>
    </row>
    <row r="7017" spans="1:3">
      <c r="A7017" s="101">
        <v>34393</v>
      </c>
      <c r="B7017" s="100">
        <v>44.08</v>
      </c>
      <c r="C7017" s="99" t="s">
        <v>175</v>
      </c>
    </row>
    <row r="7018" spans="1:3">
      <c r="A7018" s="101">
        <v>34390</v>
      </c>
      <c r="B7018" s="100">
        <v>43.96</v>
      </c>
      <c r="C7018" s="99" t="s">
        <v>175</v>
      </c>
    </row>
    <row r="7019" spans="1:3">
      <c r="A7019" s="101">
        <v>34389</v>
      </c>
      <c r="B7019" s="100">
        <v>43.79</v>
      </c>
      <c r="C7019" s="99" t="s">
        <v>175</v>
      </c>
    </row>
    <row r="7020" spans="1:3">
      <c r="A7020" s="101">
        <v>34388</v>
      </c>
      <c r="B7020" s="100">
        <v>44.4</v>
      </c>
      <c r="C7020" s="99" t="s">
        <v>175</v>
      </c>
    </row>
    <row r="7021" spans="1:3">
      <c r="A7021" s="101">
        <v>34387</v>
      </c>
      <c r="B7021" s="100">
        <v>44.46</v>
      </c>
      <c r="C7021" s="99" t="s">
        <v>175</v>
      </c>
    </row>
    <row r="7022" spans="1:3">
      <c r="A7022" s="101">
        <v>34383</v>
      </c>
      <c r="B7022" s="100">
        <v>44.1</v>
      </c>
      <c r="C7022" s="99" t="s">
        <v>175</v>
      </c>
    </row>
    <row r="7023" spans="1:3">
      <c r="A7023" s="101">
        <v>34382</v>
      </c>
      <c r="B7023" s="100">
        <v>44.34</v>
      </c>
      <c r="C7023" s="99" t="s">
        <v>175</v>
      </c>
    </row>
    <row r="7024" spans="1:3">
      <c r="A7024" s="101">
        <v>34381</v>
      </c>
      <c r="B7024" s="100">
        <v>44.57</v>
      </c>
      <c r="C7024" s="99" t="s">
        <v>175</v>
      </c>
    </row>
    <row r="7025" spans="1:3">
      <c r="A7025" s="101">
        <v>34380</v>
      </c>
      <c r="B7025" s="100">
        <v>44.55</v>
      </c>
      <c r="C7025" s="99" t="s">
        <v>175</v>
      </c>
    </row>
    <row r="7026" spans="1:3">
      <c r="A7026" s="101">
        <v>34379</v>
      </c>
      <c r="B7026" s="100">
        <v>44.32</v>
      </c>
      <c r="C7026" s="99" t="s">
        <v>175</v>
      </c>
    </row>
    <row r="7027" spans="1:3">
      <c r="A7027" s="101">
        <v>34376</v>
      </c>
      <c r="B7027" s="100">
        <v>44.31</v>
      </c>
      <c r="C7027" s="99" t="s">
        <v>175</v>
      </c>
    </row>
    <row r="7028" spans="1:3">
      <c r="A7028" s="101">
        <v>34375</v>
      </c>
      <c r="B7028" s="100">
        <v>44.18</v>
      </c>
      <c r="C7028" s="99" t="s">
        <v>175</v>
      </c>
    </row>
    <row r="7029" spans="1:3">
      <c r="A7029" s="101">
        <v>34374</v>
      </c>
      <c r="B7029" s="100">
        <v>44.54</v>
      </c>
      <c r="C7029" s="99" t="s">
        <v>175</v>
      </c>
    </row>
    <row r="7030" spans="1:3">
      <c r="A7030" s="101">
        <v>34373</v>
      </c>
      <c r="B7030" s="100">
        <v>44.37</v>
      </c>
      <c r="C7030" s="99" t="s">
        <v>175</v>
      </c>
    </row>
    <row r="7031" spans="1:3">
      <c r="A7031" s="101">
        <v>34372</v>
      </c>
      <c r="B7031" s="100">
        <v>44.43</v>
      </c>
      <c r="C7031" s="99" t="s">
        <v>175</v>
      </c>
    </row>
    <row r="7032" spans="1:3">
      <c r="A7032" s="101">
        <v>34369</v>
      </c>
      <c r="B7032" s="100">
        <v>44.24</v>
      </c>
      <c r="C7032" s="99" t="s">
        <v>175</v>
      </c>
    </row>
    <row r="7033" spans="1:3">
      <c r="A7033" s="101">
        <v>34368</v>
      </c>
      <c r="B7033" s="100">
        <v>45.24</v>
      </c>
      <c r="C7033" s="99" t="s">
        <v>175</v>
      </c>
    </row>
    <row r="7034" spans="1:3">
      <c r="A7034" s="101">
        <v>34367</v>
      </c>
      <c r="B7034" s="100">
        <v>45.36</v>
      </c>
      <c r="C7034" s="99" t="s">
        <v>175</v>
      </c>
    </row>
    <row r="7035" spans="1:3">
      <c r="A7035" s="101">
        <v>34366</v>
      </c>
      <c r="B7035" s="100">
        <v>45.13</v>
      </c>
      <c r="C7035" s="99" t="s">
        <v>175</v>
      </c>
    </row>
    <row r="7036" spans="1:3">
      <c r="A7036" s="101">
        <v>34365</v>
      </c>
      <c r="B7036" s="100">
        <v>45.31</v>
      </c>
      <c r="C7036" s="99" t="s">
        <v>175</v>
      </c>
    </row>
    <row r="7037" spans="1:3">
      <c r="A7037" s="101">
        <v>34362</v>
      </c>
      <c r="B7037" s="100">
        <v>45.03</v>
      </c>
      <c r="C7037" s="99" t="s">
        <v>175</v>
      </c>
    </row>
    <row r="7038" spans="1:3">
      <c r="A7038" s="101">
        <v>34361</v>
      </c>
      <c r="B7038" s="100">
        <v>44.87</v>
      </c>
      <c r="C7038" s="99" t="s">
        <v>175</v>
      </c>
    </row>
    <row r="7039" spans="1:3">
      <c r="A7039" s="101">
        <v>34360</v>
      </c>
      <c r="B7039" s="100">
        <v>44.51</v>
      </c>
      <c r="C7039" s="99" t="s">
        <v>175</v>
      </c>
    </row>
    <row r="7040" spans="1:3">
      <c r="A7040" s="101">
        <v>34359</v>
      </c>
      <c r="B7040" s="100">
        <v>44.29</v>
      </c>
      <c r="C7040" s="99" t="s">
        <v>175</v>
      </c>
    </row>
    <row r="7041" spans="1:3">
      <c r="A7041" s="101">
        <v>34358</v>
      </c>
      <c r="B7041" s="100">
        <v>44.39</v>
      </c>
      <c r="C7041" s="99" t="s">
        <v>175</v>
      </c>
    </row>
    <row r="7042" spans="1:3">
      <c r="A7042" s="101">
        <v>34355</v>
      </c>
      <c r="B7042" s="100">
        <v>44.64</v>
      </c>
      <c r="C7042" s="99" t="s">
        <v>175</v>
      </c>
    </row>
    <row r="7043" spans="1:3">
      <c r="A7043" s="101">
        <v>34354</v>
      </c>
      <c r="B7043" s="100">
        <v>44.66</v>
      </c>
      <c r="C7043" s="99" t="s">
        <v>175</v>
      </c>
    </row>
    <row r="7044" spans="1:3">
      <c r="A7044" s="101">
        <v>34353</v>
      </c>
      <c r="B7044" s="100">
        <v>44.6</v>
      </c>
      <c r="C7044" s="99" t="s">
        <v>175</v>
      </c>
    </row>
    <row r="7045" spans="1:3">
      <c r="A7045" s="101">
        <v>34352</v>
      </c>
      <c r="B7045" s="100">
        <v>44.6</v>
      </c>
      <c r="C7045" s="99" t="s">
        <v>175</v>
      </c>
    </row>
    <row r="7046" spans="1:3">
      <c r="A7046" s="101">
        <v>34351</v>
      </c>
      <c r="B7046" s="100">
        <v>44.51</v>
      </c>
      <c r="C7046" s="99" t="s">
        <v>175</v>
      </c>
    </row>
    <row r="7047" spans="1:3">
      <c r="A7047" s="101">
        <v>34348</v>
      </c>
      <c r="B7047" s="100">
        <v>44.66</v>
      </c>
      <c r="C7047" s="99" t="s">
        <v>175</v>
      </c>
    </row>
    <row r="7048" spans="1:3">
      <c r="A7048" s="101">
        <v>34347</v>
      </c>
      <c r="B7048" s="100">
        <v>44.42</v>
      </c>
      <c r="C7048" s="99" t="s">
        <v>175</v>
      </c>
    </row>
    <row r="7049" spans="1:3">
      <c r="A7049" s="101">
        <v>34346</v>
      </c>
      <c r="B7049" s="100">
        <v>44.58</v>
      </c>
      <c r="C7049" s="99" t="s">
        <v>175</v>
      </c>
    </row>
    <row r="7050" spans="1:3">
      <c r="A7050" s="101">
        <v>34345</v>
      </c>
      <c r="B7050" s="100">
        <v>44.58</v>
      </c>
      <c r="C7050" s="99" t="s">
        <v>175</v>
      </c>
    </row>
    <row r="7051" spans="1:3">
      <c r="A7051" s="101">
        <v>34344</v>
      </c>
      <c r="B7051" s="100">
        <v>44.68</v>
      </c>
      <c r="C7051" s="99" t="s">
        <v>175</v>
      </c>
    </row>
    <row r="7052" spans="1:3">
      <c r="A7052" s="101">
        <v>34341</v>
      </c>
      <c r="B7052" s="100">
        <v>44.18</v>
      </c>
      <c r="C7052" s="99" t="s">
        <v>175</v>
      </c>
    </row>
    <row r="7053" spans="1:3">
      <c r="A7053" s="101">
        <v>34340</v>
      </c>
      <c r="B7053" s="100">
        <v>43.92</v>
      </c>
      <c r="C7053" s="99" t="s">
        <v>175</v>
      </c>
    </row>
    <row r="7054" spans="1:3">
      <c r="A7054" s="101">
        <v>34339</v>
      </c>
      <c r="B7054" s="100">
        <v>43.96</v>
      </c>
      <c r="C7054" s="99" t="s">
        <v>175</v>
      </c>
    </row>
    <row r="7055" spans="1:3">
      <c r="A7055" s="101">
        <v>34338</v>
      </c>
      <c r="B7055" s="100">
        <v>43.89</v>
      </c>
      <c r="C7055" s="99" t="s">
        <v>175</v>
      </c>
    </row>
    <row r="7056" spans="1:3">
      <c r="A7056" s="101">
        <v>34337</v>
      </c>
      <c r="B7056" s="100">
        <v>43.74</v>
      </c>
      <c r="C7056" s="99" t="s">
        <v>175</v>
      </c>
    </row>
    <row r="7057" spans="1:3">
      <c r="A7057" s="101">
        <v>34334</v>
      </c>
      <c r="B7057" s="100">
        <v>43.83</v>
      </c>
      <c r="C7057" s="99" t="s">
        <v>175</v>
      </c>
    </row>
    <row r="7058" spans="1:3">
      <c r="A7058" s="101">
        <v>34333</v>
      </c>
      <c r="B7058" s="100">
        <v>44.03</v>
      </c>
      <c r="C7058" s="99" t="s">
        <v>175</v>
      </c>
    </row>
    <row r="7059" spans="1:3">
      <c r="A7059" s="101">
        <v>34332</v>
      </c>
      <c r="B7059" s="100">
        <v>44.21</v>
      </c>
      <c r="C7059" s="99" t="s">
        <v>175</v>
      </c>
    </row>
    <row r="7060" spans="1:3">
      <c r="A7060" s="101">
        <v>34331</v>
      </c>
      <c r="B7060" s="100">
        <v>44.71</v>
      </c>
      <c r="C7060" s="99" t="s">
        <v>175</v>
      </c>
    </row>
    <row r="7061" spans="1:3">
      <c r="A7061" s="101">
        <v>34330</v>
      </c>
      <c r="B7061" s="100">
        <v>44.67</v>
      </c>
      <c r="C7061" s="99" t="s">
        <v>175</v>
      </c>
    </row>
    <row r="7062" spans="1:3">
      <c r="A7062" s="101">
        <v>34326</v>
      </c>
      <c r="B7062" s="100">
        <v>44.34</v>
      </c>
      <c r="C7062" s="99" t="s">
        <v>175</v>
      </c>
    </row>
    <row r="7063" spans="1:3">
      <c r="A7063" s="101">
        <v>34325</v>
      </c>
      <c r="B7063" s="100">
        <v>44.34</v>
      </c>
      <c r="C7063" s="99" t="s">
        <v>175</v>
      </c>
    </row>
    <row r="7064" spans="1:3">
      <c r="A7064" s="101">
        <v>34324</v>
      </c>
      <c r="B7064" s="100">
        <v>44.14</v>
      </c>
      <c r="C7064" s="99" t="s">
        <v>175</v>
      </c>
    </row>
    <row r="7065" spans="1:3">
      <c r="A7065" s="101">
        <v>34323</v>
      </c>
      <c r="B7065" s="100">
        <v>44.2</v>
      </c>
      <c r="C7065" s="99" t="s">
        <v>175</v>
      </c>
    </row>
    <row r="7066" spans="1:3">
      <c r="A7066" s="101">
        <v>34320</v>
      </c>
      <c r="B7066" s="100">
        <v>44.25</v>
      </c>
      <c r="C7066" s="99" t="s">
        <v>175</v>
      </c>
    </row>
    <row r="7067" spans="1:3">
      <c r="A7067" s="101">
        <v>34319</v>
      </c>
      <c r="B7067" s="100">
        <v>43.96</v>
      </c>
      <c r="C7067" s="99" t="s">
        <v>175</v>
      </c>
    </row>
    <row r="7068" spans="1:3">
      <c r="A7068" s="101">
        <v>34318</v>
      </c>
      <c r="B7068" s="100">
        <v>43.81</v>
      </c>
      <c r="C7068" s="99" t="s">
        <v>175</v>
      </c>
    </row>
    <row r="7069" spans="1:3">
      <c r="A7069" s="101">
        <v>34317</v>
      </c>
      <c r="B7069" s="100">
        <v>43.93</v>
      </c>
      <c r="C7069" s="99" t="s">
        <v>175</v>
      </c>
    </row>
    <row r="7070" spans="1:3">
      <c r="A7070" s="101">
        <v>34316</v>
      </c>
      <c r="B7070" s="100">
        <v>44.17</v>
      </c>
      <c r="C7070" s="99" t="s">
        <v>175</v>
      </c>
    </row>
    <row r="7071" spans="1:3">
      <c r="A7071" s="101">
        <v>34313</v>
      </c>
      <c r="B7071" s="100">
        <v>44.01</v>
      </c>
      <c r="C7071" s="99" t="s">
        <v>175</v>
      </c>
    </row>
    <row r="7072" spans="1:3">
      <c r="A7072" s="101">
        <v>34312</v>
      </c>
      <c r="B7072" s="100">
        <v>44.03</v>
      </c>
      <c r="C7072" s="99" t="s">
        <v>175</v>
      </c>
    </row>
    <row r="7073" spans="1:3">
      <c r="A7073" s="101">
        <v>34311</v>
      </c>
      <c r="B7073" s="100">
        <v>44.21</v>
      </c>
      <c r="C7073" s="99" t="s">
        <v>175</v>
      </c>
    </row>
    <row r="7074" spans="1:3">
      <c r="A7074" s="101">
        <v>34310</v>
      </c>
      <c r="B7074" s="100">
        <v>44.26</v>
      </c>
      <c r="C7074" s="99" t="s">
        <v>175</v>
      </c>
    </row>
    <row r="7075" spans="1:3">
      <c r="A7075" s="101">
        <v>34309</v>
      </c>
      <c r="B7075" s="100">
        <v>44.22</v>
      </c>
      <c r="C7075" s="99" t="s">
        <v>175</v>
      </c>
    </row>
    <row r="7076" spans="1:3">
      <c r="A7076" s="101">
        <v>34306</v>
      </c>
      <c r="B7076" s="100">
        <v>44.07</v>
      </c>
      <c r="C7076" s="99" t="s">
        <v>175</v>
      </c>
    </row>
    <row r="7077" spans="1:3">
      <c r="A7077" s="101">
        <v>34305</v>
      </c>
      <c r="B7077" s="100">
        <v>43.9</v>
      </c>
      <c r="C7077" s="99" t="s">
        <v>175</v>
      </c>
    </row>
    <row r="7078" spans="1:3">
      <c r="A7078" s="101">
        <v>34304</v>
      </c>
      <c r="B7078" s="100">
        <v>43.78</v>
      </c>
      <c r="C7078" s="99" t="s">
        <v>175</v>
      </c>
    </row>
    <row r="7079" spans="1:3">
      <c r="A7079" s="101">
        <v>34303</v>
      </c>
      <c r="B7079" s="100">
        <v>43.76</v>
      </c>
      <c r="C7079" s="99" t="s">
        <v>175</v>
      </c>
    </row>
    <row r="7080" spans="1:3">
      <c r="A7080" s="101">
        <v>34302</v>
      </c>
      <c r="B7080" s="100">
        <v>43.77</v>
      </c>
      <c r="C7080" s="99" t="s">
        <v>175</v>
      </c>
    </row>
    <row r="7081" spans="1:3">
      <c r="A7081" s="101">
        <v>34299</v>
      </c>
      <c r="B7081" s="100">
        <v>43.87</v>
      </c>
      <c r="C7081" s="99" t="s">
        <v>175</v>
      </c>
    </row>
    <row r="7082" spans="1:3">
      <c r="A7082" s="101">
        <v>34297</v>
      </c>
      <c r="B7082" s="100">
        <v>43.8</v>
      </c>
      <c r="C7082" s="99" t="s">
        <v>175</v>
      </c>
    </row>
    <row r="7083" spans="1:3">
      <c r="A7083" s="101">
        <v>34296</v>
      </c>
      <c r="B7083" s="100">
        <v>43.66</v>
      </c>
      <c r="C7083" s="99" t="s">
        <v>175</v>
      </c>
    </row>
    <row r="7084" spans="1:3">
      <c r="A7084" s="101">
        <v>34295</v>
      </c>
      <c r="B7084" s="100">
        <v>43.48</v>
      </c>
      <c r="C7084" s="99" t="s">
        <v>175</v>
      </c>
    </row>
    <row r="7085" spans="1:3">
      <c r="A7085" s="101">
        <v>34292</v>
      </c>
      <c r="B7085" s="100">
        <v>43.81</v>
      </c>
      <c r="C7085" s="99" t="s">
        <v>175</v>
      </c>
    </row>
    <row r="7086" spans="1:3">
      <c r="A7086" s="101">
        <v>34291</v>
      </c>
      <c r="B7086" s="100">
        <v>43.9</v>
      </c>
      <c r="C7086" s="99" t="s">
        <v>175</v>
      </c>
    </row>
    <row r="7087" spans="1:3">
      <c r="A7087" s="101">
        <v>34290</v>
      </c>
      <c r="B7087" s="100">
        <v>44.02</v>
      </c>
      <c r="C7087" s="99" t="s">
        <v>175</v>
      </c>
    </row>
    <row r="7088" spans="1:3">
      <c r="A7088" s="101">
        <v>34289</v>
      </c>
      <c r="B7088" s="100">
        <v>44.19</v>
      </c>
      <c r="C7088" s="99" t="s">
        <v>175</v>
      </c>
    </row>
    <row r="7089" spans="1:3">
      <c r="A7089" s="101">
        <v>34288</v>
      </c>
      <c r="B7089" s="100">
        <v>43.9</v>
      </c>
      <c r="C7089" s="99" t="s">
        <v>175</v>
      </c>
    </row>
    <row r="7090" spans="1:3">
      <c r="A7090" s="101">
        <v>34285</v>
      </c>
      <c r="B7090" s="100">
        <v>44.04</v>
      </c>
      <c r="C7090" s="99" t="s">
        <v>175</v>
      </c>
    </row>
    <row r="7091" spans="1:3">
      <c r="A7091" s="101">
        <v>34284</v>
      </c>
      <c r="B7091" s="100">
        <v>43.78</v>
      </c>
      <c r="C7091" s="99" t="s">
        <v>175</v>
      </c>
    </row>
    <row r="7092" spans="1:3">
      <c r="A7092" s="101">
        <v>34283</v>
      </c>
      <c r="B7092" s="100">
        <v>43.88</v>
      </c>
      <c r="C7092" s="99" t="s">
        <v>175</v>
      </c>
    </row>
    <row r="7093" spans="1:3">
      <c r="A7093" s="101">
        <v>34282</v>
      </c>
      <c r="B7093" s="100">
        <v>43.56</v>
      </c>
      <c r="C7093" s="99" t="s">
        <v>175</v>
      </c>
    </row>
    <row r="7094" spans="1:3">
      <c r="A7094" s="101">
        <v>34281</v>
      </c>
      <c r="B7094" s="100">
        <v>43.54</v>
      </c>
      <c r="C7094" s="99" t="s">
        <v>175</v>
      </c>
    </row>
    <row r="7095" spans="1:3">
      <c r="A7095" s="101">
        <v>34278</v>
      </c>
      <c r="B7095" s="100">
        <v>43.48</v>
      </c>
      <c r="C7095" s="99" t="s">
        <v>175</v>
      </c>
    </row>
    <row r="7096" spans="1:3">
      <c r="A7096" s="101">
        <v>34277</v>
      </c>
      <c r="B7096" s="100">
        <v>43.25</v>
      </c>
      <c r="C7096" s="99" t="s">
        <v>175</v>
      </c>
    </row>
    <row r="7097" spans="1:3">
      <c r="A7097" s="101">
        <v>34276</v>
      </c>
      <c r="B7097" s="100">
        <v>43.76</v>
      </c>
      <c r="C7097" s="99" t="s">
        <v>175</v>
      </c>
    </row>
    <row r="7098" spans="1:3">
      <c r="A7098" s="101">
        <v>34275</v>
      </c>
      <c r="B7098" s="100">
        <v>44.27</v>
      </c>
      <c r="C7098" s="99" t="s">
        <v>175</v>
      </c>
    </row>
    <row r="7099" spans="1:3">
      <c r="A7099" s="101">
        <v>34274</v>
      </c>
      <c r="B7099" s="100">
        <v>44.32</v>
      </c>
      <c r="C7099" s="99" t="s">
        <v>175</v>
      </c>
    </row>
    <row r="7100" spans="1:3">
      <c r="A7100" s="101">
        <v>34271</v>
      </c>
      <c r="B7100" s="100">
        <v>44.2</v>
      </c>
      <c r="C7100" s="99" t="s">
        <v>175</v>
      </c>
    </row>
    <row r="7101" spans="1:3">
      <c r="A7101" s="101">
        <v>34270</v>
      </c>
      <c r="B7101" s="100">
        <v>44.18</v>
      </c>
      <c r="C7101" s="99" t="s">
        <v>175</v>
      </c>
    </row>
    <row r="7102" spans="1:3">
      <c r="A7102" s="101">
        <v>34269</v>
      </c>
      <c r="B7102" s="100">
        <v>43.89</v>
      </c>
      <c r="C7102" s="99" t="s">
        <v>175</v>
      </c>
    </row>
    <row r="7103" spans="1:3">
      <c r="A7103" s="101">
        <v>34268</v>
      </c>
      <c r="B7103" s="100">
        <v>43.86</v>
      </c>
      <c r="C7103" s="99" t="s">
        <v>175</v>
      </c>
    </row>
    <row r="7104" spans="1:3">
      <c r="A7104" s="101">
        <v>34267</v>
      </c>
      <c r="B7104" s="100">
        <v>43.84</v>
      </c>
      <c r="C7104" s="99" t="s">
        <v>175</v>
      </c>
    </row>
    <row r="7105" spans="1:3">
      <c r="A7105" s="101">
        <v>34264</v>
      </c>
      <c r="B7105" s="100">
        <v>43.75</v>
      </c>
      <c r="C7105" s="99" t="s">
        <v>175</v>
      </c>
    </row>
    <row r="7106" spans="1:3">
      <c r="A7106" s="101">
        <v>34263</v>
      </c>
      <c r="B7106" s="100">
        <v>43.94</v>
      </c>
      <c r="C7106" s="99" t="s">
        <v>175</v>
      </c>
    </row>
    <row r="7107" spans="1:3">
      <c r="A7107" s="101">
        <v>34262</v>
      </c>
      <c r="B7107" s="100">
        <v>44.01</v>
      </c>
      <c r="C7107" s="99" t="s">
        <v>175</v>
      </c>
    </row>
    <row r="7108" spans="1:3">
      <c r="A7108" s="101">
        <v>34261</v>
      </c>
      <c r="B7108" s="100">
        <v>44.03</v>
      </c>
      <c r="C7108" s="99" t="s">
        <v>175</v>
      </c>
    </row>
    <row r="7109" spans="1:3">
      <c r="A7109" s="101">
        <v>34260</v>
      </c>
      <c r="B7109" s="100">
        <v>44.24</v>
      </c>
      <c r="C7109" s="99" t="s">
        <v>175</v>
      </c>
    </row>
    <row r="7110" spans="1:3">
      <c r="A7110" s="101">
        <v>34257</v>
      </c>
      <c r="B7110" s="100">
        <v>44.33</v>
      </c>
      <c r="C7110" s="99" t="s">
        <v>175</v>
      </c>
    </row>
    <row r="7111" spans="1:3">
      <c r="A7111" s="101">
        <v>34256</v>
      </c>
      <c r="B7111" s="100">
        <v>44.08</v>
      </c>
      <c r="C7111" s="99" t="s">
        <v>175</v>
      </c>
    </row>
    <row r="7112" spans="1:3">
      <c r="A7112" s="101">
        <v>34255</v>
      </c>
      <c r="B7112" s="100">
        <v>43.57</v>
      </c>
      <c r="C7112" s="99" t="s">
        <v>175</v>
      </c>
    </row>
    <row r="7113" spans="1:3">
      <c r="A7113" s="101">
        <v>34254</v>
      </c>
      <c r="B7113" s="100">
        <v>43.54</v>
      </c>
      <c r="C7113" s="99" t="s">
        <v>175</v>
      </c>
    </row>
    <row r="7114" spans="1:3">
      <c r="A7114" s="101">
        <v>34253</v>
      </c>
      <c r="B7114" s="100">
        <v>43.52</v>
      </c>
      <c r="C7114" s="99" t="s">
        <v>175</v>
      </c>
    </row>
    <row r="7115" spans="1:3">
      <c r="A7115" s="101">
        <v>34250</v>
      </c>
      <c r="B7115" s="100">
        <v>43.46</v>
      </c>
      <c r="C7115" s="99" t="s">
        <v>175</v>
      </c>
    </row>
    <row r="7116" spans="1:3">
      <c r="A7116" s="101">
        <v>34249</v>
      </c>
      <c r="B7116" s="100">
        <v>43.35</v>
      </c>
      <c r="C7116" s="99" t="s">
        <v>175</v>
      </c>
    </row>
    <row r="7117" spans="1:3">
      <c r="A7117" s="101">
        <v>34248</v>
      </c>
      <c r="B7117" s="100">
        <v>43.5</v>
      </c>
      <c r="C7117" s="99" t="s">
        <v>175</v>
      </c>
    </row>
    <row r="7118" spans="1:3">
      <c r="A7118" s="101">
        <v>34247</v>
      </c>
      <c r="B7118" s="100">
        <v>43.54</v>
      </c>
      <c r="C7118" s="99" t="s">
        <v>175</v>
      </c>
    </row>
    <row r="7119" spans="1:3">
      <c r="A7119" s="101">
        <v>34246</v>
      </c>
      <c r="B7119" s="100">
        <v>43.55</v>
      </c>
      <c r="C7119" s="99" t="s">
        <v>175</v>
      </c>
    </row>
    <row r="7120" spans="1:3">
      <c r="A7120" s="101">
        <v>34243</v>
      </c>
      <c r="B7120" s="100">
        <v>43.53</v>
      </c>
      <c r="C7120" s="99" t="s">
        <v>175</v>
      </c>
    </row>
    <row r="7121" spans="1:3">
      <c r="A7121" s="101">
        <v>34242</v>
      </c>
      <c r="B7121" s="100">
        <v>43.3</v>
      </c>
      <c r="C7121" s="99" t="s">
        <v>175</v>
      </c>
    </row>
    <row r="7122" spans="1:3">
      <c r="A7122" s="101">
        <v>34241</v>
      </c>
      <c r="B7122" s="100">
        <v>43.41</v>
      </c>
      <c r="C7122" s="99" t="s">
        <v>175</v>
      </c>
    </row>
    <row r="7123" spans="1:3">
      <c r="A7123" s="101">
        <v>34240</v>
      </c>
      <c r="B7123" s="100">
        <v>43.54</v>
      </c>
      <c r="C7123" s="99" t="s">
        <v>175</v>
      </c>
    </row>
    <row r="7124" spans="1:3">
      <c r="A7124" s="101">
        <v>34239</v>
      </c>
      <c r="B7124" s="100">
        <v>43.57</v>
      </c>
      <c r="C7124" s="99" t="s">
        <v>175</v>
      </c>
    </row>
    <row r="7125" spans="1:3">
      <c r="A7125" s="101">
        <v>34236</v>
      </c>
      <c r="B7125" s="100">
        <v>43.17</v>
      </c>
      <c r="C7125" s="99" t="s">
        <v>175</v>
      </c>
    </row>
    <row r="7126" spans="1:3">
      <c r="A7126" s="101">
        <v>34235</v>
      </c>
      <c r="B7126" s="100">
        <v>43.16</v>
      </c>
      <c r="C7126" s="99" t="s">
        <v>175</v>
      </c>
    </row>
    <row r="7127" spans="1:3">
      <c r="A7127" s="101">
        <v>34234</v>
      </c>
      <c r="B7127" s="100">
        <v>43.01</v>
      </c>
      <c r="C7127" s="99" t="s">
        <v>175</v>
      </c>
    </row>
    <row r="7128" spans="1:3">
      <c r="A7128" s="101">
        <v>34233</v>
      </c>
      <c r="B7128" s="100">
        <v>42.93</v>
      </c>
      <c r="C7128" s="99" t="s">
        <v>175</v>
      </c>
    </row>
    <row r="7129" spans="1:3">
      <c r="A7129" s="101">
        <v>34232</v>
      </c>
      <c r="B7129" s="100">
        <v>43.13</v>
      </c>
      <c r="C7129" s="99" t="s">
        <v>175</v>
      </c>
    </row>
    <row r="7130" spans="1:3">
      <c r="A7130" s="101">
        <v>34229</v>
      </c>
      <c r="B7130" s="100">
        <v>43.48</v>
      </c>
      <c r="C7130" s="99" t="s">
        <v>175</v>
      </c>
    </row>
    <row r="7131" spans="1:3">
      <c r="A7131" s="101">
        <v>34228</v>
      </c>
      <c r="B7131" s="100">
        <v>43.54</v>
      </c>
      <c r="C7131" s="99" t="s">
        <v>175</v>
      </c>
    </row>
    <row r="7132" spans="1:3">
      <c r="A7132" s="101">
        <v>34227</v>
      </c>
      <c r="B7132" s="100">
        <v>43.74</v>
      </c>
      <c r="C7132" s="99" t="s">
        <v>175</v>
      </c>
    </row>
    <row r="7133" spans="1:3">
      <c r="A7133" s="101">
        <v>34226</v>
      </c>
      <c r="B7133" s="100">
        <v>43.58</v>
      </c>
      <c r="C7133" s="99" t="s">
        <v>175</v>
      </c>
    </row>
    <row r="7134" spans="1:3">
      <c r="A7134" s="101">
        <v>34225</v>
      </c>
      <c r="B7134" s="100">
        <v>43.77</v>
      </c>
      <c r="C7134" s="99" t="s">
        <v>175</v>
      </c>
    </row>
    <row r="7135" spans="1:3">
      <c r="A7135" s="101">
        <v>34222</v>
      </c>
      <c r="B7135" s="100">
        <v>43.73</v>
      </c>
      <c r="C7135" s="99" t="s">
        <v>175</v>
      </c>
    </row>
    <row r="7136" spans="1:3">
      <c r="A7136" s="101">
        <v>34221</v>
      </c>
      <c r="B7136" s="100">
        <v>43.33</v>
      </c>
      <c r="C7136" s="99" t="s">
        <v>175</v>
      </c>
    </row>
    <row r="7137" spans="1:3">
      <c r="A7137" s="101">
        <v>34220</v>
      </c>
      <c r="B7137" s="100">
        <v>43.23</v>
      </c>
      <c r="C7137" s="99" t="s">
        <v>175</v>
      </c>
    </row>
    <row r="7138" spans="1:3">
      <c r="A7138" s="101">
        <v>34219</v>
      </c>
      <c r="B7138" s="100">
        <v>43.41</v>
      </c>
      <c r="C7138" s="99" t="s">
        <v>175</v>
      </c>
    </row>
    <row r="7139" spans="1:3">
      <c r="A7139" s="101">
        <v>34215</v>
      </c>
      <c r="B7139" s="100">
        <v>43.68</v>
      </c>
      <c r="C7139" s="99" t="s">
        <v>175</v>
      </c>
    </row>
    <row r="7140" spans="1:3">
      <c r="A7140" s="101">
        <v>34214</v>
      </c>
      <c r="B7140" s="100">
        <v>43.66</v>
      </c>
      <c r="C7140" s="99" t="s">
        <v>175</v>
      </c>
    </row>
    <row r="7141" spans="1:3">
      <c r="A7141" s="101">
        <v>34213</v>
      </c>
      <c r="B7141" s="100">
        <v>43.83</v>
      </c>
      <c r="C7141" s="99" t="s">
        <v>175</v>
      </c>
    </row>
    <row r="7142" spans="1:3">
      <c r="A7142" s="101">
        <v>34212</v>
      </c>
      <c r="B7142" s="100">
        <v>43.87</v>
      </c>
      <c r="C7142" s="99" t="s">
        <v>175</v>
      </c>
    </row>
    <row r="7143" spans="1:3">
      <c r="A7143" s="101">
        <v>34211</v>
      </c>
      <c r="B7143" s="100">
        <v>43.71</v>
      </c>
      <c r="C7143" s="99" t="s">
        <v>175</v>
      </c>
    </row>
    <row r="7144" spans="1:3">
      <c r="A7144" s="101">
        <v>34208</v>
      </c>
      <c r="B7144" s="100">
        <v>43.57</v>
      </c>
      <c r="C7144" s="99" t="s">
        <v>175</v>
      </c>
    </row>
    <row r="7145" spans="1:3">
      <c r="A7145" s="101">
        <v>34207</v>
      </c>
      <c r="B7145" s="100">
        <v>43.62</v>
      </c>
      <c r="C7145" s="99" t="s">
        <v>175</v>
      </c>
    </row>
    <row r="7146" spans="1:3">
      <c r="A7146" s="101">
        <v>34206</v>
      </c>
      <c r="B7146" s="100">
        <v>43.52</v>
      </c>
      <c r="C7146" s="99" t="s">
        <v>175</v>
      </c>
    </row>
    <row r="7147" spans="1:3">
      <c r="A7147" s="101">
        <v>34205</v>
      </c>
      <c r="B7147" s="100">
        <v>43.48</v>
      </c>
      <c r="C7147" s="99" t="s">
        <v>175</v>
      </c>
    </row>
    <row r="7148" spans="1:3">
      <c r="A7148" s="101">
        <v>34204</v>
      </c>
      <c r="B7148" s="100">
        <v>43.05</v>
      </c>
      <c r="C7148" s="99" t="s">
        <v>175</v>
      </c>
    </row>
    <row r="7149" spans="1:3">
      <c r="A7149" s="101">
        <v>34201</v>
      </c>
      <c r="B7149" s="100">
        <v>43.14</v>
      </c>
      <c r="C7149" s="99" t="s">
        <v>175</v>
      </c>
    </row>
    <row r="7150" spans="1:3">
      <c r="A7150" s="101">
        <v>34200</v>
      </c>
      <c r="B7150" s="100">
        <v>43.16</v>
      </c>
      <c r="C7150" s="99" t="s">
        <v>175</v>
      </c>
    </row>
    <row r="7151" spans="1:3">
      <c r="A7151" s="101">
        <v>34199</v>
      </c>
      <c r="B7151" s="100">
        <v>43.11</v>
      </c>
      <c r="C7151" s="99" t="s">
        <v>175</v>
      </c>
    </row>
    <row r="7152" spans="1:3">
      <c r="A7152" s="101">
        <v>34198</v>
      </c>
      <c r="B7152" s="100">
        <v>42.85</v>
      </c>
      <c r="C7152" s="99" t="s">
        <v>175</v>
      </c>
    </row>
    <row r="7153" spans="1:3">
      <c r="A7153" s="101">
        <v>34197</v>
      </c>
      <c r="B7153" s="100">
        <v>42.76</v>
      </c>
      <c r="C7153" s="99" t="s">
        <v>175</v>
      </c>
    </row>
    <row r="7154" spans="1:3">
      <c r="A7154" s="101">
        <v>34194</v>
      </c>
      <c r="B7154" s="100">
        <v>42.54</v>
      </c>
      <c r="C7154" s="99" t="s">
        <v>175</v>
      </c>
    </row>
    <row r="7155" spans="1:3">
      <c r="A7155" s="101">
        <v>34193</v>
      </c>
      <c r="B7155" s="100">
        <v>42.43</v>
      </c>
      <c r="C7155" s="99" t="s">
        <v>175</v>
      </c>
    </row>
    <row r="7156" spans="1:3">
      <c r="A7156" s="101">
        <v>34192</v>
      </c>
      <c r="B7156" s="100">
        <v>42.57</v>
      </c>
      <c r="C7156" s="99" t="s">
        <v>175</v>
      </c>
    </row>
    <row r="7157" spans="1:3">
      <c r="A7157" s="101">
        <v>34191</v>
      </c>
      <c r="B7157" s="100">
        <v>42.47</v>
      </c>
      <c r="C7157" s="99" t="s">
        <v>175</v>
      </c>
    </row>
    <row r="7158" spans="1:3">
      <c r="A7158" s="101">
        <v>34190</v>
      </c>
      <c r="B7158" s="100">
        <v>42.59</v>
      </c>
      <c r="C7158" s="99" t="s">
        <v>175</v>
      </c>
    </row>
    <row r="7159" spans="1:3">
      <c r="A7159" s="101">
        <v>34187</v>
      </c>
      <c r="B7159" s="100">
        <v>42.36</v>
      </c>
      <c r="C7159" s="99" t="s">
        <v>175</v>
      </c>
    </row>
    <row r="7160" spans="1:3">
      <c r="A7160" s="101">
        <v>34186</v>
      </c>
      <c r="B7160" s="100">
        <v>42.31</v>
      </c>
      <c r="C7160" s="99" t="s">
        <v>175</v>
      </c>
    </row>
    <row r="7161" spans="1:3">
      <c r="A7161" s="101">
        <v>34185</v>
      </c>
      <c r="B7161" s="100">
        <v>42.34</v>
      </c>
      <c r="C7161" s="99" t="s">
        <v>175</v>
      </c>
    </row>
    <row r="7162" spans="1:3">
      <c r="A7162" s="101">
        <v>34184</v>
      </c>
      <c r="B7162" s="100">
        <v>42.41</v>
      </c>
      <c r="C7162" s="99" t="s">
        <v>175</v>
      </c>
    </row>
    <row r="7163" spans="1:3">
      <c r="A7163" s="101">
        <v>34183</v>
      </c>
      <c r="B7163" s="100">
        <v>42.47</v>
      </c>
      <c r="C7163" s="99" t="s">
        <v>175</v>
      </c>
    </row>
    <row r="7164" spans="1:3">
      <c r="A7164" s="101">
        <v>34180</v>
      </c>
      <c r="B7164" s="100">
        <v>42.27</v>
      </c>
      <c r="C7164" s="99" t="s">
        <v>175</v>
      </c>
    </row>
    <row r="7165" spans="1:3">
      <c r="A7165" s="101">
        <v>34179</v>
      </c>
      <c r="B7165" s="100">
        <v>42.47</v>
      </c>
      <c r="C7165" s="99" t="s">
        <v>175</v>
      </c>
    </row>
    <row r="7166" spans="1:3">
      <c r="A7166" s="101">
        <v>34178</v>
      </c>
      <c r="B7166" s="100">
        <v>42.18</v>
      </c>
      <c r="C7166" s="99" t="s">
        <v>175</v>
      </c>
    </row>
    <row r="7167" spans="1:3">
      <c r="A7167" s="101">
        <v>34177</v>
      </c>
      <c r="B7167" s="100">
        <v>42.28</v>
      </c>
      <c r="C7167" s="99" t="s">
        <v>175</v>
      </c>
    </row>
    <row r="7168" spans="1:3">
      <c r="A7168" s="101">
        <v>34176</v>
      </c>
      <c r="B7168" s="100">
        <v>42.36</v>
      </c>
      <c r="C7168" s="99" t="s">
        <v>175</v>
      </c>
    </row>
    <row r="7169" spans="1:3">
      <c r="A7169" s="101">
        <v>34173</v>
      </c>
      <c r="B7169" s="100">
        <v>42.16</v>
      </c>
      <c r="C7169" s="99" t="s">
        <v>175</v>
      </c>
    </row>
    <row r="7170" spans="1:3">
      <c r="A7170" s="101">
        <v>34172</v>
      </c>
      <c r="B7170" s="100">
        <v>41.92</v>
      </c>
      <c r="C7170" s="99" t="s">
        <v>175</v>
      </c>
    </row>
    <row r="7171" spans="1:3">
      <c r="A7171" s="101">
        <v>34171</v>
      </c>
      <c r="B7171" s="100">
        <v>42.17</v>
      </c>
      <c r="C7171" s="99" t="s">
        <v>175</v>
      </c>
    </row>
    <row r="7172" spans="1:3">
      <c r="A7172" s="101">
        <v>34170</v>
      </c>
      <c r="B7172" s="100">
        <v>42.18</v>
      </c>
      <c r="C7172" s="99" t="s">
        <v>175</v>
      </c>
    </row>
    <row r="7173" spans="1:3">
      <c r="A7173" s="101">
        <v>34169</v>
      </c>
      <c r="B7173" s="100">
        <v>42.06</v>
      </c>
      <c r="C7173" s="99" t="s">
        <v>175</v>
      </c>
    </row>
    <row r="7174" spans="1:3">
      <c r="A7174" s="101">
        <v>34166</v>
      </c>
      <c r="B7174" s="100">
        <v>42.03</v>
      </c>
      <c r="C7174" s="99" t="s">
        <v>175</v>
      </c>
    </row>
    <row r="7175" spans="1:3">
      <c r="A7175" s="101">
        <v>34165</v>
      </c>
      <c r="B7175" s="100">
        <v>42.36</v>
      </c>
      <c r="C7175" s="99" t="s">
        <v>175</v>
      </c>
    </row>
    <row r="7176" spans="1:3">
      <c r="A7176" s="101">
        <v>34164</v>
      </c>
      <c r="B7176" s="100">
        <v>42.44</v>
      </c>
      <c r="C7176" s="99" t="s">
        <v>175</v>
      </c>
    </row>
    <row r="7177" spans="1:3">
      <c r="A7177" s="101">
        <v>34163</v>
      </c>
      <c r="B7177" s="100">
        <v>42.25</v>
      </c>
      <c r="C7177" s="99" t="s">
        <v>175</v>
      </c>
    </row>
    <row r="7178" spans="1:3">
      <c r="A7178" s="101">
        <v>34162</v>
      </c>
      <c r="B7178" s="100">
        <v>42.33</v>
      </c>
      <c r="C7178" s="99" t="s">
        <v>175</v>
      </c>
    </row>
    <row r="7179" spans="1:3">
      <c r="A7179" s="101">
        <v>34159</v>
      </c>
      <c r="B7179" s="100">
        <v>42.25</v>
      </c>
      <c r="C7179" s="99" t="s">
        <v>175</v>
      </c>
    </row>
    <row r="7180" spans="1:3">
      <c r="A7180" s="101">
        <v>34158</v>
      </c>
      <c r="B7180" s="100">
        <v>42.29</v>
      </c>
      <c r="C7180" s="99" t="s">
        <v>175</v>
      </c>
    </row>
    <row r="7181" spans="1:3">
      <c r="A7181" s="101">
        <v>34157</v>
      </c>
      <c r="B7181" s="100">
        <v>41.75</v>
      </c>
      <c r="C7181" s="99" t="s">
        <v>175</v>
      </c>
    </row>
    <row r="7182" spans="1:3">
      <c r="A7182" s="101">
        <v>34156</v>
      </c>
      <c r="B7182" s="100">
        <v>41.62</v>
      </c>
      <c r="C7182" s="99" t="s">
        <v>175</v>
      </c>
    </row>
    <row r="7183" spans="1:3">
      <c r="A7183" s="101">
        <v>34152</v>
      </c>
      <c r="B7183" s="100">
        <v>42.03</v>
      </c>
      <c r="C7183" s="99" t="s">
        <v>175</v>
      </c>
    </row>
    <row r="7184" spans="1:3">
      <c r="A7184" s="101">
        <v>34151</v>
      </c>
      <c r="B7184" s="100">
        <v>42.31</v>
      </c>
      <c r="C7184" s="99" t="s">
        <v>175</v>
      </c>
    </row>
    <row r="7185" spans="1:3">
      <c r="A7185" s="101">
        <v>34150</v>
      </c>
      <c r="B7185" s="100">
        <v>42.45</v>
      </c>
      <c r="C7185" s="99" t="s">
        <v>175</v>
      </c>
    </row>
    <row r="7186" spans="1:3">
      <c r="A7186" s="101">
        <v>34149</v>
      </c>
      <c r="B7186" s="100">
        <v>42.46</v>
      </c>
      <c r="C7186" s="99" t="s">
        <v>175</v>
      </c>
    </row>
    <row r="7187" spans="1:3">
      <c r="A7187" s="101">
        <v>34148</v>
      </c>
      <c r="B7187" s="100">
        <v>42.57</v>
      </c>
      <c r="C7187" s="99" t="s">
        <v>175</v>
      </c>
    </row>
    <row r="7188" spans="1:3">
      <c r="A7188" s="101">
        <v>34145</v>
      </c>
      <c r="B7188" s="100">
        <v>42.16</v>
      </c>
      <c r="C7188" s="99" t="s">
        <v>175</v>
      </c>
    </row>
    <row r="7189" spans="1:3">
      <c r="A7189" s="101">
        <v>34144</v>
      </c>
      <c r="B7189" s="100">
        <v>42.07</v>
      </c>
      <c r="C7189" s="99" t="s">
        <v>175</v>
      </c>
    </row>
    <row r="7190" spans="1:3">
      <c r="A7190" s="101">
        <v>34143</v>
      </c>
      <c r="B7190" s="100">
        <v>41.73</v>
      </c>
      <c r="C7190" s="99" t="s">
        <v>175</v>
      </c>
    </row>
    <row r="7191" spans="1:3">
      <c r="A7191" s="101">
        <v>34142</v>
      </c>
      <c r="B7191" s="100">
        <v>42.2</v>
      </c>
      <c r="C7191" s="99" t="s">
        <v>175</v>
      </c>
    </row>
    <row r="7192" spans="1:3">
      <c r="A7192" s="101">
        <v>34141</v>
      </c>
      <c r="B7192" s="100">
        <v>42.23</v>
      </c>
      <c r="C7192" s="99" t="s">
        <v>175</v>
      </c>
    </row>
    <row r="7193" spans="1:3">
      <c r="A7193" s="101">
        <v>34138</v>
      </c>
      <c r="B7193" s="100">
        <v>41.99</v>
      </c>
      <c r="C7193" s="99" t="s">
        <v>175</v>
      </c>
    </row>
    <row r="7194" spans="1:3">
      <c r="A7194" s="101">
        <v>34137</v>
      </c>
      <c r="B7194" s="100">
        <v>42.45</v>
      </c>
      <c r="C7194" s="99" t="s">
        <v>175</v>
      </c>
    </row>
    <row r="7195" spans="1:3">
      <c r="A7195" s="101">
        <v>34136</v>
      </c>
      <c r="B7195" s="100">
        <v>42.34</v>
      </c>
      <c r="C7195" s="99" t="s">
        <v>175</v>
      </c>
    </row>
    <row r="7196" spans="1:3">
      <c r="A7196" s="101">
        <v>34135</v>
      </c>
      <c r="B7196" s="100">
        <v>42.23</v>
      </c>
      <c r="C7196" s="99" t="s">
        <v>175</v>
      </c>
    </row>
    <row r="7197" spans="1:3">
      <c r="A7197" s="101">
        <v>34134</v>
      </c>
      <c r="B7197" s="100">
        <v>42.37</v>
      </c>
      <c r="C7197" s="99" t="s">
        <v>175</v>
      </c>
    </row>
    <row r="7198" spans="1:3">
      <c r="A7198" s="101">
        <v>34131</v>
      </c>
      <c r="B7198" s="100">
        <v>42.32</v>
      </c>
      <c r="C7198" s="99" t="s">
        <v>175</v>
      </c>
    </row>
    <row r="7199" spans="1:3">
      <c r="A7199" s="101">
        <v>34130</v>
      </c>
      <c r="B7199" s="100">
        <v>42.14</v>
      </c>
      <c r="C7199" s="99" t="s">
        <v>175</v>
      </c>
    </row>
    <row r="7200" spans="1:3">
      <c r="A7200" s="101">
        <v>34129</v>
      </c>
      <c r="B7200" s="100">
        <v>42.18</v>
      </c>
      <c r="C7200" s="99" t="s">
        <v>175</v>
      </c>
    </row>
    <row r="7201" spans="1:3">
      <c r="A7201" s="101">
        <v>34128</v>
      </c>
      <c r="B7201" s="100">
        <v>42.06</v>
      </c>
      <c r="C7201" s="99" t="s">
        <v>175</v>
      </c>
    </row>
    <row r="7202" spans="1:3">
      <c r="A7202" s="101">
        <v>34127</v>
      </c>
      <c r="B7202" s="100">
        <v>42.34</v>
      </c>
      <c r="C7202" s="99" t="s">
        <v>175</v>
      </c>
    </row>
    <row r="7203" spans="1:3">
      <c r="A7203" s="101">
        <v>34124</v>
      </c>
      <c r="B7203" s="100">
        <v>42.56</v>
      </c>
      <c r="C7203" s="99" t="s">
        <v>175</v>
      </c>
    </row>
    <row r="7204" spans="1:3">
      <c r="A7204" s="101">
        <v>34123</v>
      </c>
      <c r="B7204" s="100">
        <v>42.79</v>
      </c>
      <c r="C7204" s="99" t="s">
        <v>175</v>
      </c>
    </row>
    <row r="7205" spans="1:3">
      <c r="A7205" s="101">
        <v>34122</v>
      </c>
      <c r="B7205" s="100">
        <v>42.92</v>
      </c>
      <c r="C7205" s="99" t="s">
        <v>175</v>
      </c>
    </row>
    <row r="7206" spans="1:3">
      <c r="A7206" s="101">
        <v>34121</v>
      </c>
      <c r="B7206" s="100">
        <v>42.9</v>
      </c>
      <c r="C7206" s="99" t="s">
        <v>175</v>
      </c>
    </row>
    <row r="7207" spans="1:3">
      <c r="A7207" s="101">
        <v>34117</v>
      </c>
      <c r="B7207" s="100">
        <v>42.56</v>
      </c>
      <c r="C7207" s="99" t="s">
        <v>175</v>
      </c>
    </row>
    <row r="7208" spans="1:3">
      <c r="A7208" s="101">
        <v>34116</v>
      </c>
      <c r="B7208" s="100">
        <v>42.75</v>
      </c>
      <c r="C7208" s="99" t="s">
        <v>175</v>
      </c>
    </row>
    <row r="7209" spans="1:3">
      <c r="A7209" s="101">
        <v>34115</v>
      </c>
      <c r="B7209" s="100">
        <v>42.85</v>
      </c>
      <c r="C7209" s="99" t="s">
        <v>175</v>
      </c>
    </row>
    <row r="7210" spans="1:3">
      <c r="A7210" s="101">
        <v>34114</v>
      </c>
      <c r="B7210" s="100">
        <v>42.41</v>
      </c>
      <c r="C7210" s="99" t="s">
        <v>175</v>
      </c>
    </row>
    <row r="7211" spans="1:3">
      <c r="A7211" s="101">
        <v>34113</v>
      </c>
      <c r="B7211" s="100">
        <v>42.32</v>
      </c>
      <c r="C7211" s="99" t="s">
        <v>175</v>
      </c>
    </row>
    <row r="7212" spans="1:3">
      <c r="A7212" s="101">
        <v>34110</v>
      </c>
      <c r="B7212" s="100">
        <v>42.11</v>
      </c>
      <c r="C7212" s="99" t="s">
        <v>175</v>
      </c>
    </row>
    <row r="7213" spans="1:3">
      <c r="A7213" s="101">
        <v>34109</v>
      </c>
      <c r="B7213" s="100">
        <v>42.56</v>
      </c>
      <c r="C7213" s="99" t="s">
        <v>175</v>
      </c>
    </row>
    <row r="7214" spans="1:3">
      <c r="A7214" s="101">
        <v>34108</v>
      </c>
      <c r="B7214" s="100">
        <v>42.27</v>
      </c>
      <c r="C7214" s="99" t="s">
        <v>175</v>
      </c>
    </row>
    <row r="7215" spans="1:3">
      <c r="A7215" s="101">
        <v>34107</v>
      </c>
      <c r="B7215" s="100">
        <v>41.58</v>
      </c>
      <c r="C7215" s="99" t="s">
        <v>175</v>
      </c>
    </row>
    <row r="7216" spans="1:3">
      <c r="A7216" s="101">
        <v>34106</v>
      </c>
      <c r="B7216" s="100">
        <v>41.59</v>
      </c>
      <c r="C7216" s="99" t="s">
        <v>175</v>
      </c>
    </row>
    <row r="7217" spans="1:3">
      <c r="A7217" s="101">
        <v>34103</v>
      </c>
      <c r="B7217" s="100">
        <v>41.5</v>
      </c>
      <c r="C7217" s="99" t="s">
        <v>175</v>
      </c>
    </row>
    <row r="7218" spans="1:3">
      <c r="A7218" s="101">
        <v>34102</v>
      </c>
      <c r="B7218" s="100">
        <v>41.45</v>
      </c>
      <c r="C7218" s="99" t="s">
        <v>175</v>
      </c>
    </row>
    <row r="7219" spans="1:3">
      <c r="A7219" s="101">
        <v>34101</v>
      </c>
      <c r="B7219" s="100">
        <v>41.97</v>
      </c>
      <c r="C7219" s="99" t="s">
        <v>175</v>
      </c>
    </row>
    <row r="7220" spans="1:3">
      <c r="A7220" s="101">
        <v>34100</v>
      </c>
      <c r="B7220" s="100">
        <v>41.93</v>
      </c>
      <c r="C7220" s="99" t="s">
        <v>175</v>
      </c>
    </row>
    <row r="7221" spans="1:3">
      <c r="A7221" s="101">
        <v>34099</v>
      </c>
      <c r="B7221" s="100">
        <v>41.78</v>
      </c>
      <c r="C7221" s="99" t="s">
        <v>175</v>
      </c>
    </row>
    <row r="7222" spans="1:3">
      <c r="A7222" s="101">
        <v>34096</v>
      </c>
      <c r="B7222" s="100">
        <v>41.71</v>
      </c>
      <c r="C7222" s="99" t="s">
        <v>175</v>
      </c>
    </row>
    <row r="7223" spans="1:3">
      <c r="A7223" s="101">
        <v>34095</v>
      </c>
      <c r="B7223" s="100">
        <v>41.78</v>
      </c>
      <c r="C7223" s="99" t="s">
        <v>175</v>
      </c>
    </row>
    <row r="7224" spans="1:3">
      <c r="A7224" s="101">
        <v>34094</v>
      </c>
      <c r="B7224" s="100">
        <v>41.89</v>
      </c>
      <c r="C7224" s="99" t="s">
        <v>175</v>
      </c>
    </row>
    <row r="7225" spans="1:3">
      <c r="A7225" s="101">
        <v>34093</v>
      </c>
      <c r="B7225" s="100">
        <v>41.84</v>
      </c>
      <c r="C7225" s="99" t="s">
        <v>175</v>
      </c>
    </row>
    <row r="7226" spans="1:3">
      <c r="A7226" s="101">
        <v>34092</v>
      </c>
      <c r="B7226" s="100">
        <v>41.68</v>
      </c>
      <c r="C7226" s="99" t="s">
        <v>175</v>
      </c>
    </row>
    <row r="7227" spans="1:3">
      <c r="A7227" s="101">
        <v>34089</v>
      </c>
      <c r="B7227" s="100">
        <v>41.46</v>
      </c>
      <c r="C7227" s="99" t="s">
        <v>175</v>
      </c>
    </row>
    <row r="7228" spans="1:3">
      <c r="A7228" s="101">
        <v>34088</v>
      </c>
      <c r="B7228" s="100">
        <v>41.33</v>
      </c>
      <c r="C7228" s="99" t="s">
        <v>175</v>
      </c>
    </row>
    <row r="7229" spans="1:3">
      <c r="A7229" s="101">
        <v>34087</v>
      </c>
      <c r="B7229" s="100">
        <v>41.25</v>
      </c>
      <c r="C7229" s="99" t="s">
        <v>175</v>
      </c>
    </row>
    <row r="7230" spans="1:3">
      <c r="A7230" s="101">
        <v>34086</v>
      </c>
      <c r="B7230" s="100">
        <v>41.25</v>
      </c>
      <c r="C7230" s="99" t="s">
        <v>175</v>
      </c>
    </row>
    <row r="7231" spans="1:3">
      <c r="A7231" s="101">
        <v>34085</v>
      </c>
      <c r="B7231" s="100">
        <v>40.82</v>
      </c>
      <c r="C7231" s="99" t="s">
        <v>175</v>
      </c>
    </row>
    <row r="7232" spans="1:3">
      <c r="A7232" s="101">
        <v>34082</v>
      </c>
      <c r="B7232" s="100">
        <v>41.14</v>
      </c>
      <c r="C7232" s="99" t="s">
        <v>175</v>
      </c>
    </row>
    <row r="7233" spans="1:3">
      <c r="A7233" s="101">
        <v>34081</v>
      </c>
      <c r="B7233" s="100">
        <v>41.37</v>
      </c>
      <c r="C7233" s="99" t="s">
        <v>175</v>
      </c>
    </row>
    <row r="7234" spans="1:3">
      <c r="A7234" s="101">
        <v>34080</v>
      </c>
      <c r="B7234" s="100">
        <v>41.76</v>
      </c>
      <c r="C7234" s="99" t="s">
        <v>175</v>
      </c>
    </row>
    <row r="7235" spans="1:3">
      <c r="A7235" s="101">
        <v>34079</v>
      </c>
      <c r="B7235" s="100">
        <v>41.9</v>
      </c>
      <c r="C7235" s="99" t="s">
        <v>175</v>
      </c>
    </row>
    <row r="7236" spans="1:3">
      <c r="A7236" s="101">
        <v>34078</v>
      </c>
      <c r="B7236" s="100">
        <v>42.12</v>
      </c>
      <c r="C7236" s="99" t="s">
        <v>175</v>
      </c>
    </row>
    <row r="7237" spans="1:3">
      <c r="A7237" s="101">
        <v>34075</v>
      </c>
      <c r="B7237" s="100">
        <v>42.26</v>
      </c>
      <c r="C7237" s="99" t="s">
        <v>175</v>
      </c>
    </row>
    <row r="7238" spans="1:3">
      <c r="A7238" s="101">
        <v>34074</v>
      </c>
      <c r="B7238" s="100">
        <v>42.21</v>
      </c>
      <c r="C7238" s="99" t="s">
        <v>175</v>
      </c>
    </row>
    <row r="7239" spans="1:3">
      <c r="A7239" s="101">
        <v>34073</v>
      </c>
      <c r="B7239" s="100">
        <v>42.23</v>
      </c>
      <c r="C7239" s="99" t="s">
        <v>175</v>
      </c>
    </row>
    <row r="7240" spans="1:3">
      <c r="A7240" s="101">
        <v>34072</v>
      </c>
      <c r="B7240" s="100">
        <v>42.28</v>
      </c>
      <c r="C7240" s="99" t="s">
        <v>175</v>
      </c>
    </row>
    <row r="7241" spans="1:3">
      <c r="A7241" s="101">
        <v>34071</v>
      </c>
      <c r="B7241" s="100">
        <v>42.2</v>
      </c>
      <c r="C7241" s="99" t="s">
        <v>175</v>
      </c>
    </row>
    <row r="7242" spans="1:3">
      <c r="A7242" s="101">
        <v>34067</v>
      </c>
      <c r="B7242" s="100">
        <v>41.58</v>
      </c>
      <c r="C7242" s="99" t="s">
        <v>175</v>
      </c>
    </row>
    <row r="7243" spans="1:3">
      <c r="A7243" s="101">
        <v>34066</v>
      </c>
      <c r="B7243" s="100">
        <v>41.67</v>
      </c>
      <c r="C7243" s="99" t="s">
        <v>175</v>
      </c>
    </row>
    <row r="7244" spans="1:3">
      <c r="A7244" s="101">
        <v>34065</v>
      </c>
      <c r="B7244" s="100">
        <v>41.52</v>
      </c>
      <c r="C7244" s="99" t="s">
        <v>175</v>
      </c>
    </row>
    <row r="7245" spans="1:3">
      <c r="A7245" s="101">
        <v>34064</v>
      </c>
      <c r="B7245" s="100">
        <v>41.63</v>
      </c>
      <c r="C7245" s="99" t="s">
        <v>175</v>
      </c>
    </row>
    <row r="7246" spans="1:3">
      <c r="A7246" s="101">
        <v>34061</v>
      </c>
      <c r="B7246" s="100">
        <v>41.54</v>
      </c>
      <c r="C7246" s="99" t="s">
        <v>175</v>
      </c>
    </row>
    <row r="7247" spans="1:3">
      <c r="A7247" s="101">
        <v>34060</v>
      </c>
      <c r="B7247" s="100">
        <v>42.36</v>
      </c>
      <c r="C7247" s="99" t="s">
        <v>175</v>
      </c>
    </row>
    <row r="7248" spans="1:3">
      <c r="A7248" s="101">
        <v>34059</v>
      </c>
      <c r="B7248" s="100">
        <v>42.49</v>
      </c>
      <c r="C7248" s="99" t="s">
        <v>175</v>
      </c>
    </row>
    <row r="7249" spans="1:3">
      <c r="A7249" s="101">
        <v>34058</v>
      </c>
      <c r="B7249" s="100">
        <v>42.51</v>
      </c>
      <c r="C7249" s="99" t="s">
        <v>175</v>
      </c>
    </row>
    <row r="7250" spans="1:3">
      <c r="A7250" s="101">
        <v>34057</v>
      </c>
      <c r="B7250" s="100">
        <v>42.4</v>
      </c>
      <c r="C7250" s="99" t="s">
        <v>175</v>
      </c>
    </row>
    <row r="7251" spans="1:3">
      <c r="A7251" s="101">
        <v>34054</v>
      </c>
      <c r="B7251" s="100">
        <v>42.1</v>
      </c>
      <c r="C7251" s="99" t="s">
        <v>175</v>
      </c>
    </row>
    <row r="7252" spans="1:3">
      <c r="A7252" s="101">
        <v>34053</v>
      </c>
      <c r="B7252" s="100">
        <v>42.4</v>
      </c>
      <c r="C7252" s="99" t="s">
        <v>175</v>
      </c>
    </row>
    <row r="7253" spans="1:3">
      <c r="A7253" s="101">
        <v>34052</v>
      </c>
      <c r="B7253" s="100">
        <v>42.12</v>
      </c>
      <c r="C7253" s="99" t="s">
        <v>175</v>
      </c>
    </row>
    <row r="7254" spans="1:3">
      <c r="A7254" s="101">
        <v>34051</v>
      </c>
      <c r="B7254" s="100">
        <v>42.43</v>
      </c>
      <c r="C7254" s="99" t="s">
        <v>175</v>
      </c>
    </row>
    <row r="7255" spans="1:3">
      <c r="A7255" s="101">
        <v>34050</v>
      </c>
      <c r="B7255" s="100">
        <v>42.44</v>
      </c>
      <c r="C7255" s="99" t="s">
        <v>175</v>
      </c>
    </row>
    <row r="7256" spans="1:3">
      <c r="A7256" s="101">
        <v>34047</v>
      </c>
      <c r="B7256" s="100">
        <v>42.57</v>
      </c>
      <c r="C7256" s="99" t="s">
        <v>175</v>
      </c>
    </row>
    <row r="7257" spans="1:3">
      <c r="A7257" s="101">
        <v>34046</v>
      </c>
      <c r="B7257" s="100">
        <v>42.73</v>
      </c>
      <c r="C7257" s="99" t="s">
        <v>175</v>
      </c>
    </row>
    <row r="7258" spans="1:3">
      <c r="A7258" s="101">
        <v>34045</v>
      </c>
      <c r="B7258" s="100">
        <v>42.39</v>
      </c>
      <c r="C7258" s="99" t="s">
        <v>175</v>
      </c>
    </row>
    <row r="7259" spans="1:3">
      <c r="A7259" s="101">
        <v>34044</v>
      </c>
      <c r="B7259" s="100">
        <v>42.68</v>
      </c>
      <c r="C7259" s="99" t="s">
        <v>175</v>
      </c>
    </row>
    <row r="7260" spans="1:3">
      <c r="A7260" s="101">
        <v>34043</v>
      </c>
      <c r="B7260" s="100">
        <v>42.68</v>
      </c>
      <c r="C7260" s="99" t="s">
        <v>175</v>
      </c>
    </row>
    <row r="7261" spans="1:3">
      <c r="A7261" s="101">
        <v>34040</v>
      </c>
      <c r="B7261" s="100">
        <v>42.53</v>
      </c>
      <c r="C7261" s="99" t="s">
        <v>175</v>
      </c>
    </row>
    <row r="7262" spans="1:3">
      <c r="A7262" s="101">
        <v>34039</v>
      </c>
      <c r="B7262" s="100">
        <v>42.89</v>
      </c>
      <c r="C7262" s="99" t="s">
        <v>175</v>
      </c>
    </row>
    <row r="7263" spans="1:3">
      <c r="A7263" s="101">
        <v>34038</v>
      </c>
      <c r="B7263" s="100">
        <v>43.14</v>
      </c>
      <c r="C7263" s="99" t="s">
        <v>175</v>
      </c>
    </row>
    <row r="7264" spans="1:3">
      <c r="A7264" s="101">
        <v>34037</v>
      </c>
      <c r="B7264" s="100">
        <v>42.96</v>
      </c>
      <c r="C7264" s="99" t="s">
        <v>175</v>
      </c>
    </row>
    <row r="7265" spans="1:3">
      <c r="A7265" s="101">
        <v>34036</v>
      </c>
      <c r="B7265" s="100">
        <v>42.98</v>
      </c>
      <c r="C7265" s="99" t="s">
        <v>175</v>
      </c>
    </row>
    <row r="7266" spans="1:3">
      <c r="A7266" s="101">
        <v>34033</v>
      </c>
      <c r="B7266" s="100">
        <v>42.16</v>
      </c>
      <c r="C7266" s="99" t="s">
        <v>175</v>
      </c>
    </row>
    <row r="7267" spans="1:3">
      <c r="A7267" s="101">
        <v>34032</v>
      </c>
      <c r="B7267" s="100">
        <v>42.26</v>
      </c>
      <c r="C7267" s="99" t="s">
        <v>175</v>
      </c>
    </row>
    <row r="7268" spans="1:3">
      <c r="A7268" s="101">
        <v>34031</v>
      </c>
      <c r="B7268" s="100">
        <v>42.44</v>
      </c>
      <c r="C7268" s="99" t="s">
        <v>175</v>
      </c>
    </row>
    <row r="7269" spans="1:3">
      <c r="A7269" s="101">
        <v>34030</v>
      </c>
      <c r="B7269" s="100">
        <v>42.3</v>
      </c>
      <c r="C7269" s="99" t="s">
        <v>175</v>
      </c>
    </row>
    <row r="7270" spans="1:3">
      <c r="A7270" s="101">
        <v>34029</v>
      </c>
      <c r="B7270" s="100">
        <v>41.74</v>
      </c>
      <c r="C7270" s="99" t="s">
        <v>175</v>
      </c>
    </row>
    <row r="7271" spans="1:3">
      <c r="A7271" s="101">
        <v>34026</v>
      </c>
      <c r="B7271" s="100">
        <v>41.86</v>
      </c>
      <c r="C7271" s="99" t="s">
        <v>175</v>
      </c>
    </row>
    <row r="7272" spans="1:3">
      <c r="A7272" s="101">
        <v>34025</v>
      </c>
      <c r="B7272" s="100">
        <v>41.76</v>
      </c>
      <c r="C7272" s="99" t="s">
        <v>175</v>
      </c>
    </row>
    <row r="7273" spans="1:3">
      <c r="A7273" s="101">
        <v>34024</v>
      </c>
      <c r="B7273" s="100">
        <v>41.62</v>
      </c>
      <c r="C7273" s="99" t="s">
        <v>175</v>
      </c>
    </row>
    <row r="7274" spans="1:3">
      <c r="A7274" s="101">
        <v>34023</v>
      </c>
      <c r="B7274" s="100">
        <v>41.04</v>
      </c>
      <c r="C7274" s="99" t="s">
        <v>175</v>
      </c>
    </row>
    <row r="7275" spans="1:3">
      <c r="A7275" s="101">
        <v>34022</v>
      </c>
      <c r="B7275" s="100">
        <v>41.08</v>
      </c>
      <c r="C7275" s="99" t="s">
        <v>175</v>
      </c>
    </row>
    <row r="7276" spans="1:3">
      <c r="A7276" s="101">
        <v>34019</v>
      </c>
      <c r="B7276" s="100">
        <v>40.97</v>
      </c>
      <c r="C7276" s="99" t="s">
        <v>175</v>
      </c>
    </row>
    <row r="7277" spans="1:3">
      <c r="A7277" s="101">
        <v>34018</v>
      </c>
      <c r="B7277" s="100">
        <v>40.75</v>
      </c>
      <c r="C7277" s="99" t="s">
        <v>175</v>
      </c>
    </row>
    <row r="7278" spans="1:3">
      <c r="A7278" s="101">
        <v>34017</v>
      </c>
      <c r="B7278" s="100">
        <v>40.880000000000003</v>
      </c>
      <c r="C7278" s="99" t="s">
        <v>175</v>
      </c>
    </row>
    <row r="7279" spans="1:3">
      <c r="A7279" s="101">
        <v>34016</v>
      </c>
      <c r="B7279" s="100">
        <v>40.94</v>
      </c>
      <c r="C7279" s="99" t="s">
        <v>175</v>
      </c>
    </row>
    <row r="7280" spans="1:3">
      <c r="A7280" s="101">
        <v>34012</v>
      </c>
      <c r="B7280" s="100">
        <v>41.94</v>
      </c>
      <c r="C7280" s="99" t="s">
        <v>175</v>
      </c>
    </row>
    <row r="7281" spans="1:3">
      <c r="A7281" s="101">
        <v>34011</v>
      </c>
      <c r="B7281" s="100">
        <v>42.22</v>
      </c>
      <c r="C7281" s="99" t="s">
        <v>175</v>
      </c>
    </row>
    <row r="7282" spans="1:3">
      <c r="A7282" s="101">
        <v>34010</v>
      </c>
      <c r="B7282" s="100">
        <v>42.08</v>
      </c>
      <c r="C7282" s="99" t="s">
        <v>175</v>
      </c>
    </row>
    <row r="7283" spans="1:3">
      <c r="A7283" s="101">
        <v>34009</v>
      </c>
      <c r="B7283" s="100">
        <v>42</v>
      </c>
      <c r="C7283" s="99" t="s">
        <v>175</v>
      </c>
    </row>
    <row r="7284" spans="1:3">
      <c r="A7284" s="101">
        <v>34008</v>
      </c>
      <c r="B7284" s="100">
        <v>42.22</v>
      </c>
      <c r="C7284" s="99" t="s">
        <v>175</v>
      </c>
    </row>
    <row r="7285" spans="1:3">
      <c r="A7285" s="101">
        <v>34005</v>
      </c>
      <c r="B7285" s="100">
        <v>42.31</v>
      </c>
      <c r="C7285" s="99" t="s">
        <v>175</v>
      </c>
    </row>
    <row r="7286" spans="1:3">
      <c r="A7286" s="101">
        <v>34004</v>
      </c>
      <c r="B7286" s="100">
        <v>42.36</v>
      </c>
      <c r="C7286" s="99" t="s">
        <v>175</v>
      </c>
    </row>
    <row r="7287" spans="1:3">
      <c r="A7287" s="101">
        <v>34003</v>
      </c>
      <c r="B7287" s="100">
        <v>42.11</v>
      </c>
      <c r="C7287" s="99" t="s">
        <v>175</v>
      </c>
    </row>
    <row r="7288" spans="1:3">
      <c r="A7288" s="101">
        <v>34002</v>
      </c>
      <c r="B7288" s="100">
        <v>41.68</v>
      </c>
      <c r="C7288" s="99" t="s">
        <v>175</v>
      </c>
    </row>
    <row r="7289" spans="1:3">
      <c r="A7289" s="101">
        <v>34001</v>
      </c>
      <c r="B7289" s="100">
        <v>41.66</v>
      </c>
      <c r="C7289" s="99" t="s">
        <v>175</v>
      </c>
    </row>
    <row r="7290" spans="1:3">
      <c r="A7290" s="101">
        <v>33998</v>
      </c>
      <c r="B7290" s="100">
        <v>41.3</v>
      </c>
      <c r="C7290" s="99" t="s">
        <v>175</v>
      </c>
    </row>
    <row r="7291" spans="1:3">
      <c r="A7291" s="101">
        <v>33997</v>
      </c>
      <c r="B7291" s="100">
        <v>41.29</v>
      </c>
      <c r="C7291" s="99" t="s">
        <v>175</v>
      </c>
    </row>
    <row r="7292" spans="1:3">
      <c r="A7292" s="101">
        <v>33996</v>
      </c>
      <c r="B7292" s="100">
        <v>41.24</v>
      </c>
      <c r="C7292" s="99" t="s">
        <v>175</v>
      </c>
    </row>
    <row r="7293" spans="1:3">
      <c r="A7293" s="101">
        <v>33995</v>
      </c>
      <c r="B7293" s="100">
        <v>41.41</v>
      </c>
      <c r="C7293" s="99" t="s">
        <v>175</v>
      </c>
    </row>
    <row r="7294" spans="1:3">
      <c r="A7294" s="101">
        <v>33994</v>
      </c>
      <c r="B7294" s="100">
        <v>41.41</v>
      </c>
      <c r="C7294" s="99" t="s">
        <v>175</v>
      </c>
    </row>
    <row r="7295" spans="1:3">
      <c r="A7295" s="101">
        <v>33991</v>
      </c>
      <c r="B7295" s="100">
        <v>41.04</v>
      </c>
      <c r="C7295" s="99" t="s">
        <v>175</v>
      </c>
    </row>
    <row r="7296" spans="1:3">
      <c r="A7296" s="101">
        <v>33990</v>
      </c>
      <c r="B7296" s="100">
        <v>40.98</v>
      </c>
      <c r="C7296" s="99" t="s">
        <v>175</v>
      </c>
    </row>
    <row r="7297" spans="1:3">
      <c r="A7297" s="101">
        <v>33989</v>
      </c>
      <c r="B7297" s="100">
        <v>40.78</v>
      </c>
      <c r="C7297" s="99" t="s">
        <v>175</v>
      </c>
    </row>
    <row r="7298" spans="1:3">
      <c r="A7298" s="101">
        <v>33988</v>
      </c>
      <c r="B7298" s="100">
        <v>40.950000000000003</v>
      </c>
      <c r="C7298" s="99" t="s">
        <v>175</v>
      </c>
    </row>
    <row r="7299" spans="1:3">
      <c r="A7299" s="101">
        <v>33987</v>
      </c>
      <c r="B7299" s="100">
        <v>41.11</v>
      </c>
      <c r="C7299" s="99" t="s">
        <v>175</v>
      </c>
    </row>
    <row r="7300" spans="1:3">
      <c r="A7300" s="101">
        <v>33984</v>
      </c>
      <c r="B7300" s="100">
        <v>41.13</v>
      </c>
      <c r="C7300" s="99" t="s">
        <v>175</v>
      </c>
    </row>
    <row r="7301" spans="1:3">
      <c r="A7301" s="101">
        <v>33983</v>
      </c>
      <c r="B7301" s="100">
        <v>41.02</v>
      </c>
      <c r="C7301" s="99" t="s">
        <v>175</v>
      </c>
    </row>
    <row r="7302" spans="1:3">
      <c r="A7302" s="101">
        <v>33982</v>
      </c>
      <c r="B7302" s="100">
        <v>40.74</v>
      </c>
      <c r="C7302" s="99" t="s">
        <v>175</v>
      </c>
    </row>
    <row r="7303" spans="1:3">
      <c r="A7303" s="101">
        <v>33981</v>
      </c>
      <c r="B7303" s="100">
        <v>40.549999999999997</v>
      </c>
      <c r="C7303" s="99" t="s">
        <v>175</v>
      </c>
    </row>
    <row r="7304" spans="1:3">
      <c r="A7304" s="101">
        <v>33980</v>
      </c>
      <c r="B7304" s="100">
        <v>40.549999999999997</v>
      </c>
      <c r="C7304" s="99" t="s">
        <v>175</v>
      </c>
    </row>
    <row r="7305" spans="1:3">
      <c r="A7305" s="101">
        <v>33977</v>
      </c>
      <c r="B7305" s="100">
        <v>40.36</v>
      </c>
      <c r="C7305" s="99" t="s">
        <v>175</v>
      </c>
    </row>
    <row r="7306" spans="1:3">
      <c r="A7306" s="101">
        <v>33976</v>
      </c>
      <c r="B7306" s="100">
        <v>40.520000000000003</v>
      </c>
      <c r="C7306" s="99" t="s">
        <v>175</v>
      </c>
    </row>
    <row r="7307" spans="1:3">
      <c r="A7307" s="101">
        <v>33975</v>
      </c>
      <c r="B7307" s="100">
        <v>40.880000000000003</v>
      </c>
      <c r="C7307" s="99" t="s">
        <v>175</v>
      </c>
    </row>
    <row r="7308" spans="1:3">
      <c r="A7308" s="101">
        <v>33974</v>
      </c>
      <c r="B7308" s="100">
        <v>40.86</v>
      </c>
      <c r="C7308" s="99" t="s">
        <v>175</v>
      </c>
    </row>
    <row r="7309" spans="1:3">
      <c r="A7309" s="101">
        <v>33973</v>
      </c>
      <c r="B7309" s="100">
        <v>40.950000000000003</v>
      </c>
      <c r="C7309" s="99" t="s">
        <v>175</v>
      </c>
    </row>
    <row r="7310" spans="1:3">
      <c r="A7310" s="101">
        <v>33969</v>
      </c>
      <c r="B7310" s="100">
        <v>40.97</v>
      </c>
      <c r="C7310" s="99" t="s">
        <v>175</v>
      </c>
    </row>
    <row r="7311" spans="1:3">
      <c r="A7311" s="101">
        <v>33968</v>
      </c>
      <c r="B7311" s="100">
        <v>41.26</v>
      </c>
      <c r="C7311" s="99" t="s">
        <v>175</v>
      </c>
    </row>
    <row r="7312" spans="1:3">
      <c r="A7312" s="101">
        <v>33967</v>
      </c>
      <c r="B7312" s="100">
        <v>41.18</v>
      </c>
      <c r="C7312" s="99" t="s">
        <v>175</v>
      </c>
    </row>
    <row r="7313" spans="1:3">
      <c r="A7313" s="101">
        <v>33966</v>
      </c>
      <c r="B7313" s="100">
        <v>41.85</v>
      </c>
      <c r="C7313" s="99" t="s">
        <v>175</v>
      </c>
    </row>
    <row r="7314" spans="1:3">
      <c r="A7314" s="101">
        <v>33962</v>
      </c>
      <c r="B7314" s="100">
        <v>41.9</v>
      </c>
      <c r="C7314" s="99" t="s">
        <v>175</v>
      </c>
    </row>
    <row r="7315" spans="1:3">
      <c r="A7315" s="101">
        <v>33961</v>
      </c>
      <c r="B7315" s="100">
        <v>41.81</v>
      </c>
      <c r="C7315" s="99" t="s">
        <v>175</v>
      </c>
    </row>
    <row r="7316" spans="1:3">
      <c r="A7316" s="101">
        <v>33960</v>
      </c>
      <c r="B7316" s="100">
        <v>41.93</v>
      </c>
      <c r="C7316" s="99" t="s">
        <v>175</v>
      </c>
    </row>
    <row r="7317" spans="1:3">
      <c r="A7317" s="101">
        <v>33959</v>
      </c>
      <c r="B7317" s="100">
        <v>41.97</v>
      </c>
      <c r="C7317" s="99" t="s">
        <v>175</v>
      </c>
    </row>
    <row r="7318" spans="1:3">
      <c r="A7318" s="101">
        <v>33956</v>
      </c>
      <c r="B7318" s="100">
        <v>42.03</v>
      </c>
      <c r="C7318" s="99" t="s">
        <v>175</v>
      </c>
    </row>
    <row r="7319" spans="1:3">
      <c r="A7319" s="101">
        <v>33955</v>
      </c>
      <c r="B7319" s="100">
        <v>41.47</v>
      </c>
      <c r="C7319" s="99" t="s">
        <v>175</v>
      </c>
    </row>
    <row r="7320" spans="1:3">
      <c r="A7320" s="101">
        <v>33954</v>
      </c>
      <c r="B7320" s="100">
        <v>41.09</v>
      </c>
      <c r="C7320" s="99" t="s">
        <v>175</v>
      </c>
    </row>
    <row r="7321" spans="1:3">
      <c r="A7321" s="101">
        <v>33953</v>
      </c>
      <c r="B7321" s="100">
        <v>41.19</v>
      </c>
      <c r="C7321" s="99" t="s">
        <v>175</v>
      </c>
    </row>
    <row r="7322" spans="1:3">
      <c r="A7322" s="101">
        <v>33952</v>
      </c>
      <c r="B7322" s="100">
        <v>41.22</v>
      </c>
      <c r="C7322" s="99" t="s">
        <v>175</v>
      </c>
    </row>
    <row r="7323" spans="1:3">
      <c r="A7323" s="101">
        <v>33949</v>
      </c>
      <c r="B7323" s="100">
        <v>41.3</v>
      </c>
      <c r="C7323" s="99" t="s">
        <v>175</v>
      </c>
    </row>
    <row r="7324" spans="1:3">
      <c r="A7324" s="101">
        <v>33948</v>
      </c>
      <c r="B7324" s="100">
        <v>41.38</v>
      </c>
      <c r="C7324" s="99" t="s">
        <v>175</v>
      </c>
    </row>
    <row r="7325" spans="1:3">
      <c r="A7325" s="101">
        <v>33947</v>
      </c>
      <c r="B7325" s="100">
        <v>41.48</v>
      </c>
      <c r="C7325" s="99" t="s">
        <v>175</v>
      </c>
    </row>
    <row r="7326" spans="1:3">
      <c r="A7326" s="101">
        <v>33946</v>
      </c>
      <c r="B7326" s="100">
        <v>41.59</v>
      </c>
      <c r="C7326" s="99" t="s">
        <v>175</v>
      </c>
    </row>
    <row r="7327" spans="1:3">
      <c r="A7327" s="101">
        <v>33945</v>
      </c>
      <c r="B7327" s="100">
        <v>41.43</v>
      </c>
      <c r="C7327" s="99" t="s">
        <v>175</v>
      </c>
    </row>
    <row r="7328" spans="1:3">
      <c r="A7328" s="101">
        <v>33942</v>
      </c>
      <c r="B7328" s="100">
        <v>41.11</v>
      </c>
      <c r="C7328" s="99" t="s">
        <v>175</v>
      </c>
    </row>
    <row r="7329" spans="1:3">
      <c r="A7329" s="101">
        <v>33941</v>
      </c>
      <c r="B7329" s="100">
        <v>40.909999999999997</v>
      </c>
      <c r="C7329" s="99" t="s">
        <v>175</v>
      </c>
    </row>
    <row r="7330" spans="1:3">
      <c r="A7330" s="101">
        <v>33940</v>
      </c>
      <c r="B7330" s="100">
        <v>40.909999999999997</v>
      </c>
      <c r="C7330" s="99" t="s">
        <v>175</v>
      </c>
    </row>
    <row r="7331" spans="1:3">
      <c r="A7331" s="101">
        <v>33939</v>
      </c>
      <c r="B7331" s="100">
        <v>40.98</v>
      </c>
      <c r="C7331" s="99" t="s">
        <v>175</v>
      </c>
    </row>
    <row r="7332" spans="1:3">
      <c r="A7332" s="101">
        <v>33938</v>
      </c>
      <c r="B7332" s="100">
        <v>41.03</v>
      </c>
      <c r="C7332" s="99" t="s">
        <v>175</v>
      </c>
    </row>
    <row r="7333" spans="1:3">
      <c r="A7333" s="101">
        <v>33935</v>
      </c>
      <c r="B7333" s="100">
        <v>40.909999999999997</v>
      </c>
      <c r="C7333" s="99" t="s">
        <v>175</v>
      </c>
    </row>
    <row r="7334" spans="1:3">
      <c r="A7334" s="101">
        <v>33933</v>
      </c>
      <c r="B7334" s="100">
        <v>40.81</v>
      </c>
      <c r="C7334" s="99" t="s">
        <v>175</v>
      </c>
    </row>
    <row r="7335" spans="1:3">
      <c r="A7335" s="101">
        <v>33932</v>
      </c>
      <c r="B7335" s="100">
        <v>40.659999999999997</v>
      </c>
      <c r="C7335" s="99" t="s">
        <v>175</v>
      </c>
    </row>
    <row r="7336" spans="1:3">
      <c r="A7336" s="101">
        <v>33931</v>
      </c>
      <c r="B7336" s="100">
        <v>40.409999999999997</v>
      </c>
      <c r="C7336" s="99" t="s">
        <v>175</v>
      </c>
    </row>
    <row r="7337" spans="1:3">
      <c r="A7337" s="101">
        <v>33928</v>
      </c>
      <c r="B7337" s="100">
        <v>40.549999999999997</v>
      </c>
      <c r="C7337" s="99" t="s">
        <v>175</v>
      </c>
    </row>
    <row r="7338" spans="1:3">
      <c r="A7338" s="101">
        <v>33927</v>
      </c>
      <c r="B7338" s="100">
        <v>40.26</v>
      </c>
      <c r="C7338" s="99" t="s">
        <v>175</v>
      </c>
    </row>
    <row r="7339" spans="1:3">
      <c r="A7339" s="101">
        <v>33926</v>
      </c>
      <c r="B7339" s="100">
        <v>40.18</v>
      </c>
      <c r="C7339" s="99" t="s">
        <v>175</v>
      </c>
    </row>
    <row r="7340" spans="1:3">
      <c r="A7340" s="101">
        <v>33925</v>
      </c>
      <c r="B7340" s="100">
        <v>39.840000000000003</v>
      </c>
      <c r="C7340" s="99" t="s">
        <v>175</v>
      </c>
    </row>
    <row r="7341" spans="1:3">
      <c r="A7341" s="101">
        <v>33924</v>
      </c>
      <c r="B7341" s="100">
        <v>39.97</v>
      </c>
      <c r="C7341" s="99" t="s">
        <v>175</v>
      </c>
    </row>
    <row r="7342" spans="1:3">
      <c r="A7342" s="101">
        <v>33921</v>
      </c>
      <c r="B7342" s="100">
        <v>40.119999999999997</v>
      </c>
      <c r="C7342" s="99" t="s">
        <v>175</v>
      </c>
    </row>
    <row r="7343" spans="1:3">
      <c r="A7343" s="101">
        <v>33920</v>
      </c>
      <c r="B7343" s="100">
        <v>40.159999999999997</v>
      </c>
      <c r="C7343" s="99" t="s">
        <v>175</v>
      </c>
    </row>
    <row r="7344" spans="1:3">
      <c r="A7344" s="101">
        <v>33919</v>
      </c>
      <c r="B7344" s="100">
        <v>40.1</v>
      </c>
      <c r="C7344" s="99" t="s">
        <v>175</v>
      </c>
    </row>
    <row r="7345" spans="1:3">
      <c r="A7345" s="101">
        <v>33918</v>
      </c>
      <c r="B7345" s="100">
        <v>39.76</v>
      </c>
      <c r="C7345" s="99" t="s">
        <v>175</v>
      </c>
    </row>
    <row r="7346" spans="1:3">
      <c r="A7346" s="101">
        <v>33917</v>
      </c>
      <c r="B7346" s="100">
        <v>39.75</v>
      </c>
      <c r="C7346" s="99" t="s">
        <v>175</v>
      </c>
    </row>
    <row r="7347" spans="1:3">
      <c r="A7347" s="101">
        <v>33914</v>
      </c>
      <c r="B7347" s="100">
        <v>39.659999999999997</v>
      </c>
      <c r="C7347" s="99" t="s">
        <v>175</v>
      </c>
    </row>
    <row r="7348" spans="1:3">
      <c r="A7348" s="101">
        <v>33913</v>
      </c>
      <c r="B7348" s="100">
        <v>39.71</v>
      </c>
      <c r="C7348" s="99" t="s">
        <v>175</v>
      </c>
    </row>
    <row r="7349" spans="1:3">
      <c r="A7349" s="101">
        <v>33912</v>
      </c>
      <c r="B7349" s="100">
        <v>39.56</v>
      </c>
      <c r="C7349" s="99" t="s">
        <v>175</v>
      </c>
    </row>
    <row r="7350" spans="1:3">
      <c r="A7350" s="101">
        <v>33911</v>
      </c>
      <c r="B7350" s="100">
        <v>39.82</v>
      </c>
      <c r="C7350" s="99" t="s">
        <v>175</v>
      </c>
    </row>
    <row r="7351" spans="1:3">
      <c r="A7351" s="101">
        <v>33910</v>
      </c>
      <c r="B7351" s="100">
        <v>40.07</v>
      </c>
      <c r="C7351" s="99" t="s">
        <v>175</v>
      </c>
    </row>
    <row r="7352" spans="1:3">
      <c r="A7352" s="101">
        <v>33907</v>
      </c>
      <c r="B7352" s="100">
        <v>39.68</v>
      </c>
      <c r="C7352" s="99" t="s">
        <v>175</v>
      </c>
    </row>
    <row r="7353" spans="1:3">
      <c r="A7353" s="101">
        <v>33906</v>
      </c>
      <c r="B7353" s="100">
        <v>39.89</v>
      </c>
      <c r="C7353" s="99" t="s">
        <v>175</v>
      </c>
    </row>
    <row r="7354" spans="1:3">
      <c r="A7354" s="101">
        <v>33905</v>
      </c>
      <c r="B7354" s="100">
        <v>39.82</v>
      </c>
      <c r="C7354" s="99" t="s">
        <v>175</v>
      </c>
    </row>
    <row r="7355" spans="1:3">
      <c r="A7355" s="101">
        <v>33904</v>
      </c>
      <c r="B7355" s="100">
        <v>39.659999999999997</v>
      </c>
      <c r="C7355" s="99" t="s">
        <v>175</v>
      </c>
    </row>
    <row r="7356" spans="1:3">
      <c r="A7356" s="101">
        <v>33903</v>
      </c>
      <c r="B7356" s="100">
        <v>39.630000000000003</v>
      </c>
      <c r="C7356" s="99" t="s">
        <v>175</v>
      </c>
    </row>
    <row r="7357" spans="1:3">
      <c r="A7357" s="101">
        <v>33900</v>
      </c>
      <c r="B7357" s="100">
        <v>39.229999999999997</v>
      </c>
      <c r="C7357" s="99" t="s">
        <v>175</v>
      </c>
    </row>
    <row r="7358" spans="1:3">
      <c r="A7358" s="101">
        <v>33899</v>
      </c>
      <c r="B7358" s="100">
        <v>39.31</v>
      </c>
      <c r="C7358" s="99" t="s">
        <v>175</v>
      </c>
    </row>
    <row r="7359" spans="1:3">
      <c r="A7359" s="101">
        <v>33898</v>
      </c>
      <c r="B7359" s="100">
        <v>39.380000000000003</v>
      </c>
      <c r="C7359" s="99" t="s">
        <v>175</v>
      </c>
    </row>
    <row r="7360" spans="1:3">
      <c r="A7360" s="101">
        <v>33897</v>
      </c>
      <c r="B7360" s="100">
        <v>39.36</v>
      </c>
      <c r="C7360" s="99" t="s">
        <v>175</v>
      </c>
    </row>
    <row r="7361" spans="1:3">
      <c r="A7361" s="101">
        <v>33896</v>
      </c>
      <c r="B7361" s="100">
        <v>39.31</v>
      </c>
      <c r="C7361" s="99" t="s">
        <v>175</v>
      </c>
    </row>
    <row r="7362" spans="1:3">
      <c r="A7362" s="101">
        <v>33893</v>
      </c>
      <c r="B7362" s="100">
        <v>39</v>
      </c>
      <c r="C7362" s="99" t="s">
        <v>175</v>
      </c>
    </row>
    <row r="7363" spans="1:3">
      <c r="A7363" s="101">
        <v>33892</v>
      </c>
      <c r="B7363" s="100">
        <v>38.799999999999997</v>
      </c>
      <c r="C7363" s="99" t="s">
        <v>175</v>
      </c>
    </row>
    <row r="7364" spans="1:3">
      <c r="A7364" s="101">
        <v>33891</v>
      </c>
      <c r="B7364" s="100">
        <v>38.78</v>
      </c>
      <c r="C7364" s="99" t="s">
        <v>175</v>
      </c>
    </row>
    <row r="7365" spans="1:3">
      <c r="A7365" s="101">
        <v>33890</v>
      </c>
      <c r="B7365" s="100">
        <v>38.770000000000003</v>
      </c>
      <c r="C7365" s="99" t="s">
        <v>175</v>
      </c>
    </row>
    <row r="7366" spans="1:3">
      <c r="A7366" s="101">
        <v>33889</v>
      </c>
      <c r="B7366" s="100">
        <v>38.590000000000003</v>
      </c>
      <c r="C7366" s="99" t="s">
        <v>175</v>
      </c>
    </row>
    <row r="7367" spans="1:3">
      <c r="A7367" s="101">
        <v>33886</v>
      </c>
      <c r="B7367" s="100">
        <v>38.14</v>
      </c>
      <c r="C7367" s="99" t="s">
        <v>175</v>
      </c>
    </row>
    <row r="7368" spans="1:3">
      <c r="A7368" s="101">
        <v>33885</v>
      </c>
      <c r="B7368" s="100">
        <v>38.630000000000003</v>
      </c>
      <c r="C7368" s="99" t="s">
        <v>175</v>
      </c>
    </row>
    <row r="7369" spans="1:3">
      <c r="A7369" s="101">
        <v>33884</v>
      </c>
      <c r="B7369" s="100">
        <v>38.29</v>
      </c>
      <c r="C7369" s="99" t="s">
        <v>175</v>
      </c>
    </row>
    <row r="7370" spans="1:3">
      <c r="A7370" s="101">
        <v>33883</v>
      </c>
      <c r="B7370" s="100">
        <v>38.57</v>
      </c>
      <c r="C7370" s="99" t="s">
        <v>175</v>
      </c>
    </row>
    <row r="7371" spans="1:3">
      <c r="A7371" s="101">
        <v>33882</v>
      </c>
      <c r="B7371" s="100">
        <v>38.6</v>
      </c>
      <c r="C7371" s="99" t="s">
        <v>175</v>
      </c>
    </row>
    <row r="7372" spans="1:3">
      <c r="A7372" s="101">
        <v>33879</v>
      </c>
      <c r="B7372" s="100">
        <v>38.86</v>
      </c>
      <c r="C7372" s="99" t="s">
        <v>175</v>
      </c>
    </row>
    <row r="7373" spans="1:3">
      <c r="A7373" s="101">
        <v>33878</v>
      </c>
      <c r="B7373" s="100">
        <v>39.409999999999997</v>
      </c>
      <c r="C7373" s="99" t="s">
        <v>175</v>
      </c>
    </row>
    <row r="7374" spans="1:3">
      <c r="A7374" s="101">
        <v>33877</v>
      </c>
      <c r="B7374" s="100">
        <v>39.549999999999997</v>
      </c>
      <c r="C7374" s="99" t="s">
        <v>175</v>
      </c>
    </row>
    <row r="7375" spans="1:3">
      <c r="A7375" s="101">
        <v>33876</v>
      </c>
      <c r="B7375" s="100">
        <v>39.450000000000003</v>
      </c>
      <c r="C7375" s="99" t="s">
        <v>175</v>
      </c>
    </row>
    <row r="7376" spans="1:3">
      <c r="A7376" s="101">
        <v>33875</v>
      </c>
      <c r="B7376" s="100">
        <v>39.43</v>
      </c>
      <c r="C7376" s="99" t="s">
        <v>175</v>
      </c>
    </row>
    <row r="7377" spans="1:3">
      <c r="A7377" s="101">
        <v>33872</v>
      </c>
      <c r="B7377" s="100">
        <v>39.21</v>
      </c>
      <c r="C7377" s="99" t="s">
        <v>175</v>
      </c>
    </row>
    <row r="7378" spans="1:3">
      <c r="A7378" s="101">
        <v>33871</v>
      </c>
      <c r="B7378" s="100">
        <v>39.6</v>
      </c>
      <c r="C7378" s="99" t="s">
        <v>175</v>
      </c>
    </row>
    <row r="7379" spans="1:3">
      <c r="A7379" s="101">
        <v>33870</v>
      </c>
      <c r="B7379" s="100">
        <v>39.700000000000003</v>
      </c>
      <c r="C7379" s="99" t="s">
        <v>175</v>
      </c>
    </row>
    <row r="7380" spans="1:3">
      <c r="A7380" s="101">
        <v>33869</v>
      </c>
      <c r="B7380" s="100">
        <v>39.67</v>
      </c>
      <c r="C7380" s="99" t="s">
        <v>175</v>
      </c>
    </row>
    <row r="7381" spans="1:3">
      <c r="A7381" s="101">
        <v>33868</v>
      </c>
      <c r="B7381" s="100">
        <v>40.15</v>
      </c>
      <c r="C7381" s="99" t="s">
        <v>175</v>
      </c>
    </row>
    <row r="7382" spans="1:3">
      <c r="A7382" s="101">
        <v>33865</v>
      </c>
      <c r="B7382" s="100">
        <v>40.22</v>
      </c>
      <c r="C7382" s="99" t="s">
        <v>175</v>
      </c>
    </row>
    <row r="7383" spans="1:3">
      <c r="A7383" s="101">
        <v>33864</v>
      </c>
      <c r="B7383" s="100">
        <v>39.93</v>
      </c>
      <c r="C7383" s="99" t="s">
        <v>175</v>
      </c>
    </row>
    <row r="7384" spans="1:3">
      <c r="A7384" s="101">
        <v>33863</v>
      </c>
      <c r="B7384" s="100">
        <v>39.93</v>
      </c>
      <c r="C7384" s="99" t="s">
        <v>175</v>
      </c>
    </row>
    <row r="7385" spans="1:3">
      <c r="A7385" s="101">
        <v>33862</v>
      </c>
      <c r="B7385" s="100">
        <v>39.92</v>
      </c>
      <c r="C7385" s="99" t="s">
        <v>175</v>
      </c>
    </row>
    <row r="7386" spans="1:3">
      <c r="A7386" s="101">
        <v>33861</v>
      </c>
      <c r="B7386" s="100">
        <v>40.42</v>
      </c>
      <c r="C7386" s="99" t="s">
        <v>175</v>
      </c>
    </row>
    <row r="7387" spans="1:3">
      <c r="A7387" s="101">
        <v>33858</v>
      </c>
      <c r="B7387" s="100">
        <v>39.880000000000003</v>
      </c>
      <c r="C7387" s="99" t="s">
        <v>175</v>
      </c>
    </row>
    <row r="7388" spans="1:3">
      <c r="A7388" s="101">
        <v>33857</v>
      </c>
      <c r="B7388" s="100">
        <v>39.909999999999997</v>
      </c>
      <c r="C7388" s="99" t="s">
        <v>175</v>
      </c>
    </row>
    <row r="7389" spans="1:3">
      <c r="A7389" s="101">
        <v>33856</v>
      </c>
      <c r="B7389" s="100">
        <v>39.57</v>
      </c>
      <c r="C7389" s="99" t="s">
        <v>175</v>
      </c>
    </row>
    <row r="7390" spans="1:3">
      <c r="A7390" s="101">
        <v>33855</v>
      </c>
      <c r="B7390" s="100">
        <v>39.380000000000003</v>
      </c>
      <c r="C7390" s="99" t="s">
        <v>175</v>
      </c>
    </row>
    <row r="7391" spans="1:3">
      <c r="A7391" s="101">
        <v>33851</v>
      </c>
      <c r="B7391" s="100">
        <v>39.619999999999997</v>
      </c>
      <c r="C7391" s="99" t="s">
        <v>175</v>
      </c>
    </row>
    <row r="7392" spans="1:3">
      <c r="A7392" s="101">
        <v>33850</v>
      </c>
      <c r="B7392" s="100">
        <v>39.71</v>
      </c>
      <c r="C7392" s="99" t="s">
        <v>175</v>
      </c>
    </row>
    <row r="7393" spans="1:3">
      <c r="A7393" s="101">
        <v>33849</v>
      </c>
      <c r="B7393" s="100">
        <v>39.71</v>
      </c>
      <c r="C7393" s="99" t="s">
        <v>175</v>
      </c>
    </row>
    <row r="7394" spans="1:3">
      <c r="A7394" s="101">
        <v>33848</v>
      </c>
      <c r="B7394" s="100">
        <v>39.520000000000003</v>
      </c>
      <c r="C7394" s="99" t="s">
        <v>175</v>
      </c>
    </row>
    <row r="7395" spans="1:3">
      <c r="A7395" s="101">
        <v>33847</v>
      </c>
      <c r="B7395" s="100">
        <v>39.31</v>
      </c>
      <c r="C7395" s="99" t="s">
        <v>175</v>
      </c>
    </row>
    <row r="7396" spans="1:3">
      <c r="A7396" s="101">
        <v>33844</v>
      </c>
      <c r="B7396" s="100">
        <v>39.380000000000003</v>
      </c>
      <c r="C7396" s="99" t="s">
        <v>175</v>
      </c>
    </row>
    <row r="7397" spans="1:3">
      <c r="A7397" s="101">
        <v>33843</v>
      </c>
      <c r="B7397" s="100">
        <v>39.26</v>
      </c>
      <c r="C7397" s="99" t="s">
        <v>175</v>
      </c>
    </row>
    <row r="7398" spans="1:3">
      <c r="A7398" s="101">
        <v>33842</v>
      </c>
      <c r="B7398" s="100">
        <v>39.25</v>
      </c>
      <c r="C7398" s="99" t="s">
        <v>175</v>
      </c>
    </row>
    <row r="7399" spans="1:3">
      <c r="A7399" s="101">
        <v>33841</v>
      </c>
      <c r="B7399" s="100">
        <v>39.07</v>
      </c>
      <c r="C7399" s="99" t="s">
        <v>175</v>
      </c>
    </row>
    <row r="7400" spans="1:3">
      <c r="A7400" s="101">
        <v>33840</v>
      </c>
      <c r="B7400" s="100">
        <v>38.979999999999997</v>
      </c>
      <c r="C7400" s="99" t="s">
        <v>175</v>
      </c>
    </row>
    <row r="7401" spans="1:3">
      <c r="A7401" s="101">
        <v>33837</v>
      </c>
      <c r="B7401" s="100">
        <v>39.36</v>
      </c>
      <c r="C7401" s="99" t="s">
        <v>175</v>
      </c>
    </row>
    <row r="7402" spans="1:3">
      <c r="A7402" s="101">
        <v>33836</v>
      </c>
      <c r="B7402" s="100">
        <v>39.69</v>
      </c>
      <c r="C7402" s="99" t="s">
        <v>175</v>
      </c>
    </row>
    <row r="7403" spans="1:3">
      <c r="A7403" s="101">
        <v>33835</v>
      </c>
      <c r="B7403" s="100">
        <v>39.68</v>
      </c>
      <c r="C7403" s="99" t="s">
        <v>175</v>
      </c>
    </row>
    <row r="7404" spans="1:3">
      <c r="A7404" s="101">
        <v>33834</v>
      </c>
      <c r="B7404" s="100">
        <v>39.97</v>
      </c>
      <c r="C7404" s="99" t="s">
        <v>175</v>
      </c>
    </row>
    <row r="7405" spans="1:3">
      <c r="A7405" s="101">
        <v>33833</v>
      </c>
      <c r="B7405" s="100">
        <v>39.909999999999997</v>
      </c>
      <c r="C7405" s="99" t="s">
        <v>175</v>
      </c>
    </row>
    <row r="7406" spans="1:3">
      <c r="A7406" s="101">
        <v>33830</v>
      </c>
      <c r="B7406" s="100">
        <v>39.82</v>
      </c>
      <c r="C7406" s="99" t="s">
        <v>175</v>
      </c>
    </row>
    <row r="7407" spans="1:3">
      <c r="A7407" s="101">
        <v>33829</v>
      </c>
      <c r="B7407" s="100">
        <v>39.61</v>
      </c>
      <c r="C7407" s="99" t="s">
        <v>175</v>
      </c>
    </row>
    <row r="7408" spans="1:3">
      <c r="A7408" s="101">
        <v>33828</v>
      </c>
      <c r="B7408" s="100">
        <v>39.61</v>
      </c>
      <c r="C7408" s="99" t="s">
        <v>175</v>
      </c>
    </row>
    <row r="7409" spans="1:3">
      <c r="A7409" s="101">
        <v>33827</v>
      </c>
      <c r="B7409" s="100">
        <v>39.71</v>
      </c>
      <c r="C7409" s="99" t="s">
        <v>175</v>
      </c>
    </row>
    <row r="7410" spans="1:3">
      <c r="A7410" s="101">
        <v>33826</v>
      </c>
      <c r="B7410" s="100">
        <v>39.76</v>
      </c>
      <c r="C7410" s="99" t="s">
        <v>175</v>
      </c>
    </row>
    <row r="7411" spans="1:3">
      <c r="A7411" s="101">
        <v>33823</v>
      </c>
      <c r="B7411" s="100">
        <v>39.69</v>
      </c>
      <c r="C7411" s="99" t="s">
        <v>175</v>
      </c>
    </row>
    <row r="7412" spans="1:3">
      <c r="A7412" s="101">
        <v>33822</v>
      </c>
      <c r="B7412" s="100">
        <v>39.840000000000003</v>
      </c>
      <c r="C7412" s="99" t="s">
        <v>175</v>
      </c>
    </row>
    <row r="7413" spans="1:3">
      <c r="A7413" s="101">
        <v>33821</v>
      </c>
      <c r="B7413" s="100">
        <v>39.979999999999997</v>
      </c>
      <c r="C7413" s="99" t="s">
        <v>175</v>
      </c>
    </row>
    <row r="7414" spans="1:3">
      <c r="A7414" s="101">
        <v>33820</v>
      </c>
      <c r="B7414" s="100">
        <v>40.18</v>
      </c>
      <c r="C7414" s="99" t="s">
        <v>175</v>
      </c>
    </row>
    <row r="7415" spans="1:3">
      <c r="A7415" s="101">
        <v>33819</v>
      </c>
      <c r="B7415" s="100">
        <v>40.24</v>
      </c>
      <c r="C7415" s="99" t="s">
        <v>175</v>
      </c>
    </row>
    <row r="7416" spans="1:3">
      <c r="A7416" s="101">
        <v>33816</v>
      </c>
      <c r="B7416" s="100">
        <v>40.14</v>
      </c>
      <c r="C7416" s="99" t="s">
        <v>175</v>
      </c>
    </row>
    <row r="7417" spans="1:3">
      <c r="A7417" s="101">
        <v>33815</v>
      </c>
      <c r="B7417" s="100">
        <v>40.11</v>
      </c>
      <c r="C7417" s="99" t="s">
        <v>175</v>
      </c>
    </row>
    <row r="7418" spans="1:3">
      <c r="A7418" s="101">
        <v>33814</v>
      </c>
      <c r="B7418" s="100">
        <v>39.950000000000003</v>
      </c>
      <c r="C7418" s="99" t="s">
        <v>175</v>
      </c>
    </row>
    <row r="7419" spans="1:3">
      <c r="A7419" s="101">
        <v>33813</v>
      </c>
      <c r="B7419" s="100">
        <v>39.5</v>
      </c>
      <c r="C7419" s="99" t="s">
        <v>175</v>
      </c>
    </row>
    <row r="7420" spans="1:3">
      <c r="A7420" s="101">
        <v>33812</v>
      </c>
      <c r="B7420" s="100">
        <v>38.93</v>
      </c>
      <c r="C7420" s="99" t="s">
        <v>175</v>
      </c>
    </row>
    <row r="7421" spans="1:3">
      <c r="A7421" s="101">
        <v>33809</v>
      </c>
      <c r="B7421" s="100">
        <v>38.93</v>
      </c>
      <c r="C7421" s="99" t="s">
        <v>175</v>
      </c>
    </row>
    <row r="7422" spans="1:3">
      <c r="A7422" s="101">
        <v>33808</v>
      </c>
      <c r="B7422" s="100">
        <v>38.979999999999997</v>
      </c>
      <c r="C7422" s="99" t="s">
        <v>175</v>
      </c>
    </row>
    <row r="7423" spans="1:3">
      <c r="A7423" s="101">
        <v>33807</v>
      </c>
      <c r="B7423" s="100">
        <v>38.869999999999997</v>
      </c>
      <c r="C7423" s="99" t="s">
        <v>175</v>
      </c>
    </row>
    <row r="7424" spans="1:3">
      <c r="A7424" s="101">
        <v>33806</v>
      </c>
      <c r="B7424" s="100">
        <v>39.130000000000003</v>
      </c>
      <c r="C7424" s="99" t="s">
        <v>175</v>
      </c>
    </row>
    <row r="7425" spans="1:3">
      <c r="A7425" s="101">
        <v>33805</v>
      </c>
      <c r="B7425" s="100">
        <v>39.14</v>
      </c>
      <c r="C7425" s="99" t="s">
        <v>175</v>
      </c>
    </row>
    <row r="7426" spans="1:3">
      <c r="A7426" s="101">
        <v>33802</v>
      </c>
      <c r="B7426" s="100">
        <v>39.31</v>
      </c>
      <c r="C7426" s="99" t="s">
        <v>175</v>
      </c>
    </row>
    <row r="7427" spans="1:3">
      <c r="A7427" s="101">
        <v>33801</v>
      </c>
      <c r="B7427" s="100">
        <v>39.49</v>
      </c>
      <c r="C7427" s="99" t="s">
        <v>175</v>
      </c>
    </row>
    <row r="7428" spans="1:3">
      <c r="A7428" s="101">
        <v>33800</v>
      </c>
      <c r="B7428" s="100">
        <v>39.44</v>
      </c>
      <c r="C7428" s="99" t="s">
        <v>175</v>
      </c>
    </row>
    <row r="7429" spans="1:3">
      <c r="A7429" s="101">
        <v>33799</v>
      </c>
      <c r="B7429" s="100">
        <v>39.5</v>
      </c>
      <c r="C7429" s="99" t="s">
        <v>175</v>
      </c>
    </row>
    <row r="7430" spans="1:3">
      <c r="A7430" s="101">
        <v>33798</v>
      </c>
      <c r="B7430" s="100">
        <v>39.229999999999997</v>
      </c>
      <c r="C7430" s="99" t="s">
        <v>175</v>
      </c>
    </row>
    <row r="7431" spans="1:3">
      <c r="A7431" s="101">
        <v>33795</v>
      </c>
      <c r="B7431" s="100">
        <v>39.21</v>
      </c>
      <c r="C7431" s="99" t="s">
        <v>175</v>
      </c>
    </row>
    <row r="7432" spans="1:3">
      <c r="A7432" s="101">
        <v>33794</v>
      </c>
      <c r="B7432" s="100">
        <v>39.17</v>
      </c>
      <c r="C7432" s="99" t="s">
        <v>175</v>
      </c>
    </row>
    <row r="7433" spans="1:3">
      <c r="A7433" s="101">
        <v>33793</v>
      </c>
      <c r="B7433" s="100">
        <v>38.79</v>
      </c>
      <c r="C7433" s="99" t="s">
        <v>175</v>
      </c>
    </row>
    <row r="7434" spans="1:3">
      <c r="A7434" s="101">
        <v>33792</v>
      </c>
      <c r="B7434" s="100">
        <v>38.69</v>
      </c>
      <c r="C7434" s="99" t="s">
        <v>175</v>
      </c>
    </row>
    <row r="7435" spans="1:3">
      <c r="A7435" s="101">
        <v>33791</v>
      </c>
      <c r="B7435" s="100">
        <v>39.130000000000003</v>
      </c>
      <c r="C7435" s="99" t="s">
        <v>175</v>
      </c>
    </row>
    <row r="7436" spans="1:3">
      <c r="A7436" s="101">
        <v>33787</v>
      </c>
      <c r="B7436" s="100">
        <v>38.909999999999997</v>
      </c>
      <c r="C7436" s="99" t="s">
        <v>175</v>
      </c>
    </row>
    <row r="7437" spans="1:3">
      <c r="A7437" s="101">
        <v>33786</v>
      </c>
      <c r="B7437" s="100">
        <v>39.020000000000003</v>
      </c>
      <c r="C7437" s="99" t="s">
        <v>175</v>
      </c>
    </row>
    <row r="7438" spans="1:3">
      <c r="A7438" s="101">
        <v>33785</v>
      </c>
      <c r="B7438" s="100">
        <v>38.58</v>
      </c>
      <c r="C7438" s="99" t="s">
        <v>175</v>
      </c>
    </row>
    <row r="7439" spans="1:3">
      <c r="A7439" s="101">
        <v>33784</v>
      </c>
      <c r="B7439" s="100">
        <v>38.64</v>
      </c>
      <c r="C7439" s="99" t="s">
        <v>175</v>
      </c>
    </row>
    <row r="7440" spans="1:3">
      <c r="A7440" s="101">
        <v>33781</v>
      </c>
      <c r="B7440" s="100">
        <v>38.119999999999997</v>
      </c>
      <c r="C7440" s="99" t="s">
        <v>175</v>
      </c>
    </row>
    <row r="7441" spans="1:3">
      <c r="A7441" s="101">
        <v>33780</v>
      </c>
      <c r="B7441" s="100">
        <v>38.08</v>
      </c>
      <c r="C7441" s="99" t="s">
        <v>175</v>
      </c>
    </row>
    <row r="7442" spans="1:3">
      <c r="A7442" s="101">
        <v>33779</v>
      </c>
      <c r="B7442" s="100">
        <v>38.15</v>
      </c>
      <c r="C7442" s="99" t="s">
        <v>175</v>
      </c>
    </row>
    <row r="7443" spans="1:3">
      <c r="A7443" s="101">
        <v>33778</v>
      </c>
      <c r="B7443" s="100">
        <v>38.369999999999997</v>
      </c>
      <c r="C7443" s="99" t="s">
        <v>175</v>
      </c>
    </row>
    <row r="7444" spans="1:3">
      <c r="A7444" s="101">
        <v>33777</v>
      </c>
      <c r="B7444" s="100">
        <v>38.31</v>
      </c>
      <c r="C7444" s="99" t="s">
        <v>175</v>
      </c>
    </row>
    <row r="7445" spans="1:3">
      <c r="A7445" s="101">
        <v>33774</v>
      </c>
      <c r="B7445" s="100">
        <v>38.340000000000003</v>
      </c>
      <c r="C7445" s="99" t="s">
        <v>175</v>
      </c>
    </row>
    <row r="7446" spans="1:3">
      <c r="A7446" s="101">
        <v>33773</v>
      </c>
      <c r="B7446" s="100">
        <v>38.08</v>
      </c>
      <c r="C7446" s="99" t="s">
        <v>175</v>
      </c>
    </row>
    <row r="7447" spans="1:3">
      <c r="A7447" s="101">
        <v>33772</v>
      </c>
      <c r="B7447" s="100">
        <v>38.200000000000003</v>
      </c>
      <c r="C7447" s="99" t="s">
        <v>175</v>
      </c>
    </row>
    <row r="7448" spans="1:3">
      <c r="A7448" s="101">
        <v>33771</v>
      </c>
      <c r="B7448" s="100">
        <v>38.78</v>
      </c>
      <c r="C7448" s="99" t="s">
        <v>175</v>
      </c>
    </row>
    <row r="7449" spans="1:3">
      <c r="A7449" s="101">
        <v>33770</v>
      </c>
      <c r="B7449" s="100">
        <v>38.96</v>
      </c>
      <c r="C7449" s="99" t="s">
        <v>175</v>
      </c>
    </row>
    <row r="7450" spans="1:3">
      <c r="A7450" s="101">
        <v>33767</v>
      </c>
      <c r="B7450" s="100">
        <v>38.909999999999997</v>
      </c>
      <c r="C7450" s="99" t="s">
        <v>175</v>
      </c>
    </row>
    <row r="7451" spans="1:3">
      <c r="A7451" s="101">
        <v>33766</v>
      </c>
      <c r="B7451" s="100">
        <v>38.840000000000003</v>
      </c>
      <c r="C7451" s="99" t="s">
        <v>175</v>
      </c>
    </row>
    <row r="7452" spans="1:3">
      <c r="A7452" s="101">
        <v>33765</v>
      </c>
      <c r="B7452" s="100">
        <v>38.67</v>
      </c>
      <c r="C7452" s="99" t="s">
        <v>175</v>
      </c>
    </row>
    <row r="7453" spans="1:3">
      <c r="A7453" s="101">
        <v>33764</v>
      </c>
      <c r="B7453" s="100">
        <v>38.93</v>
      </c>
      <c r="C7453" s="99" t="s">
        <v>175</v>
      </c>
    </row>
    <row r="7454" spans="1:3">
      <c r="A7454" s="101">
        <v>33763</v>
      </c>
      <c r="B7454" s="100">
        <v>39.229999999999997</v>
      </c>
      <c r="C7454" s="99" t="s">
        <v>175</v>
      </c>
    </row>
    <row r="7455" spans="1:3">
      <c r="A7455" s="101">
        <v>33760</v>
      </c>
      <c r="B7455" s="100">
        <v>39.24</v>
      </c>
      <c r="C7455" s="99" t="s">
        <v>175</v>
      </c>
    </row>
    <row r="7456" spans="1:3">
      <c r="A7456" s="101">
        <v>33759</v>
      </c>
      <c r="B7456" s="100">
        <v>39.22</v>
      </c>
      <c r="C7456" s="99" t="s">
        <v>175</v>
      </c>
    </row>
    <row r="7457" spans="1:3">
      <c r="A7457" s="101">
        <v>33758</v>
      </c>
      <c r="B7457" s="100">
        <v>39.340000000000003</v>
      </c>
      <c r="C7457" s="99" t="s">
        <v>175</v>
      </c>
    </row>
    <row r="7458" spans="1:3">
      <c r="A7458" s="101">
        <v>33757</v>
      </c>
      <c r="B7458" s="100">
        <v>39.24</v>
      </c>
      <c r="C7458" s="99" t="s">
        <v>175</v>
      </c>
    </row>
    <row r="7459" spans="1:3">
      <c r="A7459" s="101">
        <v>33756</v>
      </c>
      <c r="B7459" s="100">
        <v>39.58</v>
      </c>
      <c r="C7459" s="99" t="s">
        <v>175</v>
      </c>
    </row>
    <row r="7460" spans="1:3">
      <c r="A7460" s="101">
        <v>33753</v>
      </c>
      <c r="B7460" s="100">
        <v>39.39</v>
      </c>
      <c r="C7460" s="99" t="s">
        <v>175</v>
      </c>
    </row>
    <row r="7461" spans="1:3">
      <c r="A7461" s="101">
        <v>33752</v>
      </c>
      <c r="B7461" s="100">
        <v>39.51</v>
      </c>
      <c r="C7461" s="99" t="s">
        <v>175</v>
      </c>
    </row>
    <row r="7462" spans="1:3">
      <c r="A7462" s="101">
        <v>33751</v>
      </c>
      <c r="B7462" s="100">
        <v>39.08</v>
      </c>
      <c r="C7462" s="99" t="s">
        <v>175</v>
      </c>
    </row>
    <row r="7463" spans="1:3">
      <c r="A7463" s="101">
        <v>33750</v>
      </c>
      <c r="B7463" s="100">
        <v>39.01</v>
      </c>
      <c r="C7463" s="99" t="s">
        <v>175</v>
      </c>
    </row>
    <row r="7464" spans="1:3">
      <c r="A7464" s="101">
        <v>33746</v>
      </c>
      <c r="B7464" s="100">
        <v>39.25</v>
      </c>
      <c r="C7464" s="99" t="s">
        <v>175</v>
      </c>
    </row>
    <row r="7465" spans="1:3">
      <c r="A7465" s="101">
        <v>33745</v>
      </c>
      <c r="B7465" s="100">
        <v>39.1</v>
      </c>
      <c r="C7465" s="99" t="s">
        <v>175</v>
      </c>
    </row>
    <row r="7466" spans="1:3">
      <c r="A7466" s="101">
        <v>33744</v>
      </c>
      <c r="B7466" s="100">
        <v>39.369999999999997</v>
      </c>
      <c r="C7466" s="99" t="s">
        <v>175</v>
      </c>
    </row>
    <row r="7467" spans="1:3">
      <c r="A7467" s="101">
        <v>33743</v>
      </c>
      <c r="B7467" s="100">
        <v>39.46</v>
      </c>
      <c r="C7467" s="99" t="s">
        <v>175</v>
      </c>
    </row>
    <row r="7468" spans="1:3">
      <c r="A7468" s="101">
        <v>33742</v>
      </c>
      <c r="B7468" s="100">
        <v>39.119999999999997</v>
      </c>
      <c r="C7468" s="99" t="s">
        <v>175</v>
      </c>
    </row>
    <row r="7469" spans="1:3">
      <c r="A7469" s="101">
        <v>33739</v>
      </c>
      <c r="B7469" s="100">
        <v>38.83</v>
      </c>
      <c r="C7469" s="99" t="s">
        <v>175</v>
      </c>
    </row>
    <row r="7470" spans="1:3">
      <c r="A7470" s="101">
        <v>33738</v>
      </c>
      <c r="B7470" s="100">
        <v>39.119999999999997</v>
      </c>
      <c r="C7470" s="99" t="s">
        <v>175</v>
      </c>
    </row>
    <row r="7471" spans="1:3">
      <c r="A7471" s="101">
        <v>33737</v>
      </c>
      <c r="B7471" s="100">
        <v>39.43</v>
      </c>
      <c r="C7471" s="99" t="s">
        <v>175</v>
      </c>
    </row>
    <row r="7472" spans="1:3">
      <c r="A7472" s="101">
        <v>33736</v>
      </c>
      <c r="B7472" s="100">
        <v>39.409999999999997</v>
      </c>
      <c r="C7472" s="99" t="s">
        <v>175</v>
      </c>
    </row>
    <row r="7473" spans="1:3">
      <c r="A7473" s="101">
        <v>33735</v>
      </c>
      <c r="B7473" s="100">
        <v>39.61</v>
      </c>
      <c r="C7473" s="99" t="s">
        <v>175</v>
      </c>
    </row>
    <row r="7474" spans="1:3">
      <c r="A7474" s="101">
        <v>33732</v>
      </c>
      <c r="B7474" s="100">
        <v>39.369999999999997</v>
      </c>
      <c r="C7474" s="99" t="s">
        <v>175</v>
      </c>
    </row>
    <row r="7475" spans="1:3">
      <c r="A7475" s="101">
        <v>33731</v>
      </c>
      <c r="B7475" s="100">
        <v>39.35</v>
      </c>
      <c r="C7475" s="99" t="s">
        <v>175</v>
      </c>
    </row>
    <row r="7476" spans="1:3">
      <c r="A7476" s="101">
        <v>33730</v>
      </c>
      <c r="B7476" s="100">
        <v>39.4</v>
      </c>
      <c r="C7476" s="99" t="s">
        <v>175</v>
      </c>
    </row>
    <row r="7477" spans="1:3">
      <c r="A7477" s="101">
        <v>33729</v>
      </c>
      <c r="B7477" s="100">
        <v>39.4</v>
      </c>
      <c r="C7477" s="99" t="s">
        <v>175</v>
      </c>
    </row>
    <row r="7478" spans="1:3">
      <c r="A7478" s="101">
        <v>33728</v>
      </c>
      <c r="B7478" s="100">
        <v>39.4</v>
      </c>
      <c r="C7478" s="99" t="s">
        <v>175</v>
      </c>
    </row>
    <row r="7479" spans="1:3">
      <c r="A7479" s="101">
        <v>33725</v>
      </c>
      <c r="B7479" s="100">
        <v>38.97</v>
      </c>
      <c r="C7479" s="99" t="s">
        <v>175</v>
      </c>
    </row>
    <row r="7480" spans="1:3">
      <c r="A7480" s="101">
        <v>33724</v>
      </c>
      <c r="B7480" s="100">
        <v>39.200000000000003</v>
      </c>
      <c r="C7480" s="99" t="s">
        <v>175</v>
      </c>
    </row>
    <row r="7481" spans="1:3">
      <c r="A7481" s="101">
        <v>33723</v>
      </c>
      <c r="B7481" s="100">
        <v>38.92</v>
      </c>
      <c r="C7481" s="99" t="s">
        <v>175</v>
      </c>
    </row>
    <row r="7482" spans="1:3">
      <c r="A7482" s="101">
        <v>33722</v>
      </c>
      <c r="B7482" s="100">
        <v>38.65</v>
      </c>
      <c r="C7482" s="99" t="s">
        <v>175</v>
      </c>
    </row>
    <row r="7483" spans="1:3">
      <c r="A7483" s="101">
        <v>33721</v>
      </c>
      <c r="B7483" s="100">
        <v>38.58</v>
      </c>
      <c r="C7483" s="99" t="s">
        <v>175</v>
      </c>
    </row>
    <row r="7484" spans="1:3">
      <c r="A7484" s="101">
        <v>33718</v>
      </c>
      <c r="B7484" s="100">
        <v>38.630000000000003</v>
      </c>
      <c r="C7484" s="99" t="s">
        <v>175</v>
      </c>
    </row>
    <row r="7485" spans="1:3">
      <c r="A7485" s="101">
        <v>33717</v>
      </c>
      <c r="B7485" s="100">
        <v>38.869999999999997</v>
      </c>
      <c r="C7485" s="99" t="s">
        <v>175</v>
      </c>
    </row>
    <row r="7486" spans="1:3">
      <c r="A7486" s="101">
        <v>33716</v>
      </c>
      <c r="B7486" s="100">
        <v>38.700000000000003</v>
      </c>
      <c r="C7486" s="99" t="s">
        <v>175</v>
      </c>
    </row>
    <row r="7487" spans="1:3">
      <c r="A7487" s="101">
        <v>33715</v>
      </c>
      <c r="B7487" s="100">
        <v>38.74</v>
      </c>
      <c r="C7487" s="99" t="s">
        <v>175</v>
      </c>
    </row>
    <row r="7488" spans="1:3">
      <c r="A7488" s="101">
        <v>33714</v>
      </c>
      <c r="B7488" s="100">
        <v>38.72</v>
      </c>
      <c r="C7488" s="99" t="s">
        <v>175</v>
      </c>
    </row>
    <row r="7489" spans="1:3">
      <c r="A7489" s="101">
        <v>33710</v>
      </c>
      <c r="B7489" s="100">
        <v>39.28</v>
      </c>
      <c r="C7489" s="99" t="s">
        <v>175</v>
      </c>
    </row>
    <row r="7490" spans="1:3">
      <c r="A7490" s="101">
        <v>33709</v>
      </c>
      <c r="B7490" s="100">
        <v>39.299999999999997</v>
      </c>
      <c r="C7490" s="99" t="s">
        <v>175</v>
      </c>
    </row>
    <row r="7491" spans="1:3">
      <c r="A7491" s="101">
        <v>33708</v>
      </c>
      <c r="B7491" s="100">
        <v>38.93</v>
      </c>
      <c r="C7491" s="99" t="s">
        <v>175</v>
      </c>
    </row>
    <row r="7492" spans="1:3">
      <c r="A7492" s="101">
        <v>33707</v>
      </c>
      <c r="B7492" s="100">
        <v>38.340000000000003</v>
      </c>
      <c r="C7492" s="99" t="s">
        <v>175</v>
      </c>
    </row>
    <row r="7493" spans="1:3">
      <c r="A7493" s="101">
        <v>33704</v>
      </c>
      <c r="B7493" s="100">
        <v>38.17</v>
      </c>
      <c r="C7493" s="99" t="s">
        <v>175</v>
      </c>
    </row>
    <row r="7494" spans="1:3">
      <c r="A7494" s="101">
        <v>33703</v>
      </c>
      <c r="B7494" s="100">
        <v>37.83</v>
      </c>
      <c r="C7494" s="99" t="s">
        <v>175</v>
      </c>
    </row>
    <row r="7495" spans="1:3">
      <c r="A7495" s="101">
        <v>33702</v>
      </c>
      <c r="B7495" s="100">
        <v>37.24</v>
      </c>
      <c r="C7495" s="99" t="s">
        <v>175</v>
      </c>
    </row>
    <row r="7496" spans="1:3">
      <c r="A7496" s="101">
        <v>33701</v>
      </c>
      <c r="B7496" s="100">
        <v>37.58</v>
      </c>
      <c r="C7496" s="99" t="s">
        <v>175</v>
      </c>
    </row>
    <row r="7497" spans="1:3">
      <c r="A7497" s="101">
        <v>33700</v>
      </c>
      <c r="B7497" s="100">
        <v>38.28</v>
      </c>
      <c r="C7497" s="99" t="s">
        <v>175</v>
      </c>
    </row>
    <row r="7498" spans="1:3">
      <c r="A7498" s="101">
        <v>33697</v>
      </c>
      <c r="B7498" s="100">
        <v>37.89</v>
      </c>
      <c r="C7498" s="99" t="s">
        <v>175</v>
      </c>
    </row>
    <row r="7499" spans="1:3">
      <c r="A7499" s="101">
        <v>33696</v>
      </c>
      <c r="B7499" s="100">
        <v>37.78</v>
      </c>
      <c r="C7499" s="99" t="s">
        <v>175</v>
      </c>
    </row>
    <row r="7500" spans="1:3">
      <c r="A7500" s="101">
        <v>33695</v>
      </c>
      <c r="B7500" s="100">
        <v>38.14</v>
      </c>
      <c r="C7500" s="99" t="s">
        <v>175</v>
      </c>
    </row>
    <row r="7501" spans="1:3">
      <c r="A7501" s="101">
        <v>33694</v>
      </c>
      <c r="B7501" s="100">
        <v>38.090000000000003</v>
      </c>
      <c r="C7501" s="99" t="s">
        <v>175</v>
      </c>
    </row>
    <row r="7502" spans="1:3">
      <c r="A7502" s="101">
        <v>33693</v>
      </c>
      <c r="B7502" s="100">
        <v>38.020000000000003</v>
      </c>
      <c r="C7502" s="99" t="s">
        <v>175</v>
      </c>
    </row>
    <row r="7503" spans="1:3">
      <c r="A7503" s="101">
        <v>33690</v>
      </c>
      <c r="B7503" s="100">
        <v>38.06</v>
      </c>
      <c r="C7503" s="99" t="s">
        <v>175</v>
      </c>
    </row>
    <row r="7504" spans="1:3">
      <c r="A7504" s="101">
        <v>33689</v>
      </c>
      <c r="B7504" s="100">
        <v>38.47</v>
      </c>
      <c r="C7504" s="99" t="s">
        <v>175</v>
      </c>
    </row>
    <row r="7505" spans="1:3">
      <c r="A7505" s="101">
        <v>33688</v>
      </c>
      <c r="B7505" s="100">
        <v>38.659999999999997</v>
      </c>
      <c r="C7505" s="99" t="s">
        <v>175</v>
      </c>
    </row>
    <row r="7506" spans="1:3">
      <c r="A7506" s="101">
        <v>33687</v>
      </c>
      <c r="B7506" s="100">
        <v>38.76</v>
      </c>
      <c r="C7506" s="99" t="s">
        <v>175</v>
      </c>
    </row>
    <row r="7507" spans="1:3">
      <c r="A7507" s="101">
        <v>33686</v>
      </c>
      <c r="B7507" s="100">
        <v>38.86</v>
      </c>
      <c r="C7507" s="99" t="s">
        <v>175</v>
      </c>
    </row>
    <row r="7508" spans="1:3">
      <c r="A7508" s="101">
        <v>33683</v>
      </c>
      <c r="B7508" s="100">
        <v>38.979999999999997</v>
      </c>
      <c r="C7508" s="99" t="s">
        <v>175</v>
      </c>
    </row>
    <row r="7509" spans="1:3">
      <c r="A7509" s="101">
        <v>33682</v>
      </c>
      <c r="B7509" s="100">
        <v>38.85</v>
      </c>
      <c r="C7509" s="99" t="s">
        <v>175</v>
      </c>
    </row>
    <row r="7510" spans="1:3">
      <c r="A7510" s="101">
        <v>33681</v>
      </c>
      <c r="B7510" s="100">
        <v>38.79</v>
      </c>
      <c r="C7510" s="99" t="s">
        <v>175</v>
      </c>
    </row>
    <row r="7511" spans="1:3">
      <c r="A7511" s="101">
        <v>33680</v>
      </c>
      <c r="B7511" s="100">
        <v>38.83</v>
      </c>
      <c r="C7511" s="99" t="s">
        <v>175</v>
      </c>
    </row>
    <row r="7512" spans="1:3">
      <c r="A7512" s="101">
        <v>33679</v>
      </c>
      <c r="B7512" s="100">
        <v>38.520000000000003</v>
      </c>
      <c r="C7512" s="99" t="s">
        <v>175</v>
      </c>
    </row>
    <row r="7513" spans="1:3">
      <c r="A7513" s="101">
        <v>33676</v>
      </c>
      <c r="B7513" s="100">
        <v>38.47</v>
      </c>
      <c r="C7513" s="99" t="s">
        <v>175</v>
      </c>
    </row>
    <row r="7514" spans="1:3">
      <c r="A7514" s="101">
        <v>33675</v>
      </c>
      <c r="B7514" s="100">
        <v>38.28</v>
      </c>
      <c r="C7514" s="99" t="s">
        <v>175</v>
      </c>
    </row>
    <row r="7515" spans="1:3">
      <c r="A7515" s="101">
        <v>33674</v>
      </c>
      <c r="B7515" s="100">
        <v>38.299999999999997</v>
      </c>
      <c r="C7515" s="99" t="s">
        <v>175</v>
      </c>
    </row>
    <row r="7516" spans="1:3">
      <c r="A7516" s="101">
        <v>33673</v>
      </c>
      <c r="B7516" s="100">
        <v>38.57</v>
      </c>
      <c r="C7516" s="99" t="s">
        <v>175</v>
      </c>
    </row>
    <row r="7517" spans="1:3">
      <c r="A7517" s="101">
        <v>33672</v>
      </c>
      <c r="B7517" s="100">
        <v>38.409999999999997</v>
      </c>
      <c r="C7517" s="99" t="s">
        <v>175</v>
      </c>
    </row>
    <row r="7518" spans="1:3">
      <c r="A7518" s="101">
        <v>33669</v>
      </c>
      <c r="B7518" s="100">
        <v>38.32</v>
      </c>
      <c r="C7518" s="99" t="s">
        <v>175</v>
      </c>
    </row>
    <row r="7519" spans="1:3">
      <c r="A7519" s="101">
        <v>33668</v>
      </c>
      <c r="B7519" s="100">
        <v>38.51</v>
      </c>
      <c r="C7519" s="99" t="s">
        <v>175</v>
      </c>
    </row>
    <row r="7520" spans="1:3">
      <c r="A7520" s="101">
        <v>33667</v>
      </c>
      <c r="B7520" s="100">
        <v>38.78</v>
      </c>
      <c r="C7520" s="99" t="s">
        <v>175</v>
      </c>
    </row>
    <row r="7521" spans="1:3">
      <c r="A7521" s="101">
        <v>33666</v>
      </c>
      <c r="B7521" s="100">
        <v>39.11</v>
      </c>
      <c r="C7521" s="99" t="s">
        <v>175</v>
      </c>
    </row>
    <row r="7522" spans="1:3">
      <c r="A7522" s="101">
        <v>33665</v>
      </c>
      <c r="B7522" s="100">
        <v>39.06</v>
      </c>
      <c r="C7522" s="99" t="s">
        <v>175</v>
      </c>
    </row>
    <row r="7523" spans="1:3">
      <c r="A7523" s="101">
        <v>33662</v>
      </c>
      <c r="B7523" s="100">
        <v>39.06</v>
      </c>
      <c r="C7523" s="99" t="s">
        <v>175</v>
      </c>
    </row>
    <row r="7524" spans="1:3">
      <c r="A7524" s="101">
        <v>33661</v>
      </c>
      <c r="B7524" s="100">
        <v>39.18</v>
      </c>
      <c r="C7524" s="99" t="s">
        <v>175</v>
      </c>
    </row>
    <row r="7525" spans="1:3">
      <c r="A7525" s="101">
        <v>33660</v>
      </c>
      <c r="B7525" s="100">
        <v>39.31</v>
      </c>
      <c r="C7525" s="99" t="s">
        <v>175</v>
      </c>
    </row>
    <row r="7526" spans="1:3">
      <c r="A7526" s="101">
        <v>33659</v>
      </c>
      <c r="B7526" s="100">
        <v>38.85</v>
      </c>
      <c r="C7526" s="99" t="s">
        <v>175</v>
      </c>
    </row>
    <row r="7527" spans="1:3">
      <c r="A7527" s="101">
        <v>33658</v>
      </c>
      <c r="B7527" s="100">
        <v>39.01</v>
      </c>
      <c r="C7527" s="99" t="s">
        <v>175</v>
      </c>
    </row>
    <row r="7528" spans="1:3">
      <c r="A7528" s="101">
        <v>33655</v>
      </c>
      <c r="B7528" s="100">
        <v>38.93</v>
      </c>
      <c r="C7528" s="99" t="s">
        <v>175</v>
      </c>
    </row>
    <row r="7529" spans="1:3">
      <c r="A7529" s="101">
        <v>33654</v>
      </c>
      <c r="B7529" s="100">
        <v>39.159999999999997</v>
      </c>
      <c r="C7529" s="99" t="s">
        <v>175</v>
      </c>
    </row>
    <row r="7530" spans="1:3">
      <c r="A7530" s="101">
        <v>33653</v>
      </c>
      <c r="B7530" s="100">
        <v>38.630000000000003</v>
      </c>
      <c r="C7530" s="99" t="s">
        <v>175</v>
      </c>
    </row>
    <row r="7531" spans="1:3">
      <c r="A7531" s="101">
        <v>33652</v>
      </c>
      <c r="B7531" s="100">
        <v>38.54</v>
      </c>
      <c r="C7531" s="99" t="s">
        <v>175</v>
      </c>
    </row>
    <row r="7532" spans="1:3">
      <c r="A7532" s="101">
        <v>33648</v>
      </c>
      <c r="B7532" s="100">
        <v>39.020000000000003</v>
      </c>
      <c r="C7532" s="99" t="s">
        <v>175</v>
      </c>
    </row>
    <row r="7533" spans="1:3">
      <c r="A7533" s="101">
        <v>33647</v>
      </c>
      <c r="B7533" s="100">
        <v>39.119999999999997</v>
      </c>
      <c r="C7533" s="99" t="s">
        <v>175</v>
      </c>
    </row>
    <row r="7534" spans="1:3">
      <c r="A7534" s="101">
        <v>33646</v>
      </c>
      <c r="B7534" s="100">
        <v>39.44</v>
      </c>
      <c r="C7534" s="99" t="s">
        <v>175</v>
      </c>
    </row>
    <row r="7535" spans="1:3">
      <c r="A7535" s="101">
        <v>33645</v>
      </c>
      <c r="B7535" s="100">
        <v>39.130000000000003</v>
      </c>
      <c r="C7535" s="99" t="s">
        <v>175</v>
      </c>
    </row>
    <row r="7536" spans="1:3">
      <c r="A7536" s="101">
        <v>33644</v>
      </c>
      <c r="B7536" s="100">
        <v>39.119999999999997</v>
      </c>
      <c r="C7536" s="99" t="s">
        <v>175</v>
      </c>
    </row>
    <row r="7537" spans="1:3">
      <c r="A7537" s="101">
        <v>33641</v>
      </c>
      <c r="B7537" s="100">
        <v>38.86</v>
      </c>
      <c r="C7537" s="99" t="s">
        <v>175</v>
      </c>
    </row>
    <row r="7538" spans="1:3">
      <c r="A7538" s="101">
        <v>33640</v>
      </c>
      <c r="B7538" s="100">
        <v>39.1</v>
      </c>
      <c r="C7538" s="99" t="s">
        <v>175</v>
      </c>
    </row>
    <row r="7539" spans="1:3">
      <c r="A7539" s="101">
        <v>33639</v>
      </c>
      <c r="B7539" s="100">
        <v>39.090000000000003</v>
      </c>
      <c r="C7539" s="99" t="s">
        <v>175</v>
      </c>
    </row>
    <row r="7540" spans="1:3">
      <c r="A7540" s="101">
        <v>33638</v>
      </c>
      <c r="B7540" s="100">
        <v>39.08</v>
      </c>
      <c r="C7540" s="99" t="s">
        <v>175</v>
      </c>
    </row>
    <row r="7541" spans="1:3">
      <c r="A7541" s="101">
        <v>33637</v>
      </c>
      <c r="B7541" s="100">
        <v>38.659999999999997</v>
      </c>
      <c r="C7541" s="99" t="s">
        <v>175</v>
      </c>
    </row>
    <row r="7542" spans="1:3">
      <c r="A7542" s="101">
        <v>33634</v>
      </c>
      <c r="B7542" s="100">
        <v>38.58</v>
      </c>
      <c r="C7542" s="99" t="s">
        <v>175</v>
      </c>
    </row>
    <row r="7543" spans="1:3">
      <c r="A7543" s="101">
        <v>33633</v>
      </c>
      <c r="B7543" s="100">
        <v>38.840000000000003</v>
      </c>
      <c r="C7543" s="99" t="s">
        <v>175</v>
      </c>
    </row>
    <row r="7544" spans="1:3">
      <c r="A7544" s="101">
        <v>33632</v>
      </c>
      <c r="B7544" s="100">
        <v>38.72</v>
      </c>
      <c r="C7544" s="99" t="s">
        <v>175</v>
      </c>
    </row>
    <row r="7545" spans="1:3">
      <c r="A7545" s="101">
        <v>33631</v>
      </c>
      <c r="B7545" s="100">
        <v>39.15</v>
      </c>
      <c r="C7545" s="99" t="s">
        <v>175</v>
      </c>
    </row>
    <row r="7546" spans="1:3">
      <c r="A7546" s="101">
        <v>33630</v>
      </c>
      <c r="B7546" s="100">
        <v>39.15</v>
      </c>
      <c r="C7546" s="99" t="s">
        <v>175</v>
      </c>
    </row>
    <row r="7547" spans="1:3">
      <c r="A7547" s="101">
        <v>33627</v>
      </c>
      <c r="B7547" s="100">
        <v>39.19</v>
      </c>
      <c r="C7547" s="99" t="s">
        <v>175</v>
      </c>
    </row>
    <row r="7548" spans="1:3">
      <c r="A7548" s="101">
        <v>33626</v>
      </c>
      <c r="B7548" s="100">
        <v>39.14</v>
      </c>
      <c r="C7548" s="99" t="s">
        <v>175</v>
      </c>
    </row>
    <row r="7549" spans="1:3">
      <c r="A7549" s="101">
        <v>33625</v>
      </c>
      <c r="B7549" s="100">
        <v>39.44</v>
      </c>
      <c r="C7549" s="99" t="s">
        <v>175</v>
      </c>
    </row>
    <row r="7550" spans="1:3">
      <c r="A7550" s="101">
        <v>33624</v>
      </c>
      <c r="B7550" s="100">
        <v>38.93</v>
      </c>
      <c r="C7550" s="99" t="s">
        <v>175</v>
      </c>
    </row>
    <row r="7551" spans="1:3">
      <c r="A7551" s="101">
        <v>33623</v>
      </c>
      <c r="B7551" s="100">
        <v>39.28</v>
      </c>
      <c r="C7551" s="99" t="s">
        <v>175</v>
      </c>
    </row>
    <row r="7552" spans="1:3">
      <c r="A7552" s="101">
        <v>33620</v>
      </c>
      <c r="B7552" s="100">
        <v>39.51</v>
      </c>
      <c r="C7552" s="99" t="s">
        <v>175</v>
      </c>
    </row>
    <row r="7553" spans="1:3">
      <c r="A7553" s="101">
        <v>33619</v>
      </c>
      <c r="B7553" s="100">
        <v>39.450000000000003</v>
      </c>
      <c r="C7553" s="99" t="s">
        <v>175</v>
      </c>
    </row>
    <row r="7554" spans="1:3">
      <c r="A7554" s="101">
        <v>33618</v>
      </c>
      <c r="B7554" s="100">
        <v>39.69</v>
      </c>
      <c r="C7554" s="99" t="s">
        <v>175</v>
      </c>
    </row>
    <row r="7555" spans="1:3">
      <c r="A7555" s="101">
        <v>33617</v>
      </c>
      <c r="B7555" s="100">
        <v>39.65</v>
      </c>
      <c r="C7555" s="99" t="s">
        <v>175</v>
      </c>
    </row>
    <row r="7556" spans="1:3">
      <c r="A7556" s="101">
        <v>33616</v>
      </c>
      <c r="B7556" s="100">
        <v>39.07</v>
      </c>
      <c r="C7556" s="99" t="s">
        <v>175</v>
      </c>
    </row>
    <row r="7557" spans="1:3">
      <c r="A7557" s="101">
        <v>33613</v>
      </c>
      <c r="B7557" s="100">
        <v>39.14</v>
      </c>
      <c r="C7557" s="99" t="s">
        <v>175</v>
      </c>
    </row>
    <row r="7558" spans="1:3">
      <c r="A7558" s="101">
        <v>33612</v>
      </c>
      <c r="B7558" s="100">
        <v>39.380000000000003</v>
      </c>
      <c r="C7558" s="99" t="s">
        <v>175</v>
      </c>
    </row>
    <row r="7559" spans="1:3">
      <c r="A7559" s="101">
        <v>33611</v>
      </c>
      <c r="B7559" s="100">
        <v>39.43</v>
      </c>
      <c r="C7559" s="99" t="s">
        <v>175</v>
      </c>
    </row>
    <row r="7560" spans="1:3">
      <c r="A7560" s="101">
        <v>33610</v>
      </c>
      <c r="B7560" s="100">
        <v>39.36</v>
      </c>
      <c r="C7560" s="99" t="s">
        <v>175</v>
      </c>
    </row>
    <row r="7561" spans="1:3">
      <c r="A7561" s="101">
        <v>33609</v>
      </c>
      <c r="B7561" s="100">
        <v>39.409999999999997</v>
      </c>
      <c r="C7561" s="99" t="s">
        <v>175</v>
      </c>
    </row>
    <row r="7562" spans="1:3">
      <c r="A7562" s="101">
        <v>33606</v>
      </c>
      <c r="B7562" s="100">
        <v>39.520000000000003</v>
      </c>
      <c r="C7562" s="99" t="s">
        <v>175</v>
      </c>
    </row>
    <row r="7563" spans="1:3">
      <c r="A7563" s="101">
        <v>33605</v>
      </c>
      <c r="B7563" s="100">
        <v>39.33</v>
      </c>
      <c r="C7563" s="99" t="s">
        <v>175</v>
      </c>
    </row>
    <row r="7564" spans="1:3">
      <c r="A7564" s="101">
        <v>33603</v>
      </c>
      <c r="B7564" s="100">
        <v>39.31</v>
      </c>
      <c r="C7564" s="99" t="s">
        <v>175</v>
      </c>
    </row>
    <row r="7565" spans="1:3">
      <c r="A7565" s="101">
        <v>33602</v>
      </c>
      <c r="B7565" s="100">
        <v>39.119999999999997</v>
      </c>
      <c r="C7565" s="99" t="s">
        <v>175</v>
      </c>
    </row>
    <row r="7566" spans="1:3">
      <c r="A7566" s="101">
        <v>33599</v>
      </c>
      <c r="B7566" s="100">
        <v>38.31</v>
      </c>
      <c r="C7566" s="99" t="s">
        <v>175</v>
      </c>
    </row>
    <row r="7567" spans="1:3">
      <c r="A7567" s="101">
        <v>33598</v>
      </c>
      <c r="B7567" s="100">
        <v>38.81</v>
      </c>
      <c r="C7567" s="99" t="s">
        <v>175</v>
      </c>
    </row>
    <row r="7568" spans="1:3">
      <c r="A7568" s="101">
        <v>33596</v>
      </c>
      <c r="B7568" s="100">
        <v>38.270000000000003</v>
      </c>
      <c r="C7568" s="99" t="s">
        <v>175</v>
      </c>
    </row>
    <row r="7569" spans="1:3">
      <c r="A7569" s="101">
        <v>33595</v>
      </c>
      <c r="B7569" s="100">
        <v>38.01</v>
      </c>
      <c r="C7569" s="99" t="s">
        <v>175</v>
      </c>
    </row>
    <row r="7570" spans="1:3">
      <c r="A7570" s="101">
        <v>33592</v>
      </c>
      <c r="B7570" s="100">
        <v>37.08</v>
      </c>
      <c r="C7570" s="99" t="s">
        <v>175</v>
      </c>
    </row>
    <row r="7571" spans="1:3">
      <c r="A7571" s="101">
        <v>33591</v>
      </c>
      <c r="B7571" s="100">
        <v>36.64</v>
      </c>
      <c r="C7571" s="99" t="s">
        <v>175</v>
      </c>
    </row>
    <row r="7572" spans="1:3">
      <c r="A7572" s="101">
        <v>33590</v>
      </c>
      <c r="B7572" s="100">
        <v>36.729999999999997</v>
      </c>
      <c r="C7572" s="99" t="s">
        <v>175</v>
      </c>
    </row>
    <row r="7573" spans="1:3">
      <c r="A7573" s="101">
        <v>33589</v>
      </c>
      <c r="B7573" s="100">
        <v>36.67</v>
      </c>
      <c r="C7573" s="99" t="s">
        <v>175</v>
      </c>
    </row>
    <row r="7574" spans="1:3">
      <c r="A7574" s="101">
        <v>33588</v>
      </c>
      <c r="B7574" s="100">
        <v>36.82</v>
      </c>
      <c r="C7574" s="99" t="s">
        <v>175</v>
      </c>
    </row>
    <row r="7575" spans="1:3">
      <c r="A7575" s="101">
        <v>33585</v>
      </c>
      <c r="B7575" s="100">
        <v>36.82</v>
      </c>
      <c r="C7575" s="99" t="s">
        <v>175</v>
      </c>
    </row>
    <row r="7576" spans="1:3">
      <c r="A7576" s="101">
        <v>33584</v>
      </c>
      <c r="B7576" s="100">
        <v>36.54</v>
      </c>
      <c r="C7576" s="99" t="s">
        <v>175</v>
      </c>
    </row>
    <row r="7577" spans="1:3">
      <c r="A7577" s="101">
        <v>33583</v>
      </c>
      <c r="B7577" s="100">
        <v>36.17</v>
      </c>
      <c r="C7577" s="99" t="s">
        <v>175</v>
      </c>
    </row>
    <row r="7578" spans="1:3">
      <c r="A7578" s="101">
        <v>33582</v>
      </c>
      <c r="B7578" s="100">
        <v>36.200000000000003</v>
      </c>
      <c r="C7578" s="99" t="s">
        <v>175</v>
      </c>
    </row>
    <row r="7579" spans="1:3">
      <c r="A7579" s="101">
        <v>33581</v>
      </c>
      <c r="B7579" s="100">
        <v>36.22</v>
      </c>
      <c r="C7579" s="99" t="s">
        <v>175</v>
      </c>
    </row>
    <row r="7580" spans="1:3">
      <c r="A7580" s="101">
        <v>33578</v>
      </c>
      <c r="B7580" s="100">
        <v>36.29</v>
      </c>
      <c r="C7580" s="99" t="s">
        <v>175</v>
      </c>
    </row>
    <row r="7581" spans="1:3">
      <c r="A7581" s="101">
        <v>33577</v>
      </c>
      <c r="B7581" s="100">
        <v>36.130000000000003</v>
      </c>
      <c r="C7581" s="99" t="s">
        <v>175</v>
      </c>
    </row>
    <row r="7582" spans="1:3">
      <c r="A7582" s="101">
        <v>33576</v>
      </c>
      <c r="B7582" s="100">
        <v>36.380000000000003</v>
      </c>
      <c r="C7582" s="99" t="s">
        <v>175</v>
      </c>
    </row>
    <row r="7583" spans="1:3">
      <c r="A7583" s="101">
        <v>33575</v>
      </c>
      <c r="B7583" s="100">
        <v>36.46</v>
      </c>
      <c r="C7583" s="99" t="s">
        <v>175</v>
      </c>
    </row>
    <row r="7584" spans="1:3">
      <c r="A7584" s="101">
        <v>33574</v>
      </c>
      <c r="B7584" s="100">
        <v>36.5</v>
      </c>
      <c r="C7584" s="99" t="s">
        <v>175</v>
      </c>
    </row>
    <row r="7585" spans="1:3">
      <c r="A7585" s="101">
        <v>33571</v>
      </c>
      <c r="B7585" s="100">
        <v>35.9</v>
      </c>
      <c r="C7585" s="99" t="s">
        <v>175</v>
      </c>
    </row>
    <row r="7586" spans="1:3">
      <c r="A7586" s="101">
        <v>33569</v>
      </c>
      <c r="B7586" s="100">
        <v>36.020000000000003</v>
      </c>
      <c r="C7586" s="99" t="s">
        <v>175</v>
      </c>
    </row>
    <row r="7587" spans="1:3">
      <c r="A7587" s="101">
        <v>33568</v>
      </c>
      <c r="B7587" s="100">
        <v>36.15</v>
      </c>
      <c r="C7587" s="99" t="s">
        <v>175</v>
      </c>
    </row>
    <row r="7588" spans="1:3">
      <c r="A7588" s="101">
        <v>33567</v>
      </c>
      <c r="B7588" s="100">
        <v>35.9</v>
      </c>
      <c r="C7588" s="99" t="s">
        <v>175</v>
      </c>
    </row>
    <row r="7589" spans="1:3">
      <c r="A7589" s="101">
        <v>33564</v>
      </c>
      <c r="B7589" s="100">
        <v>35.97</v>
      </c>
      <c r="C7589" s="99" t="s">
        <v>175</v>
      </c>
    </row>
    <row r="7590" spans="1:3">
      <c r="A7590" s="101">
        <v>33563</v>
      </c>
      <c r="B7590" s="100">
        <v>36.33</v>
      </c>
      <c r="C7590" s="99" t="s">
        <v>175</v>
      </c>
    </row>
    <row r="7591" spans="1:3">
      <c r="A7591" s="101">
        <v>33562</v>
      </c>
      <c r="B7591" s="100">
        <v>36.18</v>
      </c>
      <c r="C7591" s="99" t="s">
        <v>175</v>
      </c>
    </row>
    <row r="7592" spans="1:3">
      <c r="A7592" s="101">
        <v>33561</v>
      </c>
      <c r="B7592" s="100">
        <v>36.26</v>
      </c>
      <c r="C7592" s="99" t="s">
        <v>175</v>
      </c>
    </row>
    <row r="7593" spans="1:3">
      <c r="A7593" s="101">
        <v>33560</v>
      </c>
      <c r="B7593" s="100">
        <v>36.81</v>
      </c>
      <c r="C7593" s="99" t="s">
        <v>175</v>
      </c>
    </row>
    <row r="7594" spans="1:3">
      <c r="A7594" s="101">
        <v>33557</v>
      </c>
      <c r="B7594" s="100">
        <v>36.56</v>
      </c>
      <c r="C7594" s="99" t="s">
        <v>175</v>
      </c>
    </row>
    <row r="7595" spans="1:3">
      <c r="A7595" s="101">
        <v>33556</v>
      </c>
      <c r="B7595" s="100">
        <v>37.94</v>
      </c>
      <c r="C7595" s="99" t="s">
        <v>175</v>
      </c>
    </row>
    <row r="7596" spans="1:3">
      <c r="A7596" s="101">
        <v>33555</v>
      </c>
      <c r="B7596" s="100">
        <v>37.96</v>
      </c>
      <c r="C7596" s="99" t="s">
        <v>175</v>
      </c>
    </row>
    <row r="7597" spans="1:3">
      <c r="A7597" s="101">
        <v>33554</v>
      </c>
      <c r="B7597" s="100">
        <v>37.89</v>
      </c>
      <c r="C7597" s="99" t="s">
        <v>175</v>
      </c>
    </row>
    <row r="7598" spans="1:3">
      <c r="A7598" s="101">
        <v>33553</v>
      </c>
      <c r="B7598" s="100">
        <v>37.549999999999997</v>
      </c>
      <c r="C7598" s="99" t="s">
        <v>175</v>
      </c>
    </row>
    <row r="7599" spans="1:3">
      <c r="A7599" s="101">
        <v>33550</v>
      </c>
      <c r="B7599" s="100">
        <v>37.520000000000003</v>
      </c>
      <c r="C7599" s="99" t="s">
        <v>175</v>
      </c>
    </row>
    <row r="7600" spans="1:3">
      <c r="A7600" s="101">
        <v>33549</v>
      </c>
      <c r="B7600" s="100">
        <v>37.58</v>
      </c>
      <c r="C7600" s="99" t="s">
        <v>175</v>
      </c>
    </row>
    <row r="7601" spans="1:3">
      <c r="A7601" s="101">
        <v>33548</v>
      </c>
      <c r="B7601" s="100">
        <v>37.22</v>
      </c>
      <c r="C7601" s="99" t="s">
        <v>175</v>
      </c>
    </row>
    <row r="7602" spans="1:3">
      <c r="A7602" s="101">
        <v>33547</v>
      </c>
      <c r="B7602" s="100">
        <v>37.090000000000003</v>
      </c>
      <c r="C7602" s="99" t="s">
        <v>175</v>
      </c>
    </row>
    <row r="7603" spans="1:3">
      <c r="A7603" s="101">
        <v>33546</v>
      </c>
      <c r="B7603" s="100">
        <v>37.22</v>
      </c>
      <c r="C7603" s="99" t="s">
        <v>175</v>
      </c>
    </row>
    <row r="7604" spans="1:3">
      <c r="A7604" s="101">
        <v>33543</v>
      </c>
      <c r="B7604" s="100">
        <v>37.29</v>
      </c>
      <c r="C7604" s="99" t="s">
        <v>175</v>
      </c>
    </row>
    <row r="7605" spans="1:3">
      <c r="A7605" s="101">
        <v>33542</v>
      </c>
      <c r="B7605" s="100">
        <v>37.4</v>
      </c>
      <c r="C7605" s="99" t="s">
        <v>175</v>
      </c>
    </row>
    <row r="7606" spans="1:3">
      <c r="A7606" s="101">
        <v>33541</v>
      </c>
      <c r="B7606" s="100">
        <v>37.44</v>
      </c>
      <c r="C7606" s="99" t="s">
        <v>175</v>
      </c>
    </row>
    <row r="7607" spans="1:3">
      <c r="A7607" s="101">
        <v>33540</v>
      </c>
      <c r="B7607" s="100">
        <v>37.299999999999997</v>
      </c>
      <c r="C7607" s="99" t="s">
        <v>175</v>
      </c>
    </row>
    <row r="7608" spans="1:3">
      <c r="A7608" s="101">
        <v>33539</v>
      </c>
      <c r="B7608" s="100">
        <v>37.11</v>
      </c>
      <c r="C7608" s="99" t="s">
        <v>175</v>
      </c>
    </row>
    <row r="7609" spans="1:3">
      <c r="A7609" s="101">
        <v>33536</v>
      </c>
      <c r="B7609" s="100">
        <v>36.6</v>
      </c>
      <c r="C7609" s="99" t="s">
        <v>175</v>
      </c>
    </row>
    <row r="7610" spans="1:3">
      <c r="A7610" s="101">
        <v>33535</v>
      </c>
      <c r="B7610" s="100">
        <v>36.67</v>
      </c>
      <c r="C7610" s="99" t="s">
        <v>175</v>
      </c>
    </row>
    <row r="7611" spans="1:3">
      <c r="A7611" s="101">
        <v>33534</v>
      </c>
      <c r="B7611" s="100">
        <v>36.950000000000003</v>
      </c>
      <c r="C7611" s="99" t="s">
        <v>175</v>
      </c>
    </row>
    <row r="7612" spans="1:3">
      <c r="A7612" s="101">
        <v>33533</v>
      </c>
      <c r="B7612" s="100">
        <v>36.94</v>
      </c>
      <c r="C7612" s="99" t="s">
        <v>175</v>
      </c>
    </row>
    <row r="7613" spans="1:3">
      <c r="A7613" s="101">
        <v>33532</v>
      </c>
      <c r="B7613" s="100">
        <v>37.15</v>
      </c>
      <c r="C7613" s="99" t="s">
        <v>175</v>
      </c>
    </row>
    <row r="7614" spans="1:3">
      <c r="A7614" s="101">
        <v>33529</v>
      </c>
      <c r="B7614" s="100">
        <v>37.380000000000003</v>
      </c>
      <c r="C7614" s="99" t="s">
        <v>175</v>
      </c>
    </row>
    <row r="7615" spans="1:3">
      <c r="A7615" s="101">
        <v>33528</v>
      </c>
      <c r="B7615" s="100">
        <v>37.32</v>
      </c>
      <c r="C7615" s="99" t="s">
        <v>175</v>
      </c>
    </row>
    <row r="7616" spans="1:3">
      <c r="A7616" s="101">
        <v>33527</v>
      </c>
      <c r="B7616" s="100">
        <v>37.409999999999997</v>
      </c>
      <c r="C7616" s="99" t="s">
        <v>175</v>
      </c>
    </row>
    <row r="7617" spans="1:3">
      <c r="A7617" s="101">
        <v>33526</v>
      </c>
      <c r="B7617" s="100">
        <v>37.229999999999997</v>
      </c>
      <c r="C7617" s="99" t="s">
        <v>175</v>
      </c>
    </row>
    <row r="7618" spans="1:3">
      <c r="A7618" s="101">
        <v>33525</v>
      </c>
      <c r="B7618" s="100">
        <v>36.799999999999997</v>
      </c>
      <c r="C7618" s="99" t="s">
        <v>175</v>
      </c>
    </row>
    <row r="7619" spans="1:3">
      <c r="A7619" s="101">
        <v>33522</v>
      </c>
      <c r="B7619" s="100">
        <v>36.33</v>
      </c>
      <c r="C7619" s="99" t="s">
        <v>175</v>
      </c>
    </row>
    <row r="7620" spans="1:3">
      <c r="A7620" s="101">
        <v>33521</v>
      </c>
      <c r="B7620" s="100">
        <v>36.24</v>
      </c>
      <c r="C7620" s="99" t="s">
        <v>175</v>
      </c>
    </row>
    <row r="7621" spans="1:3">
      <c r="A7621" s="101">
        <v>33520</v>
      </c>
      <c r="B7621" s="100">
        <v>35.880000000000003</v>
      </c>
      <c r="C7621" s="99" t="s">
        <v>175</v>
      </c>
    </row>
    <row r="7622" spans="1:3">
      <c r="A7622" s="101">
        <v>33519</v>
      </c>
      <c r="B7622" s="100">
        <v>36.24</v>
      </c>
      <c r="C7622" s="99" t="s">
        <v>175</v>
      </c>
    </row>
    <row r="7623" spans="1:3">
      <c r="A7623" s="101">
        <v>33518</v>
      </c>
      <c r="B7623" s="100">
        <v>36.14</v>
      </c>
      <c r="C7623" s="99" t="s">
        <v>175</v>
      </c>
    </row>
    <row r="7624" spans="1:3">
      <c r="A7624" s="101">
        <v>33515</v>
      </c>
      <c r="B7624" s="100">
        <v>36.299999999999997</v>
      </c>
      <c r="C7624" s="99" t="s">
        <v>175</v>
      </c>
    </row>
    <row r="7625" spans="1:3">
      <c r="A7625" s="101">
        <v>33514</v>
      </c>
      <c r="B7625" s="100">
        <v>36.590000000000003</v>
      </c>
      <c r="C7625" s="99" t="s">
        <v>175</v>
      </c>
    </row>
    <row r="7626" spans="1:3">
      <c r="A7626" s="101">
        <v>33513</v>
      </c>
      <c r="B7626" s="100">
        <v>36.950000000000003</v>
      </c>
      <c r="C7626" s="99" t="s">
        <v>175</v>
      </c>
    </row>
    <row r="7627" spans="1:3">
      <c r="A7627" s="101">
        <v>33512</v>
      </c>
      <c r="B7627" s="100">
        <v>37.03</v>
      </c>
      <c r="C7627" s="99" t="s">
        <v>175</v>
      </c>
    </row>
    <row r="7628" spans="1:3">
      <c r="A7628" s="101">
        <v>33511</v>
      </c>
      <c r="B7628" s="100">
        <v>36.909999999999997</v>
      </c>
      <c r="C7628" s="99" t="s">
        <v>175</v>
      </c>
    </row>
    <row r="7629" spans="1:3">
      <c r="A7629" s="101">
        <v>33508</v>
      </c>
      <c r="B7629" s="100">
        <v>36.71</v>
      </c>
      <c r="C7629" s="99" t="s">
        <v>175</v>
      </c>
    </row>
    <row r="7630" spans="1:3">
      <c r="A7630" s="101">
        <v>33507</v>
      </c>
      <c r="B7630" s="100">
        <v>36.770000000000003</v>
      </c>
      <c r="C7630" s="99" t="s">
        <v>175</v>
      </c>
    </row>
    <row r="7631" spans="1:3">
      <c r="A7631" s="101">
        <v>33506</v>
      </c>
      <c r="B7631" s="100">
        <v>36.99</v>
      </c>
      <c r="C7631" s="99" t="s">
        <v>175</v>
      </c>
    </row>
    <row r="7632" spans="1:3">
      <c r="A7632" s="101">
        <v>33505</v>
      </c>
      <c r="B7632" s="100">
        <v>37.06</v>
      </c>
      <c r="C7632" s="99" t="s">
        <v>175</v>
      </c>
    </row>
    <row r="7633" spans="1:3">
      <c r="A7633" s="101">
        <v>33504</v>
      </c>
      <c r="B7633" s="100">
        <v>36.880000000000003</v>
      </c>
      <c r="C7633" s="99" t="s">
        <v>175</v>
      </c>
    </row>
    <row r="7634" spans="1:3">
      <c r="A7634" s="101">
        <v>33501</v>
      </c>
      <c r="B7634" s="100">
        <v>37.07</v>
      </c>
      <c r="C7634" s="99" t="s">
        <v>175</v>
      </c>
    </row>
    <row r="7635" spans="1:3">
      <c r="A7635" s="101">
        <v>33500</v>
      </c>
      <c r="B7635" s="100">
        <v>37.03</v>
      </c>
      <c r="C7635" s="99" t="s">
        <v>175</v>
      </c>
    </row>
    <row r="7636" spans="1:3">
      <c r="A7636" s="101">
        <v>33499</v>
      </c>
      <c r="B7636" s="100">
        <v>36.96</v>
      </c>
      <c r="C7636" s="99" t="s">
        <v>175</v>
      </c>
    </row>
    <row r="7637" spans="1:3">
      <c r="A7637" s="101">
        <v>33498</v>
      </c>
      <c r="B7637" s="100">
        <v>36.83</v>
      </c>
      <c r="C7637" s="99" t="s">
        <v>175</v>
      </c>
    </row>
    <row r="7638" spans="1:3">
      <c r="A7638" s="101">
        <v>33497</v>
      </c>
      <c r="B7638" s="100">
        <v>36.85</v>
      </c>
      <c r="C7638" s="99" t="s">
        <v>175</v>
      </c>
    </row>
    <row r="7639" spans="1:3">
      <c r="A7639" s="101">
        <v>33494</v>
      </c>
      <c r="B7639" s="100">
        <v>36.630000000000003</v>
      </c>
      <c r="C7639" s="99" t="s">
        <v>175</v>
      </c>
    </row>
    <row r="7640" spans="1:3">
      <c r="A7640" s="101">
        <v>33493</v>
      </c>
      <c r="B7640" s="100">
        <v>36.99</v>
      </c>
      <c r="C7640" s="99" t="s">
        <v>175</v>
      </c>
    </row>
    <row r="7641" spans="1:3">
      <c r="A7641" s="101">
        <v>33492</v>
      </c>
      <c r="B7641" s="100">
        <v>36.770000000000003</v>
      </c>
      <c r="C7641" s="99" t="s">
        <v>175</v>
      </c>
    </row>
    <row r="7642" spans="1:3">
      <c r="A7642" s="101">
        <v>33491</v>
      </c>
      <c r="B7642" s="100">
        <v>36.729999999999997</v>
      </c>
      <c r="C7642" s="99" t="s">
        <v>175</v>
      </c>
    </row>
    <row r="7643" spans="1:3">
      <c r="A7643" s="101">
        <v>33490</v>
      </c>
      <c r="B7643" s="100">
        <v>37.090000000000003</v>
      </c>
      <c r="C7643" s="99" t="s">
        <v>175</v>
      </c>
    </row>
    <row r="7644" spans="1:3">
      <c r="A7644" s="101">
        <v>33487</v>
      </c>
      <c r="B7644" s="100">
        <v>37.130000000000003</v>
      </c>
      <c r="C7644" s="99" t="s">
        <v>175</v>
      </c>
    </row>
    <row r="7645" spans="1:3">
      <c r="A7645" s="101">
        <v>33486</v>
      </c>
      <c r="B7645" s="100">
        <v>37.130000000000003</v>
      </c>
      <c r="C7645" s="99" t="s">
        <v>175</v>
      </c>
    </row>
    <row r="7646" spans="1:3">
      <c r="A7646" s="101">
        <v>33485</v>
      </c>
      <c r="B7646" s="100">
        <v>37.22</v>
      </c>
      <c r="C7646" s="99" t="s">
        <v>175</v>
      </c>
    </row>
    <row r="7647" spans="1:3">
      <c r="A7647" s="101">
        <v>33484</v>
      </c>
      <c r="B7647" s="100">
        <v>37.42</v>
      </c>
      <c r="C7647" s="99" t="s">
        <v>175</v>
      </c>
    </row>
    <row r="7648" spans="1:3">
      <c r="A7648" s="101">
        <v>33480</v>
      </c>
      <c r="B7648" s="100">
        <v>37.72</v>
      </c>
      <c r="C7648" s="99" t="s">
        <v>175</v>
      </c>
    </row>
    <row r="7649" spans="1:3">
      <c r="A7649" s="101">
        <v>33479</v>
      </c>
      <c r="B7649" s="100">
        <v>37.81</v>
      </c>
      <c r="C7649" s="99" t="s">
        <v>175</v>
      </c>
    </row>
    <row r="7650" spans="1:3">
      <c r="A7650" s="101">
        <v>33478</v>
      </c>
      <c r="B7650" s="100">
        <v>37.83</v>
      </c>
      <c r="C7650" s="99" t="s">
        <v>175</v>
      </c>
    </row>
    <row r="7651" spans="1:3">
      <c r="A7651" s="101">
        <v>33477</v>
      </c>
      <c r="B7651" s="100">
        <v>37.479999999999997</v>
      </c>
      <c r="C7651" s="99" t="s">
        <v>175</v>
      </c>
    </row>
    <row r="7652" spans="1:3">
      <c r="A7652" s="101">
        <v>33476</v>
      </c>
      <c r="B7652" s="100">
        <v>37.549999999999997</v>
      </c>
      <c r="C7652" s="99" t="s">
        <v>175</v>
      </c>
    </row>
    <row r="7653" spans="1:3">
      <c r="A7653" s="101">
        <v>33473</v>
      </c>
      <c r="B7653" s="100">
        <v>37.57</v>
      </c>
      <c r="C7653" s="99" t="s">
        <v>175</v>
      </c>
    </row>
    <row r="7654" spans="1:3">
      <c r="A7654" s="101">
        <v>33472</v>
      </c>
      <c r="B7654" s="100">
        <v>37.299999999999997</v>
      </c>
      <c r="C7654" s="99" t="s">
        <v>175</v>
      </c>
    </row>
    <row r="7655" spans="1:3">
      <c r="A7655" s="101">
        <v>33471</v>
      </c>
      <c r="B7655" s="100">
        <v>37.229999999999997</v>
      </c>
      <c r="C7655" s="99" t="s">
        <v>175</v>
      </c>
    </row>
    <row r="7656" spans="1:3">
      <c r="A7656" s="101">
        <v>33470</v>
      </c>
      <c r="B7656" s="100">
        <v>36.17</v>
      </c>
      <c r="C7656" s="99" t="s">
        <v>175</v>
      </c>
    </row>
    <row r="7657" spans="1:3">
      <c r="A7657" s="101">
        <v>33469</v>
      </c>
      <c r="B7657" s="100">
        <v>35.89</v>
      </c>
      <c r="C7657" s="99" t="s">
        <v>175</v>
      </c>
    </row>
    <row r="7658" spans="1:3">
      <c r="A7658" s="101">
        <v>33466</v>
      </c>
      <c r="B7658" s="100">
        <v>36.75</v>
      </c>
      <c r="C7658" s="99" t="s">
        <v>175</v>
      </c>
    </row>
    <row r="7659" spans="1:3">
      <c r="A7659" s="101">
        <v>33465</v>
      </c>
      <c r="B7659" s="100">
        <v>37.1</v>
      </c>
      <c r="C7659" s="99" t="s">
        <v>175</v>
      </c>
    </row>
    <row r="7660" spans="1:3">
      <c r="A7660" s="101">
        <v>33464</v>
      </c>
      <c r="B7660" s="100">
        <v>37.15</v>
      </c>
      <c r="C7660" s="99" t="s">
        <v>175</v>
      </c>
    </row>
    <row r="7661" spans="1:3">
      <c r="A7661" s="101">
        <v>33463</v>
      </c>
      <c r="B7661" s="100">
        <v>37.11</v>
      </c>
      <c r="C7661" s="99" t="s">
        <v>175</v>
      </c>
    </row>
    <row r="7662" spans="1:3">
      <c r="A7662" s="101">
        <v>33462</v>
      </c>
      <c r="B7662" s="100">
        <v>36.96</v>
      </c>
      <c r="C7662" s="99" t="s">
        <v>175</v>
      </c>
    </row>
    <row r="7663" spans="1:3">
      <c r="A7663" s="101">
        <v>33459</v>
      </c>
      <c r="B7663" s="100">
        <v>36.869999999999997</v>
      </c>
      <c r="C7663" s="99" t="s">
        <v>175</v>
      </c>
    </row>
    <row r="7664" spans="1:3">
      <c r="A7664" s="101">
        <v>33458</v>
      </c>
      <c r="B7664" s="100">
        <v>37.07</v>
      </c>
      <c r="C7664" s="99" t="s">
        <v>175</v>
      </c>
    </row>
    <row r="7665" spans="1:3">
      <c r="A7665" s="101">
        <v>33457</v>
      </c>
      <c r="B7665" s="100">
        <v>37.18</v>
      </c>
      <c r="C7665" s="99" t="s">
        <v>175</v>
      </c>
    </row>
    <row r="7666" spans="1:3">
      <c r="A7666" s="101">
        <v>33456</v>
      </c>
      <c r="B7666" s="100">
        <v>37.17</v>
      </c>
      <c r="C7666" s="99" t="s">
        <v>175</v>
      </c>
    </row>
    <row r="7667" spans="1:3">
      <c r="A7667" s="101">
        <v>33455</v>
      </c>
      <c r="B7667" s="100">
        <v>36.630000000000003</v>
      </c>
      <c r="C7667" s="99" t="s">
        <v>175</v>
      </c>
    </row>
    <row r="7668" spans="1:3">
      <c r="A7668" s="101">
        <v>33452</v>
      </c>
      <c r="B7668" s="100">
        <v>36.81</v>
      </c>
      <c r="C7668" s="99" t="s">
        <v>175</v>
      </c>
    </row>
    <row r="7669" spans="1:3">
      <c r="A7669" s="101">
        <v>33451</v>
      </c>
      <c r="B7669" s="100">
        <v>36.799999999999997</v>
      </c>
      <c r="C7669" s="99" t="s">
        <v>175</v>
      </c>
    </row>
    <row r="7670" spans="1:3">
      <c r="A7670" s="101">
        <v>33450</v>
      </c>
      <c r="B7670" s="100">
        <v>36.86</v>
      </c>
      <c r="C7670" s="99" t="s">
        <v>175</v>
      </c>
    </row>
    <row r="7671" spans="1:3">
      <c r="A7671" s="101">
        <v>33449</v>
      </c>
      <c r="B7671" s="100">
        <v>36.75</v>
      </c>
      <c r="C7671" s="99" t="s">
        <v>175</v>
      </c>
    </row>
    <row r="7672" spans="1:3">
      <c r="A7672" s="101">
        <v>33448</v>
      </c>
      <c r="B7672" s="100">
        <v>36.409999999999997</v>
      </c>
      <c r="C7672" s="99" t="s">
        <v>175</v>
      </c>
    </row>
    <row r="7673" spans="1:3">
      <c r="A7673" s="101">
        <v>33445</v>
      </c>
      <c r="B7673" s="100">
        <v>36.19</v>
      </c>
      <c r="C7673" s="99" t="s">
        <v>175</v>
      </c>
    </row>
    <row r="7674" spans="1:3">
      <c r="A7674" s="101">
        <v>33444</v>
      </c>
      <c r="B7674" s="100">
        <v>36.200000000000003</v>
      </c>
      <c r="C7674" s="99" t="s">
        <v>175</v>
      </c>
    </row>
    <row r="7675" spans="1:3">
      <c r="A7675" s="101">
        <v>33443</v>
      </c>
      <c r="B7675" s="100">
        <v>35.97</v>
      </c>
      <c r="C7675" s="99" t="s">
        <v>175</v>
      </c>
    </row>
    <row r="7676" spans="1:3">
      <c r="A7676" s="101">
        <v>33442</v>
      </c>
      <c r="B7676" s="100">
        <v>36.049999999999997</v>
      </c>
      <c r="C7676" s="99" t="s">
        <v>175</v>
      </c>
    </row>
    <row r="7677" spans="1:3">
      <c r="A7677" s="101">
        <v>33441</v>
      </c>
      <c r="B7677" s="100">
        <v>36.380000000000003</v>
      </c>
      <c r="C7677" s="99" t="s">
        <v>175</v>
      </c>
    </row>
    <row r="7678" spans="1:3">
      <c r="A7678" s="101">
        <v>33438</v>
      </c>
      <c r="B7678" s="100">
        <v>36.5</v>
      </c>
      <c r="C7678" s="99" t="s">
        <v>175</v>
      </c>
    </row>
    <row r="7679" spans="1:3">
      <c r="A7679" s="101">
        <v>33437</v>
      </c>
      <c r="B7679" s="100">
        <v>36.61</v>
      </c>
      <c r="C7679" s="99" t="s">
        <v>175</v>
      </c>
    </row>
    <row r="7680" spans="1:3">
      <c r="A7680" s="101">
        <v>33436</v>
      </c>
      <c r="B7680" s="100">
        <v>36.21</v>
      </c>
      <c r="C7680" s="99" t="s">
        <v>175</v>
      </c>
    </row>
    <row r="7681" spans="1:3">
      <c r="A7681" s="101">
        <v>33435</v>
      </c>
      <c r="B7681" s="100">
        <v>36.24</v>
      </c>
      <c r="C7681" s="99" t="s">
        <v>175</v>
      </c>
    </row>
    <row r="7682" spans="1:3">
      <c r="A7682" s="101">
        <v>33434</v>
      </c>
      <c r="B7682" s="100">
        <v>36.32</v>
      </c>
      <c r="C7682" s="99" t="s">
        <v>175</v>
      </c>
    </row>
    <row r="7683" spans="1:3">
      <c r="A7683" s="101">
        <v>33431</v>
      </c>
      <c r="B7683" s="100">
        <v>36.11</v>
      </c>
      <c r="C7683" s="99" t="s">
        <v>175</v>
      </c>
    </row>
    <row r="7684" spans="1:3">
      <c r="A7684" s="101">
        <v>33430</v>
      </c>
      <c r="B7684" s="100">
        <v>35.799999999999997</v>
      </c>
      <c r="C7684" s="99" t="s">
        <v>175</v>
      </c>
    </row>
    <row r="7685" spans="1:3">
      <c r="A7685" s="101">
        <v>33429</v>
      </c>
      <c r="B7685" s="100">
        <v>35.68</v>
      </c>
      <c r="C7685" s="99" t="s">
        <v>175</v>
      </c>
    </row>
    <row r="7686" spans="1:3">
      <c r="A7686" s="101">
        <v>33428</v>
      </c>
      <c r="B7686" s="100">
        <v>35.72</v>
      </c>
      <c r="C7686" s="99" t="s">
        <v>175</v>
      </c>
    </row>
    <row r="7687" spans="1:3">
      <c r="A7687" s="101">
        <v>33427</v>
      </c>
      <c r="B7687" s="100">
        <v>35.89</v>
      </c>
      <c r="C7687" s="99" t="s">
        <v>175</v>
      </c>
    </row>
    <row r="7688" spans="1:3">
      <c r="A7688" s="101">
        <v>33424</v>
      </c>
      <c r="B7688" s="100">
        <v>35.520000000000003</v>
      </c>
      <c r="C7688" s="99" t="s">
        <v>175</v>
      </c>
    </row>
    <row r="7689" spans="1:3">
      <c r="A7689" s="101">
        <v>33422</v>
      </c>
      <c r="B7689" s="100">
        <v>35.450000000000003</v>
      </c>
      <c r="C7689" s="99" t="s">
        <v>175</v>
      </c>
    </row>
    <row r="7690" spans="1:3">
      <c r="A7690" s="101">
        <v>33421</v>
      </c>
      <c r="B7690" s="100">
        <v>35.83</v>
      </c>
      <c r="C7690" s="99" t="s">
        <v>175</v>
      </c>
    </row>
    <row r="7691" spans="1:3">
      <c r="A7691" s="101">
        <v>33420</v>
      </c>
      <c r="B7691" s="100">
        <v>35.869999999999997</v>
      </c>
      <c r="C7691" s="99" t="s">
        <v>175</v>
      </c>
    </row>
    <row r="7692" spans="1:3">
      <c r="A7692" s="101">
        <v>33417</v>
      </c>
      <c r="B7692" s="100">
        <v>35.229999999999997</v>
      </c>
      <c r="C7692" s="99" t="s">
        <v>175</v>
      </c>
    </row>
    <row r="7693" spans="1:3">
      <c r="A7693" s="101">
        <v>33416</v>
      </c>
      <c r="B7693" s="100">
        <v>35.520000000000003</v>
      </c>
      <c r="C7693" s="99" t="s">
        <v>175</v>
      </c>
    </row>
    <row r="7694" spans="1:3">
      <c r="A7694" s="101">
        <v>33415</v>
      </c>
      <c r="B7694" s="100">
        <v>35.44</v>
      </c>
      <c r="C7694" s="99" t="s">
        <v>175</v>
      </c>
    </row>
    <row r="7695" spans="1:3">
      <c r="A7695" s="101">
        <v>33414</v>
      </c>
      <c r="B7695" s="100">
        <v>35.340000000000003</v>
      </c>
      <c r="C7695" s="99" t="s">
        <v>175</v>
      </c>
    </row>
    <row r="7696" spans="1:3">
      <c r="A7696" s="101">
        <v>33413</v>
      </c>
      <c r="B7696" s="100">
        <v>35.369999999999997</v>
      </c>
      <c r="C7696" s="99" t="s">
        <v>175</v>
      </c>
    </row>
    <row r="7697" spans="1:3">
      <c r="A7697" s="101">
        <v>33410</v>
      </c>
      <c r="B7697" s="100">
        <v>36</v>
      </c>
      <c r="C7697" s="99" t="s">
        <v>175</v>
      </c>
    </row>
    <row r="7698" spans="1:3">
      <c r="A7698" s="101">
        <v>33409</v>
      </c>
      <c r="B7698" s="100">
        <v>35.78</v>
      </c>
      <c r="C7698" s="99" t="s">
        <v>175</v>
      </c>
    </row>
    <row r="7699" spans="1:3">
      <c r="A7699" s="101">
        <v>33408</v>
      </c>
      <c r="B7699" s="100">
        <v>35.75</v>
      </c>
      <c r="C7699" s="99" t="s">
        <v>175</v>
      </c>
    </row>
    <row r="7700" spans="1:3">
      <c r="A7700" s="101">
        <v>33407</v>
      </c>
      <c r="B7700" s="100">
        <v>36.08</v>
      </c>
      <c r="C7700" s="99" t="s">
        <v>175</v>
      </c>
    </row>
    <row r="7701" spans="1:3">
      <c r="A7701" s="101">
        <v>33406</v>
      </c>
      <c r="B7701" s="100">
        <v>36.22</v>
      </c>
      <c r="C7701" s="99" t="s">
        <v>175</v>
      </c>
    </row>
    <row r="7702" spans="1:3">
      <c r="A7702" s="101">
        <v>33403</v>
      </c>
      <c r="B7702" s="100">
        <v>36.43</v>
      </c>
      <c r="C7702" s="99" t="s">
        <v>175</v>
      </c>
    </row>
    <row r="7703" spans="1:3">
      <c r="A7703" s="101">
        <v>33402</v>
      </c>
      <c r="B7703" s="100">
        <v>35.99</v>
      </c>
      <c r="C7703" s="99" t="s">
        <v>175</v>
      </c>
    </row>
    <row r="7704" spans="1:3">
      <c r="A7704" s="101">
        <v>33401</v>
      </c>
      <c r="B7704" s="100">
        <v>35.89</v>
      </c>
      <c r="C7704" s="99" t="s">
        <v>175</v>
      </c>
    </row>
    <row r="7705" spans="1:3">
      <c r="A7705" s="101">
        <v>33400</v>
      </c>
      <c r="B7705" s="100">
        <v>36.31</v>
      </c>
      <c r="C7705" s="99" t="s">
        <v>175</v>
      </c>
    </row>
    <row r="7706" spans="1:3">
      <c r="A7706" s="101">
        <v>33399</v>
      </c>
      <c r="B7706" s="100">
        <v>36.07</v>
      </c>
      <c r="C7706" s="99" t="s">
        <v>175</v>
      </c>
    </row>
    <row r="7707" spans="1:3">
      <c r="A7707" s="101">
        <v>33396</v>
      </c>
      <c r="B7707" s="100">
        <v>36.14</v>
      </c>
      <c r="C7707" s="99" t="s">
        <v>175</v>
      </c>
    </row>
    <row r="7708" spans="1:3">
      <c r="A7708" s="101">
        <v>33395</v>
      </c>
      <c r="B7708" s="100">
        <v>36.54</v>
      </c>
      <c r="C7708" s="99" t="s">
        <v>175</v>
      </c>
    </row>
    <row r="7709" spans="1:3">
      <c r="A7709" s="101">
        <v>33394</v>
      </c>
      <c r="B7709" s="100">
        <v>36.67</v>
      </c>
      <c r="C7709" s="99" t="s">
        <v>175</v>
      </c>
    </row>
    <row r="7710" spans="1:3">
      <c r="A7710" s="101">
        <v>33393</v>
      </c>
      <c r="B7710" s="100">
        <v>36.92</v>
      </c>
      <c r="C7710" s="99" t="s">
        <v>175</v>
      </c>
    </row>
    <row r="7711" spans="1:3">
      <c r="A7711" s="101">
        <v>33392</v>
      </c>
      <c r="B7711" s="100">
        <v>36.950000000000003</v>
      </c>
      <c r="C7711" s="99" t="s">
        <v>175</v>
      </c>
    </row>
    <row r="7712" spans="1:3">
      <c r="A7712" s="101">
        <v>33389</v>
      </c>
      <c r="B7712" s="100">
        <v>37.1</v>
      </c>
      <c r="C7712" s="99" t="s">
        <v>175</v>
      </c>
    </row>
    <row r="7713" spans="1:3">
      <c r="A7713" s="101">
        <v>33388</v>
      </c>
      <c r="B7713" s="100">
        <v>36.83</v>
      </c>
      <c r="C7713" s="99" t="s">
        <v>175</v>
      </c>
    </row>
    <row r="7714" spans="1:3">
      <c r="A7714" s="101">
        <v>33387</v>
      </c>
      <c r="B7714" s="100">
        <v>36.43</v>
      </c>
      <c r="C7714" s="99" t="s">
        <v>175</v>
      </c>
    </row>
    <row r="7715" spans="1:3">
      <c r="A7715" s="101">
        <v>33386</v>
      </c>
      <c r="B7715" s="100">
        <v>36.35</v>
      </c>
      <c r="C7715" s="99" t="s">
        <v>175</v>
      </c>
    </row>
    <row r="7716" spans="1:3">
      <c r="A7716" s="101">
        <v>33382</v>
      </c>
      <c r="B7716" s="100">
        <v>35.92</v>
      </c>
      <c r="C7716" s="99" t="s">
        <v>175</v>
      </c>
    </row>
    <row r="7717" spans="1:3">
      <c r="A7717" s="101">
        <v>33381</v>
      </c>
      <c r="B7717" s="100">
        <v>35.67</v>
      </c>
      <c r="C7717" s="99" t="s">
        <v>175</v>
      </c>
    </row>
    <row r="7718" spans="1:3">
      <c r="A7718" s="101">
        <v>33380</v>
      </c>
      <c r="B7718" s="100">
        <v>35.78</v>
      </c>
      <c r="C7718" s="99" t="s">
        <v>175</v>
      </c>
    </row>
    <row r="7719" spans="1:3">
      <c r="A7719" s="101">
        <v>33379</v>
      </c>
      <c r="B7719" s="100">
        <v>35.700000000000003</v>
      </c>
      <c r="C7719" s="99" t="s">
        <v>175</v>
      </c>
    </row>
    <row r="7720" spans="1:3">
      <c r="A7720" s="101">
        <v>33378</v>
      </c>
      <c r="B7720" s="100">
        <v>35.4</v>
      </c>
      <c r="C7720" s="99" t="s">
        <v>175</v>
      </c>
    </row>
    <row r="7721" spans="1:3">
      <c r="A7721" s="101">
        <v>33375</v>
      </c>
      <c r="B7721" s="100">
        <v>35.409999999999997</v>
      </c>
      <c r="C7721" s="99" t="s">
        <v>175</v>
      </c>
    </row>
    <row r="7722" spans="1:3">
      <c r="A7722" s="101">
        <v>33374</v>
      </c>
      <c r="B7722" s="100">
        <v>35.380000000000003</v>
      </c>
      <c r="C7722" s="99" t="s">
        <v>175</v>
      </c>
    </row>
    <row r="7723" spans="1:3">
      <c r="A7723" s="101">
        <v>33373</v>
      </c>
      <c r="B7723" s="100">
        <v>35.03</v>
      </c>
      <c r="C7723" s="99" t="s">
        <v>175</v>
      </c>
    </row>
    <row r="7724" spans="1:3">
      <c r="A7724" s="101">
        <v>33372</v>
      </c>
      <c r="B7724" s="100">
        <v>35.31</v>
      </c>
      <c r="C7724" s="99" t="s">
        <v>175</v>
      </c>
    </row>
    <row r="7725" spans="1:3">
      <c r="A7725" s="101">
        <v>33371</v>
      </c>
      <c r="B7725" s="100">
        <v>35.799999999999997</v>
      </c>
      <c r="C7725" s="99" t="s">
        <v>175</v>
      </c>
    </row>
    <row r="7726" spans="1:3">
      <c r="A7726" s="101">
        <v>33368</v>
      </c>
      <c r="B7726" s="100">
        <v>35.69</v>
      </c>
      <c r="C7726" s="99" t="s">
        <v>175</v>
      </c>
    </row>
    <row r="7727" spans="1:3">
      <c r="A7727" s="101">
        <v>33367</v>
      </c>
      <c r="B7727" s="100">
        <v>36.4</v>
      </c>
      <c r="C7727" s="99" t="s">
        <v>175</v>
      </c>
    </row>
    <row r="7728" spans="1:3">
      <c r="A7728" s="101">
        <v>33366</v>
      </c>
      <c r="B7728" s="100">
        <v>35.93</v>
      </c>
      <c r="C7728" s="99" t="s">
        <v>175</v>
      </c>
    </row>
    <row r="7729" spans="1:3">
      <c r="A7729" s="101">
        <v>33365</v>
      </c>
      <c r="B7729" s="100">
        <v>35.82</v>
      </c>
      <c r="C7729" s="99" t="s">
        <v>175</v>
      </c>
    </row>
    <row r="7730" spans="1:3">
      <c r="A7730" s="101">
        <v>33364</v>
      </c>
      <c r="B7730" s="100">
        <v>36.06</v>
      </c>
      <c r="C7730" s="99" t="s">
        <v>175</v>
      </c>
    </row>
    <row r="7731" spans="1:3">
      <c r="A7731" s="101">
        <v>33361</v>
      </c>
      <c r="B7731" s="100">
        <v>36.1</v>
      </c>
      <c r="C7731" s="99" t="s">
        <v>175</v>
      </c>
    </row>
    <row r="7732" spans="1:3">
      <c r="A7732" s="101">
        <v>33360</v>
      </c>
      <c r="B7732" s="100">
        <v>36.07</v>
      </c>
      <c r="C7732" s="99" t="s">
        <v>175</v>
      </c>
    </row>
    <row r="7733" spans="1:3">
      <c r="A7733" s="101">
        <v>33359</v>
      </c>
      <c r="B7733" s="100">
        <v>36.049999999999997</v>
      </c>
      <c r="C7733" s="99" t="s">
        <v>175</v>
      </c>
    </row>
    <row r="7734" spans="1:3">
      <c r="A7734" s="101">
        <v>33358</v>
      </c>
      <c r="B7734" s="100">
        <v>35.58</v>
      </c>
      <c r="C7734" s="99" t="s">
        <v>175</v>
      </c>
    </row>
    <row r="7735" spans="1:3">
      <c r="A7735" s="101">
        <v>33357</v>
      </c>
      <c r="B7735" s="100">
        <v>35.42</v>
      </c>
      <c r="C7735" s="99" t="s">
        <v>175</v>
      </c>
    </row>
    <row r="7736" spans="1:3">
      <c r="A7736" s="101">
        <v>33354</v>
      </c>
      <c r="B7736" s="100">
        <v>35.909999999999997</v>
      </c>
      <c r="C7736" s="99" t="s">
        <v>175</v>
      </c>
    </row>
    <row r="7737" spans="1:3">
      <c r="A7737" s="101">
        <v>33353</v>
      </c>
      <c r="B7737" s="100">
        <v>35.93</v>
      </c>
      <c r="C7737" s="99" t="s">
        <v>175</v>
      </c>
    </row>
    <row r="7738" spans="1:3">
      <c r="A7738" s="101">
        <v>33352</v>
      </c>
      <c r="B7738" s="100">
        <v>36.26</v>
      </c>
      <c r="C7738" s="99" t="s">
        <v>175</v>
      </c>
    </row>
    <row r="7739" spans="1:3">
      <c r="A7739" s="101">
        <v>33351</v>
      </c>
      <c r="B7739" s="100">
        <v>36.159999999999997</v>
      </c>
      <c r="C7739" s="99" t="s">
        <v>175</v>
      </c>
    </row>
    <row r="7740" spans="1:3">
      <c r="A7740" s="101">
        <v>33350</v>
      </c>
      <c r="B7740" s="100">
        <v>36.090000000000003</v>
      </c>
      <c r="C7740" s="99" t="s">
        <v>175</v>
      </c>
    </row>
    <row r="7741" spans="1:3">
      <c r="A7741" s="101">
        <v>33347</v>
      </c>
      <c r="B7741" s="100">
        <v>36.4</v>
      </c>
      <c r="C7741" s="99" t="s">
        <v>175</v>
      </c>
    </row>
    <row r="7742" spans="1:3">
      <c r="A7742" s="101">
        <v>33346</v>
      </c>
      <c r="B7742" s="100">
        <v>36.799999999999997</v>
      </c>
      <c r="C7742" s="99" t="s">
        <v>175</v>
      </c>
    </row>
    <row r="7743" spans="1:3">
      <c r="A7743" s="101">
        <v>33345</v>
      </c>
      <c r="B7743" s="100">
        <v>36.99</v>
      </c>
      <c r="C7743" s="99" t="s">
        <v>175</v>
      </c>
    </row>
    <row r="7744" spans="1:3">
      <c r="A7744" s="101">
        <v>33344</v>
      </c>
      <c r="B7744" s="100">
        <v>36.72</v>
      </c>
      <c r="C7744" s="99" t="s">
        <v>175</v>
      </c>
    </row>
    <row r="7745" spans="1:3">
      <c r="A7745" s="101">
        <v>33343</v>
      </c>
      <c r="B7745" s="100">
        <v>36.11</v>
      </c>
      <c r="C7745" s="99" t="s">
        <v>175</v>
      </c>
    </row>
    <row r="7746" spans="1:3">
      <c r="A7746" s="101">
        <v>33340</v>
      </c>
      <c r="B7746" s="100">
        <v>36.03</v>
      </c>
      <c r="C7746" s="99" t="s">
        <v>175</v>
      </c>
    </row>
    <row r="7747" spans="1:3">
      <c r="A7747" s="101">
        <v>33339</v>
      </c>
      <c r="B7747" s="100">
        <v>35.770000000000003</v>
      </c>
      <c r="C7747" s="99" t="s">
        <v>175</v>
      </c>
    </row>
    <row r="7748" spans="1:3">
      <c r="A7748" s="101">
        <v>33338</v>
      </c>
      <c r="B7748" s="100">
        <v>35.340000000000003</v>
      </c>
      <c r="C7748" s="99" t="s">
        <v>175</v>
      </c>
    </row>
    <row r="7749" spans="1:3">
      <c r="A7749" s="101">
        <v>33337</v>
      </c>
      <c r="B7749" s="100">
        <v>35.380000000000003</v>
      </c>
      <c r="C7749" s="99" t="s">
        <v>175</v>
      </c>
    </row>
    <row r="7750" spans="1:3">
      <c r="A7750" s="101">
        <v>33336</v>
      </c>
      <c r="B7750" s="100">
        <v>35.86</v>
      </c>
      <c r="C7750" s="99" t="s">
        <v>175</v>
      </c>
    </row>
    <row r="7751" spans="1:3">
      <c r="A7751" s="101">
        <v>33333</v>
      </c>
      <c r="B7751" s="100">
        <v>35.549999999999997</v>
      </c>
      <c r="C7751" s="99" t="s">
        <v>175</v>
      </c>
    </row>
    <row r="7752" spans="1:3">
      <c r="A7752" s="101">
        <v>33332</v>
      </c>
      <c r="B7752" s="100">
        <v>35.97</v>
      </c>
      <c r="C7752" s="99" t="s">
        <v>175</v>
      </c>
    </row>
    <row r="7753" spans="1:3">
      <c r="A7753" s="101">
        <v>33331</v>
      </c>
      <c r="B7753" s="100">
        <v>35.869999999999997</v>
      </c>
      <c r="C7753" s="99" t="s">
        <v>175</v>
      </c>
    </row>
    <row r="7754" spans="1:3">
      <c r="A7754" s="101">
        <v>33330</v>
      </c>
      <c r="B7754" s="100">
        <v>35.92</v>
      </c>
      <c r="C7754" s="99" t="s">
        <v>175</v>
      </c>
    </row>
    <row r="7755" spans="1:3">
      <c r="A7755" s="101">
        <v>33329</v>
      </c>
      <c r="B7755" s="100">
        <v>35.15</v>
      </c>
      <c r="C7755" s="99" t="s">
        <v>175</v>
      </c>
    </row>
    <row r="7756" spans="1:3">
      <c r="A7756" s="101">
        <v>33325</v>
      </c>
      <c r="B7756" s="100">
        <v>35.51</v>
      </c>
      <c r="C7756" s="99" t="s">
        <v>175</v>
      </c>
    </row>
    <row r="7757" spans="1:3">
      <c r="A7757" s="101">
        <v>33324</v>
      </c>
      <c r="B7757" s="100">
        <v>35.520000000000003</v>
      </c>
      <c r="C7757" s="99" t="s">
        <v>175</v>
      </c>
    </row>
    <row r="7758" spans="1:3">
      <c r="A7758" s="101">
        <v>33323</v>
      </c>
      <c r="B7758" s="100">
        <v>35.86</v>
      </c>
      <c r="C7758" s="99" t="s">
        <v>175</v>
      </c>
    </row>
    <row r="7759" spans="1:3">
      <c r="A7759" s="101">
        <v>33322</v>
      </c>
      <c r="B7759" s="100">
        <v>35.24</v>
      </c>
      <c r="C7759" s="99" t="s">
        <v>175</v>
      </c>
    </row>
    <row r="7760" spans="1:3">
      <c r="A7760" s="101">
        <v>33319</v>
      </c>
      <c r="B7760" s="100">
        <v>35.020000000000003</v>
      </c>
      <c r="C7760" s="99" t="s">
        <v>175</v>
      </c>
    </row>
    <row r="7761" spans="1:3">
      <c r="A7761" s="101">
        <v>33318</v>
      </c>
      <c r="B7761" s="100">
        <v>34.909999999999997</v>
      </c>
      <c r="C7761" s="99" t="s">
        <v>175</v>
      </c>
    </row>
    <row r="7762" spans="1:3">
      <c r="A7762" s="101">
        <v>33317</v>
      </c>
      <c r="B7762" s="100">
        <v>35.04</v>
      </c>
      <c r="C7762" s="99" t="s">
        <v>175</v>
      </c>
    </row>
    <row r="7763" spans="1:3">
      <c r="A7763" s="101">
        <v>33316</v>
      </c>
      <c r="B7763" s="100">
        <v>34.92</v>
      </c>
      <c r="C7763" s="99" t="s">
        <v>175</v>
      </c>
    </row>
    <row r="7764" spans="1:3">
      <c r="A7764" s="101">
        <v>33315</v>
      </c>
      <c r="B7764" s="100">
        <v>35.44</v>
      </c>
      <c r="C7764" s="99" t="s">
        <v>175</v>
      </c>
    </row>
    <row r="7765" spans="1:3">
      <c r="A7765" s="101">
        <v>33312</v>
      </c>
      <c r="B7765" s="100">
        <v>35.58</v>
      </c>
      <c r="C7765" s="99" t="s">
        <v>175</v>
      </c>
    </row>
    <row r="7766" spans="1:3">
      <c r="A7766" s="101">
        <v>33311</v>
      </c>
      <c r="B7766" s="100">
        <v>35.57</v>
      </c>
      <c r="C7766" s="99" t="s">
        <v>175</v>
      </c>
    </row>
    <row r="7767" spans="1:3">
      <c r="A7767" s="101">
        <v>33310</v>
      </c>
      <c r="B7767" s="100">
        <v>35.67</v>
      </c>
      <c r="C7767" s="99" t="s">
        <v>175</v>
      </c>
    </row>
    <row r="7768" spans="1:3">
      <c r="A7768" s="101">
        <v>33309</v>
      </c>
      <c r="B7768" s="100">
        <v>35.24</v>
      </c>
      <c r="C7768" s="99" t="s">
        <v>175</v>
      </c>
    </row>
    <row r="7769" spans="1:3">
      <c r="A7769" s="101">
        <v>33308</v>
      </c>
      <c r="B7769" s="100">
        <v>35.51</v>
      </c>
      <c r="C7769" s="99" t="s">
        <v>175</v>
      </c>
    </row>
    <row r="7770" spans="1:3">
      <c r="A7770" s="101">
        <v>33305</v>
      </c>
      <c r="B7770" s="100">
        <v>35.700000000000003</v>
      </c>
      <c r="C7770" s="99" t="s">
        <v>175</v>
      </c>
    </row>
    <row r="7771" spans="1:3">
      <c r="A7771" s="101">
        <v>33304</v>
      </c>
      <c r="B7771" s="100">
        <v>35.78</v>
      </c>
      <c r="C7771" s="99" t="s">
        <v>175</v>
      </c>
    </row>
    <row r="7772" spans="1:3">
      <c r="A7772" s="101">
        <v>33303</v>
      </c>
      <c r="B7772" s="100">
        <v>35.799999999999997</v>
      </c>
      <c r="C7772" s="99" t="s">
        <v>175</v>
      </c>
    </row>
    <row r="7773" spans="1:3">
      <c r="A7773" s="101">
        <v>33302</v>
      </c>
      <c r="B7773" s="100">
        <v>35.85</v>
      </c>
      <c r="C7773" s="99" t="s">
        <v>175</v>
      </c>
    </row>
    <row r="7774" spans="1:3">
      <c r="A7774" s="101">
        <v>33301</v>
      </c>
      <c r="B7774" s="100">
        <v>35.15</v>
      </c>
      <c r="C7774" s="99" t="s">
        <v>175</v>
      </c>
    </row>
    <row r="7775" spans="1:3">
      <c r="A7775" s="101">
        <v>33298</v>
      </c>
      <c r="B7775" s="100">
        <v>35.24</v>
      </c>
      <c r="C7775" s="99" t="s">
        <v>175</v>
      </c>
    </row>
    <row r="7776" spans="1:3">
      <c r="A7776" s="101">
        <v>33297</v>
      </c>
      <c r="B7776" s="100">
        <v>34.92</v>
      </c>
      <c r="C7776" s="99" t="s">
        <v>175</v>
      </c>
    </row>
    <row r="7777" spans="1:3">
      <c r="A7777" s="101">
        <v>33296</v>
      </c>
      <c r="B7777" s="100">
        <v>34.97</v>
      </c>
      <c r="C7777" s="99" t="s">
        <v>175</v>
      </c>
    </row>
    <row r="7778" spans="1:3">
      <c r="A7778" s="101">
        <v>33295</v>
      </c>
      <c r="B7778" s="100">
        <v>34.51</v>
      </c>
      <c r="C7778" s="99" t="s">
        <v>175</v>
      </c>
    </row>
    <row r="7779" spans="1:3">
      <c r="A7779" s="101">
        <v>33294</v>
      </c>
      <c r="B7779" s="100">
        <v>34.92</v>
      </c>
      <c r="C7779" s="99" t="s">
        <v>175</v>
      </c>
    </row>
    <row r="7780" spans="1:3">
      <c r="A7780" s="101">
        <v>33291</v>
      </c>
      <c r="B7780" s="100">
        <v>34.76</v>
      </c>
      <c r="C7780" s="99" t="s">
        <v>175</v>
      </c>
    </row>
    <row r="7781" spans="1:3">
      <c r="A7781" s="101">
        <v>33290</v>
      </c>
      <c r="B7781" s="100">
        <v>34.68</v>
      </c>
      <c r="C7781" s="99" t="s">
        <v>175</v>
      </c>
    </row>
    <row r="7782" spans="1:3">
      <c r="A7782" s="101">
        <v>33289</v>
      </c>
      <c r="B7782" s="100">
        <v>34.700000000000003</v>
      </c>
      <c r="C7782" s="99" t="s">
        <v>175</v>
      </c>
    </row>
    <row r="7783" spans="1:3">
      <c r="A7783" s="101">
        <v>33288</v>
      </c>
      <c r="B7783" s="100">
        <v>35.1</v>
      </c>
      <c r="C7783" s="99" t="s">
        <v>175</v>
      </c>
    </row>
    <row r="7784" spans="1:3">
      <c r="A7784" s="101">
        <v>33284</v>
      </c>
      <c r="B7784" s="100">
        <v>35.07</v>
      </c>
      <c r="C7784" s="99" t="s">
        <v>175</v>
      </c>
    </row>
    <row r="7785" spans="1:3">
      <c r="A7785" s="101">
        <v>33283</v>
      </c>
      <c r="B7785" s="100">
        <v>34.61</v>
      </c>
      <c r="C7785" s="99" t="s">
        <v>175</v>
      </c>
    </row>
    <row r="7786" spans="1:3">
      <c r="A7786" s="101">
        <v>33282</v>
      </c>
      <c r="B7786" s="100">
        <v>35.049999999999997</v>
      </c>
      <c r="C7786" s="99" t="s">
        <v>175</v>
      </c>
    </row>
    <row r="7787" spans="1:3">
      <c r="A7787" s="101">
        <v>33281</v>
      </c>
      <c r="B7787" s="100">
        <v>34.72</v>
      </c>
      <c r="C7787" s="99" t="s">
        <v>175</v>
      </c>
    </row>
    <row r="7788" spans="1:3">
      <c r="A7788" s="101">
        <v>33280</v>
      </c>
      <c r="B7788" s="100">
        <v>35</v>
      </c>
      <c r="C7788" s="99" t="s">
        <v>175</v>
      </c>
    </row>
    <row r="7789" spans="1:3">
      <c r="A7789" s="101">
        <v>33277</v>
      </c>
      <c r="B7789" s="100">
        <v>34.11</v>
      </c>
      <c r="C7789" s="99" t="s">
        <v>175</v>
      </c>
    </row>
    <row r="7790" spans="1:3">
      <c r="A7790" s="101">
        <v>33276</v>
      </c>
      <c r="B7790" s="100">
        <v>33.840000000000003</v>
      </c>
      <c r="C7790" s="99" t="s">
        <v>175</v>
      </c>
    </row>
    <row r="7791" spans="1:3">
      <c r="A7791" s="101">
        <v>33275</v>
      </c>
      <c r="B7791" s="100">
        <v>33.979999999999997</v>
      </c>
      <c r="C7791" s="99" t="s">
        <v>175</v>
      </c>
    </row>
    <row r="7792" spans="1:3">
      <c r="A7792" s="101">
        <v>33274</v>
      </c>
      <c r="B7792" s="100">
        <v>33.33</v>
      </c>
      <c r="C7792" s="99" t="s">
        <v>175</v>
      </c>
    </row>
    <row r="7793" spans="1:3">
      <c r="A7793" s="101">
        <v>33273</v>
      </c>
      <c r="B7793" s="100">
        <v>33.04</v>
      </c>
      <c r="C7793" s="99" t="s">
        <v>175</v>
      </c>
    </row>
    <row r="7794" spans="1:3">
      <c r="A7794" s="101">
        <v>33270</v>
      </c>
      <c r="B7794" s="100">
        <v>32.520000000000003</v>
      </c>
      <c r="C7794" s="99" t="s">
        <v>175</v>
      </c>
    </row>
    <row r="7795" spans="1:3">
      <c r="A7795" s="101">
        <v>33269</v>
      </c>
      <c r="B7795" s="100">
        <v>32.6</v>
      </c>
      <c r="C7795" s="99" t="s">
        <v>175</v>
      </c>
    </row>
    <row r="7796" spans="1:3">
      <c r="A7796" s="101">
        <v>33268</v>
      </c>
      <c r="B7796" s="100">
        <v>32.31</v>
      </c>
      <c r="C7796" s="99" t="s">
        <v>175</v>
      </c>
    </row>
    <row r="7797" spans="1:3">
      <c r="A7797" s="101">
        <v>33267</v>
      </c>
      <c r="B7797" s="100">
        <v>31.83</v>
      </c>
      <c r="C7797" s="99" t="s">
        <v>175</v>
      </c>
    </row>
    <row r="7798" spans="1:3">
      <c r="A7798" s="101">
        <v>33266</v>
      </c>
      <c r="B7798" s="100">
        <v>31.84</v>
      </c>
      <c r="C7798" s="99" t="s">
        <v>175</v>
      </c>
    </row>
    <row r="7799" spans="1:3">
      <c r="A7799" s="101">
        <v>33263</v>
      </c>
      <c r="B7799" s="100">
        <v>31.84</v>
      </c>
      <c r="C7799" s="99" t="s">
        <v>175</v>
      </c>
    </row>
    <row r="7800" spans="1:3">
      <c r="A7800" s="101">
        <v>33262</v>
      </c>
      <c r="B7800" s="100">
        <v>31.71</v>
      </c>
      <c r="C7800" s="99" t="s">
        <v>175</v>
      </c>
    </row>
    <row r="7801" spans="1:3">
      <c r="A7801" s="101">
        <v>33261</v>
      </c>
      <c r="B7801" s="100">
        <v>31.28</v>
      </c>
      <c r="C7801" s="99" t="s">
        <v>175</v>
      </c>
    </row>
    <row r="7802" spans="1:3">
      <c r="A7802" s="101">
        <v>33260</v>
      </c>
      <c r="B7802" s="100">
        <v>31.1</v>
      </c>
      <c r="C7802" s="99" t="s">
        <v>175</v>
      </c>
    </row>
    <row r="7803" spans="1:3">
      <c r="A7803" s="101">
        <v>33259</v>
      </c>
      <c r="B7803" s="100">
        <v>31.36</v>
      </c>
      <c r="C7803" s="99" t="s">
        <v>175</v>
      </c>
    </row>
    <row r="7804" spans="1:3">
      <c r="A7804" s="101">
        <v>33256</v>
      </c>
      <c r="B7804" s="100">
        <v>31.46</v>
      </c>
      <c r="C7804" s="99" t="s">
        <v>175</v>
      </c>
    </row>
    <row r="7805" spans="1:3">
      <c r="A7805" s="101">
        <v>33255</v>
      </c>
      <c r="B7805" s="100">
        <v>31.07</v>
      </c>
      <c r="C7805" s="99" t="s">
        <v>175</v>
      </c>
    </row>
    <row r="7806" spans="1:3">
      <c r="A7806" s="101">
        <v>33254</v>
      </c>
      <c r="B7806" s="100">
        <v>29.95</v>
      </c>
      <c r="C7806" s="99" t="s">
        <v>175</v>
      </c>
    </row>
    <row r="7807" spans="1:3">
      <c r="A7807" s="101">
        <v>33253</v>
      </c>
      <c r="B7807" s="100">
        <v>29.71</v>
      </c>
      <c r="C7807" s="99" t="s">
        <v>175</v>
      </c>
    </row>
    <row r="7808" spans="1:3">
      <c r="A7808" s="101">
        <v>33252</v>
      </c>
      <c r="B7808" s="100">
        <v>29.6</v>
      </c>
      <c r="C7808" s="99" t="s">
        <v>175</v>
      </c>
    </row>
    <row r="7809" spans="1:3">
      <c r="A7809" s="101">
        <v>33249</v>
      </c>
      <c r="B7809" s="100">
        <v>29.85</v>
      </c>
      <c r="C7809" s="99" t="s">
        <v>175</v>
      </c>
    </row>
    <row r="7810" spans="1:3">
      <c r="A7810" s="101">
        <v>33248</v>
      </c>
      <c r="B7810" s="100">
        <v>29.78</v>
      </c>
      <c r="C7810" s="99" t="s">
        <v>175</v>
      </c>
    </row>
    <row r="7811" spans="1:3">
      <c r="A7811" s="101">
        <v>33247</v>
      </c>
      <c r="B7811" s="100">
        <v>29.5</v>
      </c>
      <c r="C7811" s="99" t="s">
        <v>175</v>
      </c>
    </row>
    <row r="7812" spans="1:3">
      <c r="A7812" s="101">
        <v>33246</v>
      </c>
      <c r="B7812" s="100">
        <v>29.82</v>
      </c>
      <c r="C7812" s="99" t="s">
        <v>175</v>
      </c>
    </row>
    <row r="7813" spans="1:3">
      <c r="A7813" s="101">
        <v>33245</v>
      </c>
      <c r="B7813" s="100">
        <v>29.87</v>
      </c>
      <c r="C7813" s="99" t="s">
        <v>175</v>
      </c>
    </row>
    <row r="7814" spans="1:3">
      <c r="A7814" s="101">
        <v>33242</v>
      </c>
      <c r="B7814" s="100">
        <v>30.39</v>
      </c>
      <c r="C7814" s="99" t="s">
        <v>175</v>
      </c>
    </row>
    <row r="7815" spans="1:3">
      <c r="A7815" s="101">
        <v>33241</v>
      </c>
      <c r="B7815" s="100">
        <v>30.46</v>
      </c>
      <c r="C7815" s="99" t="s">
        <v>175</v>
      </c>
    </row>
    <row r="7816" spans="1:3">
      <c r="A7816" s="101">
        <v>33240</v>
      </c>
      <c r="B7816" s="100">
        <v>30.89</v>
      </c>
      <c r="C7816" s="99" t="s">
        <v>175</v>
      </c>
    </row>
    <row r="7817" spans="1:3">
      <c r="A7817" s="101">
        <v>33238</v>
      </c>
      <c r="B7817" s="100">
        <v>31.24</v>
      </c>
      <c r="C7817" s="99" t="s">
        <v>175</v>
      </c>
    </row>
    <row r="7818" spans="1:3">
      <c r="A7818" s="101">
        <v>33235</v>
      </c>
      <c r="B7818" s="100">
        <v>31.11</v>
      </c>
      <c r="C7818" s="99" t="s">
        <v>175</v>
      </c>
    </row>
    <row r="7819" spans="1:3">
      <c r="A7819" s="101">
        <v>33234</v>
      </c>
      <c r="B7819" s="100">
        <v>31.06</v>
      </c>
      <c r="C7819" s="99" t="s">
        <v>175</v>
      </c>
    </row>
    <row r="7820" spans="1:3">
      <c r="A7820" s="101">
        <v>33233</v>
      </c>
      <c r="B7820" s="100">
        <v>31.98</v>
      </c>
      <c r="C7820" s="99" t="s">
        <v>175</v>
      </c>
    </row>
    <row r="7821" spans="1:3">
      <c r="A7821" s="101">
        <v>33231</v>
      </c>
      <c r="B7821" s="100">
        <v>31.89</v>
      </c>
      <c r="C7821" s="99" t="s">
        <v>175</v>
      </c>
    </row>
    <row r="7822" spans="1:3">
      <c r="A7822" s="101">
        <v>33228</v>
      </c>
      <c r="B7822" s="100">
        <v>32.04</v>
      </c>
      <c r="C7822" s="99" t="s">
        <v>175</v>
      </c>
    </row>
    <row r="7823" spans="1:3">
      <c r="A7823" s="101">
        <v>33227</v>
      </c>
      <c r="B7823" s="100">
        <v>31.88</v>
      </c>
      <c r="C7823" s="99" t="s">
        <v>175</v>
      </c>
    </row>
    <row r="7824" spans="1:3">
      <c r="A7824" s="101">
        <v>33226</v>
      </c>
      <c r="B7824" s="100">
        <v>31.89</v>
      </c>
      <c r="C7824" s="99" t="s">
        <v>175</v>
      </c>
    </row>
    <row r="7825" spans="1:3">
      <c r="A7825" s="101">
        <v>33225</v>
      </c>
      <c r="B7825" s="100">
        <v>31.88</v>
      </c>
      <c r="C7825" s="99" t="s">
        <v>175</v>
      </c>
    </row>
    <row r="7826" spans="1:3">
      <c r="A7826" s="101">
        <v>33224</v>
      </c>
      <c r="B7826" s="100">
        <v>31.49</v>
      </c>
      <c r="C7826" s="99" t="s">
        <v>175</v>
      </c>
    </row>
    <row r="7827" spans="1:3">
      <c r="A7827" s="101">
        <v>33221</v>
      </c>
      <c r="B7827" s="100">
        <v>31.57</v>
      </c>
      <c r="C7827" s="99" t="s">
        <v>175</v>
      </c>
    </row>
    <row r="7828" spans="1:3">
      <c r="A7828" s="101">
        <v>33220</v>
      </c>
      <c r="B7828" s="100">
        <v>31.81</v>
      </c>
      <c r="C7828" s="99" t="s">
        <v>175</v>
      </c>
    </row>
    <row r="7829" spans="1:3">
      <c r="A7829" s="101">
        <v>33219</v>
      </c>
      <c r="B7829" s="100">
        <v>31.89</v>
      </c>
      <c r="C7829" s="99" t="s">
        <v>175</v>
      </c>
    </row>
    <row r="7830" spans="1:3">
      <c r="A7830" s="101">
        <v>33218</v>
      </c>
      <c r="B7830" s="100">
        <v>31.53</v>
      </c>
      <c r="C7830" s="99" t="s">
        <v>175</v>
      </c>
    </row>
    <row r="7831" spans="1:3">
      <c r="A7831" s="101">
        <v>33217</v>
      </c>
      <c r="B7831" s="100">
        <v>31.75</v>
      </c>
      <c r="C7831" s="99" t="s">
        <v>175</v>
      </c>
    </row>
    <row r="7832" spans="1:3">
      <c r="A7832" s="101">
        <v>33214</v>
      </c>
      <c r="B7832" s="100">
        <v>31.64</v>
      </c>
      <c r="C7832" s="99" t="s">
        <v>175</v>
      </c>
    </row>
    <row r="7833" spans="1:3">
      <c r="A7833" s="101">
        <v>33213</v>
      </c>
      <c r="B7833" s="100">
        <v>31.77</v>
      </c>
      <c r="C7833" s="99" t="s">
        <v>175</v>
      </c>
    </row>
    <row r="7834" spans="1:3">
      <c r="A7834" s="101">
        <v>33212</v>
      </c>
      <c r="B7834" s="100">
        <v>31.84</v>
      </c>
      <c r="C7834" s="99" t="s">
        <v>175</v>
      </c>
    </row>
    <row r="7835" spans="1:3">
      <c r="A7835" s="101">
        <v>33211</v>
      </c>
      <c r="B7835" s="100">
        <v>31.5</v>
      </c>
      <c r="C7835" s="99" t="s">
        <v>175</v>
      </c>
    </row>
    <row r="7836" spans="1:3">
      <c r="A7836" s="101">
        <v>33210</v>
      </c>
      <c r="B7836" s="100">
        <v>31.28</v>
      </c>
      <c r="C7836" s="99" t="s">
        <v>175</v>
      </c>
    </row>
    <row r="7837" spans="1:3">
      <c r="A7837" s="101">
        <v>33207</v>
      </c>
      <c r="B7837" s="100">
        <v>31.08</v>
      </c>
      <c r="C7837" s="99" t="s">
        <v>175</v>
      </c>
    </row>
    <row r="7838" spans="1:3">
      <c r="A7838" s="101">
        <v>33206</v>
      </c>
      <c r="B7838" s="100">
        <v>30.52</v>
      </c>
      <c r="C7838" s="99" t="s">
        <v>175</v>
      </c>
    </row>
    <row r="7839" spans="1:3">
      <c r="A7839" s="101">
        <v>33205</v>
      </c>
      <c r="B7839" s="100">
        <v>30.67</v>
      </c>
      <c r="C7839" s="99" t="s">
        <v>175</v>
      </c>
    </row>
    <row r="7840" spans="1:3">
      <c r="A7840" s="101">
        <v>33204</v>
      </c>
      <c r="B7840" s="100">
        <v>30.68</v>
      </c>
      <c r="C7840" s="99" t="s">
        <v>175</v>
      </c>
    </row>
    <row r="7841" spans="1:3">
      <c r="A7841" s="101">
        <v>33203</v>
      </c>
      <c r="B7841" s="100">
        <v>30.52</v>
      </c>
      <c r="C7841" s="99" t="s">
        <v>175</v>
      </c>
    </row>
    <row r="7842" spans="1:3">
      <c r="A7842" s="101">
        <v>33200</v>
      </c>
      <c r="B7842" s="100">
        <v>30.37</v>
      </c>
      <c r="C7842" s="99" t="s">
        <v>175</v>
      </c>
    </row>
    <row r="7843" spans="1:3">
      <c r="A7843" s="101">
        <v>33198</v>
      </c>
      <c r="B7843" s="100">
        <v>30.46</v>
      </c>
      <c r="C7843" s="99" t="s">
        <v>175</v>
      </c>
    </row>
    <row r="7844" spans="1:3">
      <c r="A7844" s="101">
        <v>33197</v>
      </c>
      <c r="B7844" s="100">
        <v>30.39</v>
      </c>
      <c r="C7844" s="99" t="s">
        <v>175</v>
      </c>
    </row>
    <row r="7845" spans="1:3">
      <c r="A7845" s="101">
        <v>33196</v>
      </c>
      <c r="B7845" s="100">
        <v>30.77</v>
      </c>
      <c r="C7845" s="99" t="s">
        <v>175</v>
      </c>
    </row>
    <row r="7846" spans="1:3">
      <c r="A7846" s="101">
        <v>33193</v>
      </c>
      <c r="B7846" s="100">
        <v>30.56</v>
      </c>
      <c r="C7846" s="99" t="s">
        <v>175</v>
      </c>
    </row>
    <row r="7847" spans="1:3">
      <c r="A7847" s="101">
        <v>33192</v>
      </c>
      <c r="B7847" s="100">
        <v>30.54</v>
      </c>
      <c r="C7847" s="99" t="s">
        <v>175</v>
      </c>
    </row>
    <row r="7848" spans="1:3">
      <c r="A7848" s="101">
        <v>33191</v>
      </c>
      <c r="B7848" s="100">
        <v>30.86</v>
      </c>
      <c r="C7848" s="99" t="s">
        <v>175</v>
      </c>
    </row>
    <row r="7849" spans="1:3">
      <c r="A7849" s="101">
        <v>33190</v>
      </c>
      <c r="B7849" s="100">
        <v>30.6</v>
      </c>
      <c r="C7849" s="99" t="s">
        <v>175</v>
      </c>
    </row>
    <row r="7850" spans="1:3">
      <c r="A7850" s="101">
        <v>33189</v>
      </c>
      <c r="B7850" s="100">
        <v>30.76</v>
      </c>
      <c r="C7850" s="99" t="s">
        <v>175</v>
      </c>
    </row>
    <row r="7851" spans="1:3">
      <c r="A7851" s="101">
        <v>33186</v>
      </c>
      <c r="B7851" s="100">
        <v>30.21</v>
      </c>
      <c r="C7851" s="99" t="s">
        <v>175</v>
      </c>
    </row>
    <row r="7852" spans="1:3">
      <c r="A7852" s="101">
        <v>33185</v>
      </c>
      <c r="B7852" s="100">
        <v>29.61</v>
      </c>
      <c r="C7852" s="99" t="s">
        <v>175</v>
      </c>
    </row>
    <row r="7853" spans="1:3">
      <c r="A7853" s="101">
        <v>33184</v>
      </c>
      <c r="B7853" s="100">
        <v>29.44</v>
      </c>
      <c r="C7853" s="99" t="s">
        <v>175</v>
      </c>
    </row>
    <row r="7854" spans="1:3">
      <c r="A7854" s="101">
        <v>33183</v>
      </c>
      <c r="B7854" s="100">
        <v>29.98</v>
      </c>
      <c r="C7854" s="99" t="s">
        <v>175</v>
      </c>
    </row>
    <row r="7855" spans="1:3">
      <c r="A7855" s="101">
        <v>33182</v>
      </c>
      <c r="B7855" s="100">
        <v>30.26</v>
      </c>
      <c r="C7855" s="99" t="s">
        <v>175</v>
      </c>
    </row>
    <row r="7856" spans="1:3">
      <c r="A7856" s="101">
        <v>33179</v>
      </c>
      <c r="B7856" s="100">
        <v>29.96</v>
      </c>
      <c r="C7856" s="99" t="s">
        <v>175</v>
      </c>
    </row>
    <row r="7857" spans="1:3">
      <c r="A7857" s="101">
        <v>33178</v>
      </c>
      <c r="B7857" s="100">
        <v>29.49</v>
      </c>
      <c r="C7857" s="99" t="s">
        <v>175</v>
      </c>
    </row>
    <row r="7858" spans="1:3">
      <c r="A7858" s="101">
        <v>33177</v>
      </c>
      <c r="B7858" s="100">
        <v>29.2</v>
      </c>
      <c r="C7858" s="99" t="s">
        <v>175</v>
      </c>
    </row>
    <row r="7859" spans="1:3">
      <c r="A7859" s="101">
        <v>33176</v>
      </c>
      <c r="B7859" s="100">
        <v>29.21</v>
      </c>
      <c r="C7859" s="99" t="s">
        <v>175</v>
      </c>
    </row>
    <row r="7860" spans="1:3">
      <c r="A7860" s="101">
        <v>33175</v>
      </c>
      <c r="B7860" s="100">
        <v>28.99</v>
      </c>
      <c r="C7860" s="99" t="s">
        <v>175</v>
      </c>
    </row>
    <row r="7861" spans="1:3">
      <c r="A7861" s="101">
        <v>33172</v>
      </c>
      <c r="B7861" s="100">
        <v>29.25</v>
      </c>
      <c r="C7861" s="99" t="s">
        <v>175</v>
      </c>
    </row>
    <row r="7862" spans="1:3">
      <c r="A7862" s="101">
        <v>33171</v>
      </c>
      <c r="B7862" s="100">
        <v>29.77</v>
      </c>
      <c r="C7862" s="99" t="s">
        <v>175</v>
      </c>
    </row>
    <row r="7863" spans="1:3">
      <c r="A7863" s="101">
        <v>33170</v>
      </c>
      <c r="B7863" s="100">
        <v>30</v>
      </c>
      <c r="C7863" s="99" t="s">
        <v>175</v>
      </c>
    </row>
    <row r="7864" spans="1:3">
      <c r="A7864" s="101">
        <v>33169</v>
      </c>
      <c r="B7864" s="100">
        <v>29.98</v>
      </c>
      <c r="C7864" s="99" t="s">
        <v>175</v>
      </c>
    </row>
    <row r="7865" spans="1:3">
      <c r="A7865" s="101">
        <v>33168</v>
      </c>
      <c r="B7865" s="100">
        <v>30.2</v>
      </c>
      <c r="C7865" s="99" t="s">
        <v>175</v>
      </c>
    </row>
    <row r="7866" spans="1:3">
      <c r="A7866" s="101">
        <v>33165</v>
      </c>
      <c r="B7866" s="100">
        <v>29.98</v>
      </c>
      <c r="C7866" s="99" t="s">
        <v>175</v>
      </c>
    </row>
    <row r="7867" spans="1:3">
      <c r="A7867" s="101">
        <v>33164</v>
      </c>
      <c r="B7867" s="100">
        <v>29.34</v>
      </c>
      <c r="C7867" s="99" t="s">
        <v>175</v>
      </c>
    </row>
    <row r="7868" spans="1:3">
      <c r="A7868" s="101">
        <v>33163</v>
      </c>
      <c r="B7868" s="100">
        <v>28.67</v>
      </c>
      <c r="C7868" s="99" t="s">
        <v>175</v>
      </c>
    </row>
    <row r="7869" spans="1:3">
      <c r="A7869" s="101">
        <v>33162</v>
      </c>
      <c r="B7869" s="100">
        <v>28.69</v>
      </c>
      <c r="C7869" s="99" t="s">
        <v>175</v>
      </c>
    </row>
    <row r="7870" spans="1:3">
      <c r="A7870" s="101">
        <v>33161</v>
      </c>
      <c r="B7870" s="100">
        <v>29.1</v>
      </c>
      <c r="C7870" s="99" t="s">
        <v>175</v>
      </c>
    </row>
    <row r="7871" spans="1:3">
      <c r="A7871" s="101">
        <v>33158</v>
      </c>
      <c r="B7871" s="100">
        <v>28.78</v>
      </c>
      <c r="C7871" s="99" t="s">
        <v>175</v>
      </c>
    </row>
    <row r="7872" spans="1:3">
      <c r="A7872" s="101">
        <v>33157</v>
      </c>
      <c r="B7872" s="100">
        <v>28.34</v>
      </c>
      <c r="C7872" s="99" t="s">
        <v>175</v>
      </c>
    </row>
    <row r="7873" spans="1:3">
      <c r="A7873" s="101">
        <v>33156</v>
      </c>
      <c r="B7873" s="100">
        <v>28.82</v>
      </c>
      <c r="C7873" s="99" t="s">
        <v>175</v>
      </c>
    </row>
    <row r="7874" spans="1:3">
      <c r="A7874" s="101">
        <v>33155</v>
      </c>
      <c r="B7874" s="100">
        <v>29.26</v>
      </c>
      <c r="C7874" s="99" t="s">
        <v>175</v>
      </c>
    </row>
    <row r="7875" spans="1:3">
      <c r="A7875" s="101">
        <v>33154</v>
      </c>
      <c r="B7875" s="100">
        <v>30.08</v>
      </c>
      <c r="C7875" s="99" t="s">
        <v>175</v>
      </c>
    </row>
    <row r="7876" spans="1:3">
      <c r="A7876" s="101">
        <v>33151</v>
      </c>
      <c r="B7876" s="100">
        <v>29.88</v>
      </c>
      <c r="C7876" s="99" t="s">
        <v>175</v>
      </c>
    </row>
    <row r="7877" spans="1:3">
      <c r="A7877" s="101">
        <v>33150</v>
      </c>
      <c r="B7877" s="100">
        <v>29.99</v>
      </c>
      <c r="C7877" s="99" t="s">
        <v>175</v>
      </c>
    </row>
    <row r="7878" spans="1:3">
      <c r="A7878" s="101">
        <v>33149</v>
      </c>
      <c r="B7878" s="100">
        <v>29.87</v>
      </c>
      <c r="C7878" s="99" t="s">
        <v>175</v>
      </c>
    </row>
    <row r="7879" spans="1:3">
      <c r="A7879" s="101">
        <v>33148</v>
      </c>
      <c r="B7879" s="100">
        <v>30.22</v>
      </c>
      <c r="C7879" s="99" t="s">
        <v>175</v>
      </c>
    </row>
    <row r="7880" spans="1:3">
      <c r="A7880" s="101">
        <v>33147</v>
      </c>
      <c r="B7880" s="100">
        <v>30.19</v>
      </c>
      <c r="C7880" s="99" t="s">
        <v>175</v>
      </c>
    </row>
    <row r="7881" spans="1:3">
      <c r="A7881" s="101">
        <v>33144</v>
      </c>
      <c r="B7881" s="100">
        <v>29.32</v>
      </c>
      <c r="C7881" s="99" t="s">
        <v>175</v>
      </c>
    </row>
    <row r="7882" spans="1:3">
      <c r="A7882" s="101">
        <v>33143</v>
      </c>
      <c r="B7882" s="100">
        <v>28.84</v>
      </c>
      <c r="C7882" s="99" t="s">
        <v>175</v>
      </c>
    </row>
    <row r="7883" spans="1:3">
      <c r="A7883" s="101">
        <v>33142</v>
      </c>
      <c r="B7883" s="100">
        <v>29.41</v>
      </c>
      <c r="C7883" s="99" t="s">
        <v>175</v>
      </c>
    </row>
    <row r="7884" spans="1:3">
      <c r="A7884" s="101">
        <v>33141</v>
      </c>
      <c r="B7884" s="100">
        <v>29.72</v>
      </c>
      <c r="C7884" s="99" t="s">
        <v>175</v>
      </c>
    </row>
    <row r="7885" spans="1:3">
      <c r="A7885" s="101">
        <v>33140</v>
      </c>
      <c r="B7885" s="100">
        <v>29.36</v>
      </c>
      <c r="C7885" s="99" t="s">
        <v>175</v>
      </c>
    </row>
    <row r="7886" spans="1:3">
      <c r="A7886" s="101">
        <v>33137</v>
      </c>
      <c r="B7886" s="100">
        <v>30</v>
      </c>
      <c r="C7886" s="99" t="s">
        <v>175</v>
      </c>
    </row>
    <row r="7887" spans="1:3">
      <c r="A7887" s="101">
        <v>33136</v>
      </c>
      <c r="B7887" s="100">
        <v>30.01</v>
      </c>
      <c r="C7887" s="99" t="s">
        <v>175</v>
      </c>
    </row>
    <row r="7888" spans="1:3">
      <c r="A7888" s="101">
        <v>33135</v>
      </c>
      <c r="B7888" s="100">
        <v>30.49</v>
      </c>
      <c r="C7888" s="99" t="s">
        <v>175</v>
      </c>
    </row>
    <row r="7889" spans="1:3">
      <c r="A7889" s="101">
        <v>33134</v>
      </c>
      <c r="B7889" s="100">
        <v>30.69</v>
      </c>
      <c r="C7889" s="99" t="s">
        <v>175</v>
      </c>
    </row>
    <row r="7890" spans="1:3">
      <c r="A7890" s="101">
        <v>33133</v>
      </c>
      <c r="B7890" s="100">
        <v>30.59</v>
      </c>
      <c r="C7890" s="99" t="s">
        <v>175</v>
      </c>
    </row>
    <row r="7891" spans="1:3">
      <c r="A7891" s="101">
        <v>33130</v>
      </c>
      <c r="B7891" s="100">
        <v>30.5</v>
      </c>
      <c r="C7891" s="99" t="s">
        <v>175</v>
      </c>
    </row>
    <row r="7892" spans="1:3">
      <c r="A7892" s="101">
        <v>33129</v>
      </c>
      <c r="B7892" s="100">
        <v>30.67</v>
      </c>
      <c r="C7892" s="99" t="s">
        <v>175</v>
      </c>
    </row>
    <row r="7893" spans="1:3">
      <c r="A7893" s="101">
        <v>33128</v>
      </c>
      <c r="B7893" s="100">
        <v>31.05</v>
      </c>
      <c r="C7893" s="99" t="s">
        <v>175</v>
      </c>
    </row>
    <row r="7894" spans="1:3">
      <c r="A7894" s="101">
        <v>33127</v>
      </c>
      <c r="B7894" s="100">
        <v>30.91</v>
      </c>
      <c r="C7894" s="99" t="s">
        <v>175</v>
      </c>
    </row>
    <row r="7895" spans="1:3">
      <c r="A7895" s="101">
        <v>33126</v>
      </c>
      <c r="B7895" s="100">
        <v>30.96</v>
      </c>
      <c r="C7895" s="99" t="s">
        <v>175</v>
      </c>
    </row>
    <row r="7896" spans="1:3">
      <c r="A7896" s="101">
        <v>33123</v>
      </c>
      <c r="B7896" s="100">
        <v>31.11</v>
      </c>
      <c r="C7896" s="99" t="s">
        <v>175</v>
      </c>
    </row>
    <row r="7897" spans="1:3">
      <c r="A7897" s="101">
        <v>33122</v>
      </c>
      <c r="B7897" s="100">
        <v>30.83</v>
      </c>
      <c r="C7897" s="99" t="s">
        <v>175</v>
      </c>
    </row>
    <row r="7898" spans="1:3">
      <c r="A7898" s="101">
        <v>33121</v>
      </c>
      <c r="B7898" s="100">
        <v>31.2</v>
      </c>
      <c r="C7898" s="99" t="s">
        <v>175</v>
      </c>
    </row>
    <row r="7899" spans="1:3">
      <c r="A7899" s="101">
        <v>33120</v>
      </c>
      <c r="B7899" s="100">
        <v>31.08</v>
      </c>
      <c r="C7899" s="99" t="s">
        <v>175</v>
      </c>
    </row>
    <row r="7900" spans="1:3">
      <c r="A7900" s="101">
        <v>33116</v>
      </c>
      <c r="B7900" s="100">
        <v>31.02</v>
      </c>
      <c r="C7900" s="99" t="s">
        <v>175</v>
      </c>
    </row>
    <row r="7901" spans="1:3">
      <c r="A7901" s="101">
        <v>33115</v>
      </c>
      <c r="B7901" s="100">
        <v>30.64</v>
      </c>
      <c r="C7901" s="99" t="s">
        <v>175</v>
      </c>
    </row>
    <row r="7902" spans="1:3">
      <c r="A7902" s="101">
        <v>33114</v>
      </c>
      <c r="B7902" s="100">
        <v>31.17</v>
      </c>
      <c r="C7902" s="99" t="s">
        <v>175</v>
      </c>
    </row>
    <row r="7903" spans="1:3">
      <c r="A7903" s="101">
        <v>33113</v>
      </c>
      <c r="B7903" s="100">
        <v>30.9</v>
      </c>
      <c r="C7903" s="99" t="s">
        <v>175</v>
      </c>
    </row>
    <row r="7904" spans="1:3">
      <c r="A7904" s="101">
        <v>33112</v>
      </c>
      <c r="B7904" s="100">
        <v>30.89</v>
      </c>
      <c r="C7904" s="99" t="s">
        <v>175</v>
      </c>
    </row>
    <row r="7905" spans="1:3">
      <c r="A7905" s="101">
        <v>33109</v>
      </c>
      <c r="B7905" s="100">
        <v>29.93</v>
      </c>
      <c r="C7905" s="99" t="s">
        <v>175</v>
      </c>
    </row>
    <row r="7906" spans="1:3">
      <c r="A7906" s="101">
        <v>33108</v>
      </c>
      <c r="B7906" s="100">
        <v>29.5</v>
      </c>
      <c r="C7906" s="99" t="s">
        <v>175</v>
      </c>
    </row>
    <row r="7907" spans="1:3">
      <c r="A7907" s="101">
        <v>33107</v>
      </c>
      <c r="B7907" s="100">
        <v>30.42</v>
      </c>
      <c r="C7907" s="99" t="s">
        <v>175</v>
      </c>
    </row>
    <row r="7908" spans="1:3">
      <c r="A7908" s="101">
        <v>33106</v>
      </c>
      <c r="B7908" s="100">
        <v>30.92</v>
      </c>
      <c r="C7908" s="99" t="s">
        <v>175</v>
      </c>
    </row>
    <row r="7909" spans="1:3">
      <c r="A7909" s="101">
        <v>33105</v>
      </c>
      <c r="B7909" s="100">
        <v>31.55</v>
      </c>
      <c r="C7909" s="99" t="s">
        <v>175</v>
      </c>
    </row>
    <row r="7910" spans="1:3">
      <c r="A7910" s="101">
        <v>33102</v>
      </c>
      <c r="B7910" s="100">
        <v>31.48</v>
      </c>
      <c r="C7910" s="99" t="s">
        <v>175</v>
      </c>
    </row>
    <row r="7911" spans="1:3">
      <c r="A7911" s="101">
        <v>33101</v>
      </c>
      <c r="B7911" s="100">
        <v>31.92</v>
      </c>
      <c r="C7911" s="99" t="s">
        <v>175</v>
      </c>
    </row>
    <row r="7912" spans="1:3">
      <c r="A7912" s="101">
        <v>33100</v>
      </c>
      <c r="B7912" s="100">
        <v>32.65</v>
      </c>
      <c r="C7912" s="99" t="s">
        <v>175</v>
      </c>
    </row>
    <row r="7913" spans="1:3">
      <c r="A7913" s="101">
        <v>33099</v>
      </c>
      <c r="B7913" s="100">
        <v>32.58</v>
      </c>
      <c r="C7913" s="99" t="s">
        <v>175</v>
      </c>
    </row>
    <row r="7914" spans="1:3">
      <c r="A7914" s="101">
        <v>33098</v>
      </c>
      <c r="B7914" s="100">
        <v>32.520000000000003</v>
      </c>
      <c r="C7914" s="99" t="s">
        <v>175</v>
      </c>
    </row>
    <row r="7915" spans="1:3">
      <c r="A7915" s="101">
        <v>33095</v>
      </c>
      <c r="B7915" s="100">
        <v>32.200000000000003</v>
      </c>
      <c r="C7915" s="99" t="s">
        <v>175</v>
      </c>
    </row>
    <row r="7916" spans="1:3">
      <c r="A7916" s="101">
        <v>33094</v>
      </c>
      <c r="B7916" s="100">
        <v>32.61</v>
      </c>
      <c r="C7916" s="99" t="s">
        <v>175</v>
      </c>
    </row>
    <row r="7917" spans="1:3">
      <c r="A7917" s="101">
        <v>33093</v>
      </c>
      <c r="B7917" s="100">
        <v>32.450000000000003</v>
      </c>
      <c r="C7917" s="99" t="s">
        <v>175</v>
      </c>
    </row>
    <row r="7918" spans="1:3">
      <c r="A7918" s="101">
        <v>33092</v>
      </c>
      <c r="B7918" s="100">
        <v>32.11</v>
      </c>
      <c r="C7918" s="99" t="s">
        <v>175</v>
      </c>
    </row>
    <row r="7919" spans="1:3">
      <c r="A7919" s="101">
        <v>33091</v>
      </c>
      <c r="B7919" s="100">
        <v>32.06</v>
      </c>
      <c r="C7919" s="99" t="s">
        <v>175</v>
      </c>
    </row>
    <row r="7920" spans="1:3">
      <c r="A7920" s="101">
        <v>33088</v>
      </c>
      <c r="B7920" s="100">
        <v>33.04</v>
      </c>
      <c r="C7920" s="99" t="s">
        <v>175</v>
      </c>
    </row>
    <row r="7921" spans="1:3">
      <c r="A7921" s="101">
        <v>33087</v>
      </c>
      <c r="B7921" s="100">
        <v>33.659999999999997</v>
      </c>
      <c r="C7921" s="99" t="s">
        <v>175</v>
      </c>
    </row>
    <row r="7922" spans="1:3">
      <c r="A7922" s="101">
        <v>33086</v>
      </c>
      <c r="B7922" s="100">
        <v>34.04</v>
      </c>
      <c r="C7922" s="99" t="s">
        <v>175</v>
      </c>
    </row>
    <row r="7923" spans="1:3">
      <c r="A7923" s="101">
        <v>33085</v>
      </c>
      <c r="B7923" s="100">
        <v>34.1</v>
      </c>
      <c r="C7923" s="99" t="s">
        <v>175</v>
      </c>
    </row>
    <row r="7924" spans="1:3">
      <c r="A7924" s="101">
        <v>33084</v>
      </c>
      <c r="B7924" s="100">
        <v>34.03</v>
      </c>
      <c r="C7924" s="99" t="s">
        <v>175</v>
      </c>
    </row>
    <row r="7925" spans="1:3">
      <c r="A7925" s="101">
        <v>33081</v>
      </c>
      <c r="B7925" s="100">
        <v>33.82</v>
      </c>
      <c r="C7925" s="99" t="s">
        <v>175</v>
      </c>
    </row>
    <row r="7926" spans="1:3">
      <c r="A7926" s="101">
        <v>33080</v>
      </c>
      <c r="B7926" s="100">
        <v>34.049999999999997</v>
      </c>
      <c r="C7926" s="99" t="s">
        <v>175</v>
      </c>
    </row>
    <row r="7927" spans="1:3">
      <c r="A7927" s="101">
        <v>33079</v>
      </c>
      <c r="B7927" s="100">
        <v>34.159999999999997</v>
      </c>
      <c r="C7927" s="99" t="s">
        <v>175</v>
      </c>
    </row>
    <row r="7928" spans="1:3">
      <c r="A7928" s="101">
        <v>33078</v>
      </c>
      <c r="B7928" s="100">
        <v>34.04</v>
      </c>
      <c r="C7928" s="99" t="s">
        <v>175</v>
      </c>
    </row>
    <row r="7929" spans="1:3">
      <c r="A7929" s="101">
        <v>33077</v>
      </c>
      <c r="B7929" s="100">
        <v>34</v>
      </c>
      <c r="C7929" s="99" t="s">
        <v>175</v>
      </c>
    </row>
    <row r="7930" spans="1:3">
      <c r="A7930" s="101">
        <v>33074</v>
      </c>
      <c r="B7930" s="100">
        <v>34.590000000000003</v>
      </c>
      <c r="C7930" s="99" t="s">
        <v>175</v>
      </c>
    </row>
    <row r="7931" spans="1:3">
      <c r="A7931" s="101">
        <v>33073</v>
      </c>
      <c r="B7931" s="100">
        <v>34.94</v>
      </c>
      <c r="C7931" s="99" t="s">
        <v>175</v>
      </c>
    </row>
    <row r="7932" spans="1:3">
      <c r="A7932" s="101">
        <v>33072</v>
      </c>
      <c r="B7932" s="100">
        <v>34.840000000000003</v>
      </c>
      <c r="C7932" s="99" t="s">
        <v>175</v>
      </c>
    </row>
    <row r="7933" spans="1:3">
      <c r="A7933" s="101">
        <v>33071</v>
      </c>
      <c r="B7933" s="100">
        <v>35.15</v>
      </c>
      <c r="C7933" s="99" t="s">
        <v>175</v>
      </c>
    </row>
    <row r="7934" spans="1:3">
      <c r="A7934" s="101">
        <v>33070</v>
      </c>
      <c r="B7934" s="100">
        <v>35.29</v>
      </c>
      <c r="C7934" s="99" t="s">
        <v>175</v>
      </c>
    </row>
    <row r="7935" spans="1:3">
      <c r="A7935" s="101">
        <v>33067</v>
      </c>
      <c r="B7935" s="100">
        <v>35.130000000000003</v>
      </c>
      <c r="C7935" s="99" t="s">
        <v>175</v>
      </c>
    </row>
    <row r="7936" spans="1:3">
      <c r="A7936" s="101">
        <v>33066</v>
      </c>
      <c r="B7936" s="100">
        <v>34.950000000000003</v>
      </c>
      <c r="C7936" s="99" t="s">
        <v>175</v>
      </c>
    </row>
    <row r="7937" spans="1:3">
      <c r="A7937" s="101">
        <v>33065</v>
      </c>
      <c r="B7937" s="100">
        <v>34.549999999999997</v>
      </c>
      <c r="C7937" s="99" t="s">
        <v>175</v>
      </c>
    </row>
    <row r="7938" spans="1:3">
      <c r="A7938" s="101">
        <v>33064</v>
      </c>
      <c r="B7938" s="100">
        <v>34.090000000000003</v>
      </c>
      <c r="C7938" s="99" t="s">
        <v>175</v>
      </c>
    </row>
    <row r="7939" spans="1:3">
      <c r="A7939" s="101">
        <v>33063</v>
      </c>
      <c r="B7939" s="100">
        <v>34.380000000000003</v>
      </c>
      <c r="C7939" s="99" t="s">
        <v>175</v>
      </c>
    </row>
    <row r="7940" spans="1:3">
      <c r="A7940" s="101">
        <v>33060</v>
      </c>
      <c r="B7940" s="100">
        <v>34.270000000000003</v>
      </c>
      <c r="C7940" s="99" t="s">
        <v>175</v>
      </c>
    </row>
    <row r="7941" spans="1:3">
      <c r="A7941" s="101">
        <v>33059</v>
      </c>
      <c r="B7941" s="100">
        <v>34.01</v>
      </c>
      <c r="C7941" s="99" t="s">
        <v>175</v>
      </c>
    </row>
    <row r="7942" spans="1:3">
      <c r="A7942" s="101">
        <v>33057</v>
      </c>
      <c r="B7942" s="100">
        <v>34.43</v>
      </c>
      <c r="C7942" s="99" t="s">
        <v>175</v>
      </c>
    </row>
    <row r="7943" spans="1:3">
      <c r="A7943" s="101">
        <v>33056</v>
      </c>
      <c r="B7943" s="100">
        <v>34.36</v>
      </c>
      <c r="C7943" s="99" t="s">
        <v>175</v>
      </c>
    </row>
    <row r="7944" spans="1:3">
      <c r="A7944" s="101">
        <v>33053</v>
      </c>
      <c r="B7944" s="100">
        <v>34.22</v>
      </c>
      <c r="C7944" s="99" t="s">
        <v>175</v>
      </c>
    </row>
    <row r="7945" spans="1:3">
      <c r="A7945" s="101">
        <v>33052</v>
      </c>
      <c r="B7945" s="100">
        <v>34.17</v>
      </c>
      <c r="C7945" s="99" t="s">
        <v>175</v>
      </c>
    </row>
    <row r="7946" spans="1:3">
      <c r="A7946" s="101">
        <v>33051</v>
      </c>
      <c r="B7946" s="100">
        <v>33.93</v>
      </c>
      <c r="C7946" s="99" t="s">
        <v>175</v>
      </c>
    </row>
    <row r="7947" spans="1:3">
      <c r="A7947" s="101">
        <v>33050</v>
      </c>
      <c r="B7947" s="100">
        <v>33.82</v>
      </c>
      <c r="C7947" s="99" t="s">
        <v>175</v>
      </c>
    </row>
    <row r="7948" spans="1:3">
      <c r="A7948" s="101">
        <v>33049</v>
      </c>
      <c r="B7948" s="100">
        <v>33.840000000000003</v>
      </c>
      <c r="C7948" s="99" t="s">
        <v>175</v>
      </c>
    </row>
    <row r="7949" spans="1:3">
      <c r="A7949" s="101">
        <v>33046</v>
      </c>
      <c r="B7949" s="100">
        <v>34.119999999999997</v>
      </c>
      <c r="C7949" s="99" t="s">
        <v>175</v>
      </c>
    </row>
    <row r="7950" spans="1:3">
      <c r="A7950" s="101">
        <v>33045</v>
      </c>
      <c r="B7950" s="100">
        <v>34.6</v>
      </c>
      <c r="C7950" s="99" t="s">
        <v>175</v>
      </c>
    </row>
    <row r="7951" spans="1:3">
      <c r="A7951" s="101">
        <v>33044</v>
      </c>
      <c r="B7951" s="100">
        <v>34.47</v>
      </c>
      <c r="C7951" s="99" t="s">
        <v>175</v>
      </c>
    </row>
    <row r="7952" spans="1:3">
      <c r="A7952" s="101">
        <v>33043</v>
      </c>
      <c r="B7952" s="100">
        <v>34.409999999999997</v>
      </c>
      <c r="C7952" s="99" t="s">
        <v>175</v>
      </c>
    </row>
    <row r="7953" spans="1:3">
      <c r="A7953" s="101">
        <v>33042</v>
      </c>
      <c r="B7953" s="100">
        <v>34.26</v>
      </c>
      <c r="C7953" s="99" t="s">
        <v>175</v>
      </c>
    </row>
    <row r="7954" spans="1:3">
      <c r="A7954" s="101">
        <v>33039</v>
      </c>
      <c r="B7954" s="100">
        <v>34.83</v>
      </c>
      <c r="C7954" s="99" t="s">
        <v>175</v>
      </c>
    </row>
    <row r="7955" spans="1:3">
      <c r="A7955" s="101">
        <v>33038</v>
      </c>
      <c r="B7955" s="100">
        <v>34.83</v>
      </c>
      <c r="C7955" s="99" t="s">
        <v>175</v>
      </c>
    </row>
    <row r="7956" spans="1:3">
      <c r="A7956" s="101">
        <v>33037</v>
      </c>
      <c r="B7956" s="100">
        <v>35.020000000000003</v>
      </c>
      <c r="C7956" s="99" t="s">
        <v>175</v>
      </c>
    </row>
    <row r="7957" spans="1:3">
      <c r="A7957" s="101">
        <v>33036</v>
      </c>
      <c r="B7957" s="100">
        <v>35.15</v>
      </c>
      <c r="C7957" s="99" t="s">
        <v>175</v>
      </c>
    </row>
    <row r="7958" spans="1:3">
      <c r="A7958" s="101">
        <v>33035</v>
      </c>
      <c r="B7958" s="100">
        <v>34.700000000000003</v>
      </c>
      <c r="C7958" s="99" t="s">
        <v>175</v>
      </c>
    </row>
    <row r="7959" spans="1:3">
      <c r="A7959" s="101">
        <v>33032</v>
      </c>
      <c r="B7959" s="100">
        <v>34.409999999999997</v>
      </c>
      <c r="C7959" s="99" t="s">
        <v>175</v>
      </c>
    </row>
    <row r="7960" spans="1:3">
      <c r="A7960" s="101">
        <v>33031</v>
      </c>
      <c r="B7960" s="100">
        <v>34.83</v>
      </c>
      <c r="C7960" s="99" t="s">
        <v>175</v>
      </c>
    </row>
    <row r="7961" spans="1:3">
      <c r="A7961" s="101">
        <v>33030</v>
      </c>
      <c r="B7961" s="100">
        <v>35.01</v>
      </c>
      <c r="C7961" s="99" t="s">
        <v>175</v>
      </c>
    </row>
    <row r="7962" spans="1:3">
      <c r="A7962" s="101">
        <v>33029</v>
      </c>
      <c r="B7962" s="100">
        <v>35.17</v>
      </c>
      <c r="C7962" s="99" t="s">
        <v>175</v>
      </c>
    </row>
    <row r="7963" spans="1:3">
      <c r="A7963" s="101">
        <v>33028</v>
      </c>
      <c r="B7963" s="100">
        <v>35.24</v>
      </c>
      <c r="C7963" s="99" t="s">
        <v>175</v>
      </c>
    </row>
    <row r="7964" spans="1:3">
      <c r="A7964" s="101">
        <v>33025</v>
      </c>
      <c r="B7964" s="100">
        <v>34.82</v>
      </c>
      <c r="C7964" s="99" t="s">
        <v>175</v>
      </c>
    </row>
    <row r="7965" spans="1:3">
      <c r="A7965" s="101">
        <v>33024</v>
      </c>
      <c r="B7965" s="100">
        <v>34.630000000000003</v>
      </c>
      <c r="C7965" s="99" t="s">
        <v>175</v>
      </c>
    </row>
    <row r="7966" spans="1:3">
      <c r="A7966" s="101">
        <v>33023</v>
      </c>
      <c r="B7966" s="100">
        <v>34.6</v>
      </c>
      <c r="C7966" s="99" t="s">
        <v>175</v>
      </c>
    </row>
    <row r="7967" spans="1:3">
      <c r="A7967" s="101">
        <v>33022</v>
      </c>
      <c r="B7967" s="100">
        <v>34.58</v>
      </c>
      <c r="C7967" s="99" t="s">
        <v>175</v>
      </c>
    </row>
    <row r="7968" spans="1:3">
      <c r="A7968" s="101">
        <v>33018</v>
      </c>
      <c r="B7968" s="100">
        <v>33.99</v>
      </c>
      <c r="C7968" s="99" t="s">
        <v>175</v>
      </c>
    </row>
    <row r="7969" spans="1:3">
      <c r="A7969" s="101">
        <v>33017</v>
      </c>
      <c r="B7969" s="100">
        <v>34.340000000000003</v>
      </c>
      <c r="C7969" s="99" t="s">
        <v>175</v>
      </c>
    </row>
    <row r="7970" spans="1:3">
      <c r="A7970" s="101">
        <v>33016</v>
      </c>
      <c r="B7970" s="100">
        <v>34.42</v>
      </c>
      <c r="C7970" s="99" t="s">
        <v>175</v>
      </c>
    </row>
    <row r="7971" spans="1:3">
      <c r="A7971" s="101">
        <v>33015</v>
      </c>
      <c r="B7971" s="100">
        <v>34.340000000000003</v>
      </c>
      <c r="C7971" s="99" t="s">
        <v>175</v>
      </c>
    </row>
    <row r="7972" spans="1:3">
      <c r="A7972" s="101">
        <v>33014</v>
      </c>
      <c r="B7972" s="100">
        <v>34.270000000000003</v>
      </c>
      <c r="C7972" s="99" t="s">
        <v>175</v>
      </c>
    </row>
    <row r="7973" spans="1:3">
      <c r="A7973" s="101">
        <v>33011</v>
      </c>
      <c r="B7973" s="100">
        <v>33.950000000000003</v>
      </c>
      <c r="C7973" s="99" t="s">
        <v>175</v>
      </c>
    </row>
    <row r="7974" spans="1:3">
      <c r="A7974" s="101">
        <v>33010</v>
      </c>
      <c r="B7974" s="100">
        <v>33.93</v>
      </c>
      <c r="C7974" s="99" t="s">
        <v>175</v>
      </c>
    </row>
    <row r="7975" spans="1:3">
      <c r="A7975" s="101">
        <v>33009</v>
      </c>
      <c r="B7975" s="100">
        <v>33.880000000000003</v>
      </c>
      <c r="C7975" s="99" t="s">
        <v>175</v>
      </c>
    </row>
    <row r="7976" spans="1:3">
      <c r="A7976" s="101">
        <v>33008</v>
      </c>
      <c r="B7976" s="100">
        <v>33.9</v>
      </c>
      <c r="C7976" s="99" t="s">
        <v>175</v>
      </c>
    </row>
    <row r="7977" spans="1:3">
      <c r="A7977" s="101">
        <v>33007</v>
      </c>
      <c r="B7977" s="100">
        <v>33.950000000000003</v>
      </c>
      <c r="C7977" s="99" t="s">
        <v>175</v>
      </c>
    </row>
    <row r="7978" spans="1:3">
      <c r="A7978" s="101">
        <v>33004</v>
      </c>
      <c r="B7978" s="100">
        <v>33.67</v>
      </c>
      <c r="C7978" s="99" t="s">
        <v>175</v>
      </c>
    </row>
    <row r="7979" spans="1:3">
      <c r="A7979" s="101">
        <v>33003</v>
      </c>
      <c r="B7979" s="100">
        <v>32.880000000000003</v>
      </c>
      <c r="C7979" s="99" t="s">
        <v>175</v>
      </c>
    </row>
    <row r="7980" spans="1:3">
      <c r="A7980" s="101">
        <v>33002</v>
      </c>
      <c r="B7980" s="100">
        <v>32.78</v>
      </c>
      <c r="C7980" s="99" t="s">
        <v>175</v>
      </c>
    </row>
    <row r="7981" spans="1:3">
      <c r="A7981" s="101">
        <v>33001</v>
      </c>
      <c r="B7981" s="100">
        <v>32.700000000000003</v>
      </c>
      <c r="C7981" s="99" t="s">
        <v>175</v>
      </c>
    </row>
    <row r="7982" spans="1:3">
      <c r="A7982" s="101">
        <v>33000</v>
      </c>
      <c r="B7982" s="100">
        <v>32.549999999999997</v>
      </c>
      <c r="C7982" s="99" t="s">
        <v>175</v>
      </c>
    </row>
    <row r="7983" spans="1:3">
      <c r="A7983" s="101">
        <v>32997</v>
      </c>
      <c r="B7983" s="100">
        <v>32.33</v>
      </c>
      <c r="C7983" s="99" t="s">
        <v>175</v>
      </c>
    </row>
    <row r="7984" spans="1:3">
      <c r="A7984" s="101">
        <v>32996</v>
      </c>
      <c r="B7984" s="100">
        <v>32.049999999999997</v>
      </c>
      <c r="C7984" s="99" t="s">
        <v>175</v>
      </c>
    </row>
    <row r="7985" spans="1:3">
      <c r="A7985" s="101">
        <v>32995</v>
      </c>
      <c r="B7985" s="100">
        <v>31.93</v>
      </c>
      <c r="C7985" s="99" t="s">
        <v>175</v>
      </c>
    </row>
    <row r="7986" spans="1:3">
      <c r="A7986" s="101">
        <v>32994</v>
      </c>
      <c r="B7986" s="100">
        <v>31.72</v>
      </c>
      <c r="C7986" s="99" t="s">
        <v>175</v>
      </c>
    </row>
    <row r="7987" spans="1:3">
      <c r="A7987" s="101">
        <v>32993</v>
      </c>
      <c r="B7987" s="100">
        <v>31.57</v>
      </c>
      <c r="C7987" s="99" t="s">
        <v>175</v>
      </c>
    </row>
    <row r="7988" spans="1:3">
      <c r="A7988" s="101">
        <v>32990</v>
      </c>
      <c r="B7988" s="100">
        <v>31.4</v>
      </c>
      <c r="C7988" s="99" t="s">
        <v>175</v>
      </c>
    </row>
    <row r="7989" spans="1:3">
      <c r="A7989" s="101">
        <v>32989</v>
      </c>
      <c r="B7989" s="100">
        <v>31.77</v>
      </c>
      <c r="C7989" s="99" t="s">
        <v>175</v>
      </c>
    </row>
    <row r="7990" spans="1:3">
      <c r="A7990" s="101">
        <v>32988</v>
      </c>
      <c r="B7990" s="100">
        <v>31.69</v>
      </c>
      <c r="C7990" s="99" t="s">
        <v>175</v>
      </c>
    </row>
    <row r="7991" spans="1:3">
      <c r="A7991" s="101">
        <v>32987</v>
      </c>
      <c r="B7991" s="100">
        <v>31.52</v>
      </c>
      <c r="C7991" s="99" t="s">
        <v>175</v>
      </c>
    </row>
    <row r="7992" spans="1:3">
      <c r="A7992" s="101">
        <v>32986</v>
      </c>
      <c r="B7992" s="100">
        <v>31.58</v>
      </c>
      <c r="C7992" s="99" t="s">
        <v>175</v>
      </c>
    </row>
    <row r="7993" spans="1:3">
      <c r="A7993" s="101">
        <v>32983</v>
      </c>
      <c r="B7993" s="100">
        <v>31.96</v>
      </c>
      <c r="C7993" s="99" t="s">
        <v>175</v>
      </c>
    </row>
    <row r="7994" spans="1:3">
      <c r="A7994" s="101">
        <v>32982</v>
      </c>
      <c r="B7994" s="100">
        <v>32.24</v>
      </c>
      <c r="C7994" s="99" t="s">
        <v>175</v>
      </c>
    </row>
    <row r="7995" spans="1:3">
      <c r="A7995" s="101">
        <v>32981</v>
      </c>
      <c r="B7995" s="100">
        <v>32.5</v>
      </c>
      <c r="C7995" s="99" t="s">
        <v>175</v>
      </c>
    </row>
    <row r="7996" spans="1:3">
      <c r="A7996" s="101">
        <v>32980</v>
      </c>
      <c r="B7996" s="100">
        <v>32.869999999999997</v>
      </c>
      <c r="C7996" s="99" t="s">
        <v>175</v>
      </c>
    </row>
    <row r="7997" spans="1:3">
      <c r="A7997" s="101">
        <v>32979</v>
      </c>
      <c r="B7997" s="100">
        <v>32.869999999999997</v>
      </c>
      <c r="C7997" s="99" t="s">
        <v>175</v>
      </c>
    </row>
    <row r="7998" spans="1:3">
      <c r="A7998" s="101">
        <v>32975</v>
      </c>
      <c r="B7998" s="100">
        <v>32.840000000000003</v>
      </c>
      <c r="C7998" s="99" t="s">
        <v>175</v>
      </c>
    </row>
    <row r="7999" spans="1:3">
      <c r="A7999" s="101">
        <v>32974</v>
      </c>
      <c r="B7999" s="100">
        <v>32.6</v>
      </c>
      <c r="C7999" s="99" t="s">
        <v>175</v>
      </c>
    </row>
    <row r="8000" spans="1:3">
      <c r="A8000" s="101">
        <v>32973</v>
      </c>
      <c r="B8000" s="100">
        <v>32.619999999999997</v>
      </c>
      <c r="C8000" s="99" t="s">
        <v>175</v>
      </c>
    </row>
    <row r="8001" spans="1:3">
      <c r="A8001" s="101">
        <v>32972</v>
      </c>
      <c r="B8001" s="100">
        <v>32.549999999999997</v>
      </c>
      <c r="C8001" s="99" t="s">
        <v>175</v>
      </c>
    </row>
    <row r="8002" spans="1:3">
      <c r="A8002" s="101">
        <v>32969</v>
      </c>
      <c r="B8002" s="100">
        <v>32.43</v>
      </c>
      <c r="C8002" s="99" t="s">
        <v>175</v>
      </c>
    </row>
    <row r="8003" spans="1:3">
      <c r="A8003" s="101">
        <v>32968</v>
      </c>
      <c r="B8003" s="100">
        <v>32.49</v>
      </c>
      <c r="C8003" s="99" t="s">
        <v>175</v>
      </c>
    </row>
    <row r="8004" spans="1:3">
      <c r="A8004" s="101">
        <v>32967</v>
      </c>
      <c r="B8004" s="100">
        <v>32.520000000000003</v>
      </c>
      <c r="C8004" s="99" t="s">
        <v>175</v>
      </c>
    </row>
    <row r="8005" spans="1:3">
      <c r="A8005" s="101">
        <v>32966</v>
      </c>
      <c r="B8005" s="100">
        <v>32.75</v>
      </c>
      <c r="C8005" s="99" t="s">
        <v>175</v>
      </c>
    </row>
    <row r="8006" spans="1:3">
      <c r="A8006" s="101">
        <v>32965</v>
      </c>
      <c r="B8006" s="100">
        <v>32.270000000000003</v>
      </c>
      <c r="C8006" s="99" t="s">
        <v>175</v>
      </c>
    </row>
    <row r="8007" spans="1:3">
      <c r="A8007" s="101">
        <v>32962</v>
      </c>
      <c r="B8007" s="100">
        <v>32.380000000000003</v>
      </c>
      <c r="C8007" s="99" t="s">
        <v>175</v>
      </c>
    </row>
    <row r="8008" spans="1:3">
      <c r="A8008" s="101">
        <v>32961</v>
      </c>
      <c r="B8008" s="100">
        <v>32.46</v>
      </c>
      <c r="C8008" s="99" t="s">
        <v>175</v>
      </c>
    </row>
    <row r="8009" spans="1:3">
      <c r="A8009" s="101">
        <v>32960</v>
      </c>
      <c r="B8009" s="100">
        <v>32.58</v>
      </c>
      <c r="C8009" s="99" t="s">
        <v>175</v>
      </c>
    </row>
    <row r="8010" spans="1:3">
      <c r="A8010" s="101">
        <v>32959</v>
      </c>
      <c r="B8010" s="100">
        <v>32.76</v>
      </c>
      <c r="C8010" s="99" t="s">
        <v>175</v>
      </c>
    </row>
    <row r="8011" spans="1:3">
      <c r="A8011" s="101">
        <v>32958</v>
      </c>
      <c r="B8011" s="100">
        <v>32.39</v>
      </c>
      <c r="C8011" s="99" t="s">
        <v>175</v>
      </c>
    </row>
    <row r="8012" spans="1:3">
      <c r="A8012" s="101">
        <v>32955</v>
      </c>
      <c r="B8012" s="100">
        <v>32.33</v>
      </c>
      <c r="C8012" s="99" t="s">
        <v>175</v>
      </c>
    </row>
    <row r="8013" spans="1:3">
      <c r="A8013" s="101">
        <v>32954</v>
      </c>
      <c r="B8013" s="100">
        <v>32.18</v>
      </c>
      <c r="C8013" s="99" t="s">
        <v>175</v>
      </c>
    </row>
    <row r="8014" spans="1:3">
      <c r="A8014" s="101">
        <v>32953</v>
      </c>
      <c r="B8014" s="100">
        <v>32.57</v>
      </c>
      <c r="C8014" s="99" t="s">
        <v>175</v>
      </c>
    </row>
    <row r="8015" spans="1:3">
      <c r="A8015" s="101">
        <v>32952</v>
      </c>
      <c r="B8015" s="100">
        <v>32.74</v>
      </c>
      <c r="C8015" s="99" t="s">
        <v>175</v>
      </c>
    </row>
    <row r="8016" spans="1:3">
      <c r="A8016" s="101">
        <v>32951</v>
      </c>
      <c r="B8016" s="100">
        <v>32.93</v>
      </c>
      <c r="C8016" s="99" t="s">
        <v>175</v>
      </c>
    </row>
    <row r="8017" spans="1:3">
      <c r="A8017" s="101">
        <v>32948</v>
      </c>
      <c r="B8017" s="100">
        <v>32.76</v>
      </c>
      <c r="C8017" s="99" t="s">
        <v>175</v>
      </c>
    </row>
    <row r="8018" spans="1:3">
      <c r="A8018" s="101">
        <v>32947</v>
      </c>
      <c r="B8018" s="100">
        <v>32.409999999999997</v>
      </c>
      <c r="C8018" s="99" t="s">
        <v>175</v>
      </c>
    </row>
    <row r="8019" spans="1:3">
      <c r="A8019" s="101">
        <v>32946</v>
      </c>
      <c r="B8019" s="100">
        <v>32.29</v>
      </c>
      <c r="C8019" s="99" t="s">
        <v>175</v>
      </c>
    </row>
    <row r="8020" spans="1:3">
      <c r="A8020" s="101">
        <v>32945</v>
      </c>
      <c r="B8020" s="100">
        <v>32.200000000000003</v>
      </c>
      <c r="C8020" s="99" t="s">
        <v>175</v>
      </c>
    </row>
    <row r="8021" spans="1:3">
      <c r="A8021" s="101">
        <v>32944</v>
      </c>
      <c r="B8021" s="100">
        <v>32.46</v>
      </c>
      <c r="C8021" s="99" t="s">
        <v>175</v>
      </c>
    </row>
    <row r="8022" spans="1:3">
      <c r="A8022" s="101">
        <v>32941</v>
      </c>
      <c r="B8022" s="100">
        <v>32.39</v>
      </c>
      <c r="C8022" s="99" t="s">
        <v>175</v>
      </c>
    </row>
    <row r="8023" spans="1:3">
      <c r="A8023" s="101">
        <v>32940</v>
      </c>
      <c r="B8023" s="100">
        <v>32.6</v>
      </c>
      <c r="C8023" s="99" t="s">
        <v>175</v>
      </c>
    </row>
    <row r="8024" spans="1:3">
      <c r="A8024" s="101">
        <v>32939</v>
      </c>
      <c r="B8024" s="100">
        <v>32.28</v>
      </c>
      <c r="C8024" s="99" t="s">
        <v>175</v>
      </c>
    </row>
    <row r="8025" spans="1:3">
      <c r="A8025" s="101">
        <v>32938</v>
      </c>
      <c r="B8025" s="100">
        <v>32.369999999999997</v>
      </c>
      <c r="C8025" s="99" t="s">
        <v>175</v>
      </c>
    </row>
    <row r="8026" spans="1:3">
      <c r="A8026" s="101">
        <v>32937</v>
      </c>
      <c r="B8026" s="100">
        <v>31.97</v>
      </c>
      <c r="C8026" s="99" t="s">
        <v>175</v>
      </c>
    </row>
    <row r="8027" spans="1:3">
      <c r="A8027" s="101">
        <v>32934</v>
      </c>
      <c r="B8027" s="100">
        <v>32.130000000000003</v>
      </c>
      <c r="C8027" s="99" t="s">
        <v>175</v>
      </c>
    </row>
    <row r="8028" spans="1:3">
      <c r="A8028" s="101">
        <v>32933</v>
      </c>
      <c r="B8028" s="100">
        <v>31.86</v>
      </c>
      <c r="C8028" s="99" t="s">
        <v>175</v>
      </c>
    </row>
    <row r="8029" spans="1:3">
      <c r="A8029" s="101">
        <v>32932</v>
      </c>
      <c r="B8029" s="100">
        <v>31.78</v>
      </c>
      <c r="C8029" s="99" t="s">
        <v>175</v>
      </c>
    </row>
    <row r="8030" spans="1:3">
      <c r="A8030" s="101">
        <v>32931</v>
      </c>
      <c r="B8030" s="100">
        <v>31.62</v>
      </c>
      <c r="C8030" s="99" t="s">
        <v>175</v>
      </c>
    </row>
    <row r="8031" spans="1:3">
      <c r="A8031" s="101">
        <v>32930</v>
      </c>
      <c r="B8031" s="100">
        <v>31.46</v>
      </c>
      <c r="C8031" s="99" t="s">
        <v>175</v>
      </c>
    </row>
    <row r="8032" spans="1:3">
      <c r="A8032" s="101">
        <v>32927</v>
      </c>
      <c r="B8032" s="100">
        <v>31.02</v>
      </c>
      <c r="C8032" s="99" t="s">
        <v>175</v>
      </c>
    </row>
    <row r="8033" spans="1:3">
      <c r="A8033" s="101">
        <v>32926</v>
      </c>
      <c r="B8033" s="100">
        <v>31.16</v>
      </c>
      <c r="C8033" s="99" t="s">
        <v>175</v>
      </c>
    </row>
    <row r="8034" spans="1:3">
      <c r="A8034" s="101">
        <v>32925</v>
      </c>
      <c r="B8034" s="100">
        <v>31.34</v>
      </c>
      <c r="C8034" s="99" t="s">
        <v>175</v>
      </c>
    </row>
    <row r="8035" spans="1:3">
      <c r="A8035" s="101">
        <v>32924</v>
      </c>
      <c r="B8035" s="100">
        <v>31.37</v>
      </c>
      <c r="C8035" s="99" t="s">
        <v>175</v>
      </c>
    </row>
    <row r="8036" spans="1:3">
      <c r="A8036" s="101">
        <v>32920</v>
      </c>
      <c r="B8036" s="100">
        <v>31.82</v>
      </c>
      <c r="C8036" s="99" t="s">
        <v>175</v>
      </c>
    </row>
    <row r="8037" spans="1:3">
      <c r="A8037" s="101">
        <v>32919</v>
      </c>
      <c r="B8037" s="100">
        <v>32.020000000000003</v>
      </c>
      <c r="C8037" s="99" t="s">
        <v>175</v>
      </c>
    </row>
    <row r="8038" spans="1:3">
      <c r="A8038" s="101">
        <v>32918</v>
      </c>
      <c r="B8038" s="100">
        <v>31.74</v>
      </c>
      <c r="C8038" s="99" t="s">
        <v>175</v>
      </c>
    </row>
    <row r="8039" spans="1:3">
      <c r="A8039" s="101">
        <v>32917</v>
      </c>
      <c r="B8039" s="100">
        <v>31.65</v>
      </c>
      <c r="C8039" s="99" t="s">
        <v>175</v>
      </c>
    </row>
    <row r="8040" spans="1:3">
      <c r="A8040" s="101">
        <v>32916</v>
      </c>
      <c r="B8040" s="100">
        <v>31.56</v>
      </c>
      <c r="C8040" s="99" t="s">
        <v>175</v>
      </c>
    </row>
    <row r="8041" spans="1:3">
      <c r="A8041" s="101">
        <v>32913</v>
      </c>
      <c r="B8041" s="100">
        <v>31.88</v>
      </c>
      <c r="C8041" s="99" t="s">
        <v>175</v>
      </c>
    </row>
    <row r="8042" spans="1:3">
      <c r="A8042" s="101">
        <v>32912</v>
      </c>
      <c r="B8042" s="100">
        <v>31.8</v>
      </c>
      <c r="C8042" s="99" t="s">
        <v>175</v>
      </c>
    </row>
    <row r="8043" spans="1:3">
      <c r="A8043" s="101">
        <v>32911</v>
      </c>
      <c r="B8043" s="100">
        <v>31.87</v>
      </c>
      <c r="C8043" s="99" t="s">
        <v>175</v>
      </c>
    </row>
    <row r="8044" spans="1:3">
      <c r="A8044" s="101">
        <v>32910</v>
      </c>
      <c r="B8044" s="100">
        <v>31.48</v>
      </c>
      <c r="C8044" s="99" t="s">
        <v>175</v>
      </c>
    </row>
    <row r="8045" spans="1:3">
      <c r="A8045" s="101">
        <v>32909</v>
      </c>
      <c r="B8045" s="100">
        <v>31.68</v>
      </c>
      <c r="C8045" s="99" t="s">
        <v>175</v>
      </c>
    </row>
    <row r="8046" spans="1:3">
      <c r="A8046" s="101">
        <v>32906</v>
      </c>
      <c r="B8046" s="100">
        <v>31.56</v>
      </c>
      <c r="C8046" s="99" t="s">
        <v>175</v>
      </c>
    </row>
    <row r="8047" spans="1:3">
      <c r="A8047" s="101">
        <v>32905</v>
      </c>
      <c r="B8047" s="100">
        <v>31.36</v>
      </c>
      <c r="C8047" s="99" t="s">
        <v>175</v>
      </c>
    </row>
    <row r="8048" spans="1:3">
      <c r="A8048" s="101">
        <v>32904</v>
      </c>
      <c r="B8048" s="100">
        <v>31.38</v>
      </c>
      <c r="C8048" s="99" t="s">
        <v>175</v>
      </c>
    </row>
    <row r="8049" spans="1:3">
      <c r="A8049" s="101">
        <v>32903</v>
      </c>
      <c r="B8049" s="100">
        <v>30.8</v>
      </c>
      <c r="C8049" s="99" t="s">
        <v>175</v>
      </c>
    </row>
    <row r="8050" spans="1:3">
      <c r="A8050" s="101">
        <v>32902</v>
      </c>
      <c r="B8050" s="100">
        <v>31</v>
      </c>
      <c r="C8050" s="99" t="s">
        <v>175</v>
      </c>
    </row>
    <row r="8051" spans="1:3">
      <c r="A8051" s="101">
        <v>32899</v>
      </c>
      <c r="B8051" s="100">
        <v>31.05</v>
      </c>
      <c r="C8051" s="99" t="s">
        <v>175</v>
      </c>
    </row>
    <row r="8052" spans="1:3">
      <c r="A8052" s="101">
        <v>32898</v>
      </c>
      <c r="B8052" s="100">
        <v>31.08</v>
      </c>
      <c r="C8052" s="99" t="s">
        <v>175</v>
      </c>
    </row>
    <row r="8053" spans="1:3">
      <c r="A8053" s="101">
        <v>32897</v>
      </c>
      <c r="B8053" s="100">
        <v>31.48</v>
      </c>
      <c r="C8053" s="99" t="s">
        <v>175</v>
      </c>
    </row>
    <row r="8054" spans="1:3">
      <c r="A8054" s="101">
        <v>32896</v>
      </c>
      <c r="B8054" s="100">
        <v>31.6</v>
      </c>
      <c r="C8054" s="99" t="s">
        <v>175</v>
      </c>
    </row>
    <row r="8055" spans="1:3">
      <c r="A8055" s="101">
        <v>32895</v>
      </c>
      <c r="B8055" s="100">
        <v>31.48</v>
      </c>
      <c r="C8055" s="99" t="s">
        <v>175</v>
      </c>
    </row>
    <row r="8056" spans="1:3">
      <c r="A8056" s="101">
        <v>32892</v>
      </c>
      <c r="B8056" s="100">
        <v>32.31</v>
      </c>
      <c r="C8056" s="99" t="s">
        <v>175</v>
      </c>
    </row>
    <row r="8057" spans="1:3">
      <c r="A8057" s="101">
        <v>32891</v>
      </c>
      <c r="B8057" s="100">
        <v>32.22</v>
      </c>
      <c r="C8057" s="99" t="s">
        <v>175</v>
      </c>
    </row>
    <row r="8058" spans="1:3">
      <c r="A8058" s="101">
        <v>32890</v>
      </c>
      <c r="B8058" s="100">
        <v>32.15</v>
      </c>
      <c r="C8058" s="99" t="s">
        <v>175</v>
      </c>
    </row>
    <row r="8059" spans="1:3">
      <c r="A8059" s="101">
        <v>32889</v>
      </c>
      <c r="B8059" s="100">
        <v>32.46</v>
      </c>
      <c r="C8059" s="99" t="s">
        <v>175</v>
      </c>
    </row>
    <row r="8060" spans="1:3">
      <c r="A8060" s="101">
        <v>32888</v>
      </c>
      <c r="B8060" s="100">
        <v>32.11</v>
      </c>
      <c r="C8060" s="99" t="s">
        <v>175</v>
      </c>
    </row>
    <row r="8061" spans="1:3">
      <c r="A8061" s="101">
        <v>32885</v>
      </c>
      <c r="B8061" s="100">
        <v>32.380000000000003</v>
      </c>
      <c r="C8061" s="99" t="s">
        <v>175</v>
      </c>
    </row>
    <row r="8062" spans="1:3">
      <c r="A8062" s="101">
        <v>32884</v>
      </c>
      <c r="B8062" s="100">
        <v>33.200000000000003</v>
      </c>
      <c r="C8062" s="99" t="s">
        <v>175</v>
      </c>
    </row>
    <row r="8063" spans="1:3">
      <c r="A8063" s="101">
        <v>32883</v>
      </c>
      <c r="B8063" s="100">
        <v>33.08</v>
      </c>
      <c r="C8063" s="99" t="s">
        <v>175</v>
      </c>
    </row>
    <row r="8064" spans="1:3">
      <c r="A8064" s="101">
        <v>32882</v>
      </c>
      <c r="B8064" s="100">
        <v>33.299999999999997</v>
      </c>
      <c r="C8064" s="99" t="s">
        <v>175</v>
      </c>
    </row>
    <row r="8065" spans="1:3">
      <c r="A8065" s="101">
        <v>32881</v>
      </c>
      <c r="B8065" s="100">
        <v>33.700000000000003</v>
      </c>
      <c r="C8065" s="99" t="s">
        <v>175</v>
      </c>
    </row>
    <row r="8066" spans="1:3">
      <c r="A8066" s="101">
        <v>32878</v>
      </c>
      <c r="B8066" s="100">
        <v>33.54</v>
      </c>
      <c r="C8066" s="99" t="s">
        <v>175</v>
      </c>
    </row>
    <row r="8067" spans="1:3">
      <c r="A8067" s="101">
        <v>32877</v>
      </c>
      <c r="B8067" s="100">
        <v>33.869999999999997</v>
      </c>
      <c r="C8067" s="99" t="s">
        <v>175</v>
      </c>
    </row>
    <row r="8068" spans="1:3">
      <c r="A8068" s="101">
        <v>32876</v>
      </c>
      <c r="B8068" s="100">
        <v>34.15</v>
      </c>
      <c r="C8068" s="99" t="s">
        <v>175</v>
      </c>
    </row>
    <row r="8069" spans="1:3">
      <c r="A8069" s="101">
        <v>32875</v>
      </c>
      <c r="B8069" s="100">
        <v>34.24</v>
      </c>
      <c r="C8069" s="99" t="s">
        <v>175</v>
      </c>
    </row>
    <row r="8070" spans="1:3">
      <c r="A8070" s="101">
        <v>32871</v>
      </c>
      <c r="B8070" s="100">
        <v>33.64</v>
      </c>
      <c r="C8070" s="99" t="s">
        <v>175</v>
      </c>
    </row>
    <row r="8071" spans="1:3">
      <c r="A8071" s="101">
        <v>32870</v>
      </c>
      <c r="B8071" s="100">
        <v>33.380000000000003</v>
      </c>
      <c r="C8071" s="99" t="s">
        <v>175</v>
      </c>
    </row>
    <row r="8072" spans="1:3">
      <c r="A8072" s="101">
        <v>32869</v>
      </c>
      <c r="B8072" s="100">
        <v>34.43</v>
      </c>
      <c r="C8072" s="99" t="s">
        <v>175</v>
      </c>
    </row>
    <row r="8073" spans="1:3">
      <c r="A8073" s="101">
        <v>32868</v>
      </c>
      <c r="B8073" s="100">
        <v>34.24</v>
      </c>
      <c r="C8073" s="99" t="s">
        <v>175</v>
      </c>
    </row>
    <row r="8074" spans="1:3">
      <c r="A8074" s="101">
        <v>32864</v>
      </c>
      <c r="B8074" s="100">
        <v>34.29</v>
      </c>
      <c r="C8074" s="99" t="s">
        <v>175</v>
      </c>
    </row>
    <row r="8075" spans="1:3">
      <c r="A8075" s="101">
        <v>32863</v>
      </c>
      <c r="B8075" s="100">
        <v>34.01</v>
      </c>
      <c r="C8075" s="99" t="s">
        <v>175</v>
      </c>
    </row>
    <row r="8076" spans="1:3">
      <c r="A8076" s="101">
        <v>32862</v>
      </c>
      <c r="B8076" s="100">
        <v>33.82</v>
      </c>
      <c r="C8076" s="99" t="s">
        <v>175</v>
      </c>
    </row>
    <row r="8077" spans="1:3">
      <c r="A8077" s="101">
        <v>32861</v>
      </c>
      <c r="B8077" s="100">
        <v>33.78</v>
      </c>
      <c r="C8077" s="99" t="s">
        <v>175</v>
      </c>
    </row>
    <row r="8078" spans="1:3">
      <c r="A8078" s="101">
        <v>32860</v>
      </c>
      <c r="B8078" s="100">
        <v>33.9</v>
      </c>
      <c r="C8078" s="99" t="s">
        <v>175</v>
      </c>
    </row>
    <row r="8079" spans="1:3">
      <c r="A8079" s="101">
        <v>32857</v>
      </c>
      <c r="B8079" s="100">
        <v>34.53</v>
      </c>
      <c r="C8079" s="99" t="s">
        <v>175</v>
      </c>
    </row>
    <row r="8080" spans="1:3">
      <c r="A8080" s="101">
        <v>32856</v>
      </c>
      <c r="B8080" s="100">
        <v>34.61</v>
      </c>
      <c r="C8080" s="99" t="s">
        <v>175</v>
      </c>
    </row>
    <row r="8081" spans="1:3">
      <c r="A8081" s="101">
        <v>32855</v>
      </c>
      <c r="B8081" s="100">
        <v>34.78</v>
      </c>
      <c r="C8081" s="99" t="s">
        <v>175</v>
      </c>
    </row>
    <row r="8082" spans="1:3">
      <c r="A8082" s="101">
        <v>32854</v>
      </c>
      <c r="B8082" s="100">
        <v>34.68</v>
      </c>
      <c r="C8082" s="99" t="s">
        <v>175</v>
      </c>
    </row>
    <row r="8083" spans="1:3">
      <c r="A8083" s="101">
        <v>32853</v>
      </c>
      <c r="B8083" s="100">
        <v>34.369999999999997</v>
      </c>
      <c r="C8083" s="99" t="s">
        <v>175</v>
      </c>
    </row>
    <row r="8084" spans="1:3">
      <c r="A8084" s="101">
        <v>32850</v>
      </c>
      <c r="B8084" s="100">
        <v>34.369999999999997</v>
      </c>
      <c r="C8084" s="99" t="s">
        <v>175</v>
      </c>
    </row>
    <row r="8085" spans="1:3">
      <c r="A8085" s="101">
        <v>32849</v>
      </c>
      <c r="B8085" s="100">
        <v>34.26</v>
      </c>
      <c r="C8085" s="99" t="s">
        <v>175</v>
      </c>
    </row>
    <row r="8086" spans="1:3">
      <c r="A8086" s="101">
        <v>32848</v>
      </c>
      <c r="B8086" s="100">
        <v>34.36</v>
      </c>
      <c r="C8086" s="99" t="s">
        <v>175</v>
      </c>
    </row>
    <row r="8087" spans="1:3">
      <c r="A8087" s="101">
        <v>32847</v>
      </c>
      <c r="B8087" s="100">
        <v>34.450000000000003</v>
      </c>
      <c r="C8087" s="99" t="s">
        <v>175</v>
      </c>
    </row>
    <row r="8088" spans="1:3">
      <c r="A8088" s="101">
        <v>32846</v>
      </c>
      <c r="B8088" s="100">
        <v>34.630000000000003</v>
      </c>
      <c r="C8088" s="99" t="s">
        <v>175</v>
      </c>
    </row>
    <row r="8089" spans="1:3">
      <c r="A8089" s="101">
        <v>32843</v>
      </c>
      <c r="B8089" s="100">
        <v>34.53</v>
      </c>
      <c r="C8089" s="99" t="s">
        <v>175</v>
      </c>
    </row>
    <row r="8090" spans="1:3">
      <c r="A8090" s="101">
        <v>32842</v>
      </c>
      <c r="B8090" s="100">
        <v>34.08</v>
      </c>
      <c r="C8090" s="99" t="s">
        <v>175</v>
      </c>
    </row>
    <row r="8091" spans="1:3">
      <c r="A8091" s="101">
        <v>32841</v>
      </c>
      <c r="B8091" s="100">
        <v>33.840000000000003</v>
      </c>
      <c r="C8091" s="99" t="s">
        <v>175</v>
      </c>
    </row>
    <row r="8092" spans="1:3">
      <c r="A8092" s="101">
        <v>32840</v>
      </c>
      <c r="B8092" s="100">
        <v>34.049999999999997</v>
      </c>
      <c r="C8092" s="99" t="s">
        <v>175</v>
      </c>
    </row>
    <row r="8093" spans="1:3">
      <c r="A8093" s="101">
        <v>32839</v>
      </c>
      <c r="B8093" s="100">
        <v>34.03</v>
      </c>
      <c r="C8093" s="99" t="s">
        <v>175</v>
      </c>
    </row>
    <row r="8094" spans="1:3">
      <c r="A8094" s="101">
        <v>32836</v>
      </c>
      <c r="B8094" s="100">
        <v>33.86</v>
      </c>
      <c r="C8094" s="99" t="s">
        <v>175</v>
      </c>
    </row>
    <row r="8095" spans="1:3">
      <c r="A8095" s="101">
        <v>32834</v>
      </c>
      <c r="B8095" s="100">
        <v>33.65</v>
      </c>
      <c r="C8095" s="99" t="s">
        <v>175</v>
      </c>
    </row>
    <row r="8096" spans="1:3">
      <c r="A8096" s="101">
        <v>32833</v>
      </c>
      <c r="B8096" s="100">
        <v>33.42</v>
      </c>
      <c r="C8096" s="99" t="s">
        <v>175</v>
      </c>
    </row>
    <row r="8097" spans="1:3">
      <c r="A8097" s="101">
        <v>32832</v>
      </c>
      <c r="B8097" s="100">
        <v>33.4</v>
      </c>
      <c r="C8097" s="99" t="s">
        <v>175</v>
      </c>
    </row>
    <row r="8098" spans="1:3">
      <c r="A8098" s="101">
        <v>32829</v>
      </c>
      <c r="B8098" s="100">
        <v>33.619999999999997</v>
      </c>
      <c r="C8098" s="99" t="s">
        <v>175</v>
      </c>
    </row>
    <row r="8099" spans="1:3">
      <c r="A8099" s="101">
        <v>32828</v>
      </c>
      <c r="B8099" s="100">
        <v>33.51</v>
      </c>
      <c r="C8099" s="99" t="s">
        <v>175</v>
      </c>
    </row>
    <row r="8100" spans="1:3">
      <c r="A8100" s="101">
        <v>32827</v>
      </c>
      <c r="B8100" s="100">
        <v>33.479999999999997</v>
      </c>
      <c r="C8100" s="99" t="s">
        <v>175</v>
      </c>
    </row>
    <row r="8101" spans="1:3">
      <c r="A8101" s="101">
        <v>32826</v>
      </c>
      <c r="B8101" s="100">
        <v>33.25</v>
      </c>
      <c r="C8101" s="99" t="s">
        <v>175</v>
      </c>
    </row>
    <row r="8102" spans="1:3">
      <c r="A8102" s="101">
        <v>32825</v>
      </c>
      <c r="B8102" s="100">
        <v>33.4</v>
      </c>
      <c r="C8102" s="99" t="s">
        <v>175</v>
      </c>
    </row>
    <row r="8103" spans="1:3">
      <c r="A8103" s="101">
        <v>32822</v>
      </c>
      <c r="B8103" s="100">
        <v>33.340000000000003</v>
      </c>
      <c r="C8103" s="99" t="s">
        <v>175</v>
      </c>
    </row>
    <row r="8104" spans="1:3">
      <c r="A8104" s="101">
        <v>32821</v>
      </c>
      <c r="B8104" s="100">
        <v>33.090000000000003</v>
      </c>
      <c r="C8104" s="99" t="s">
        <v>175</v>
      </c>
    </row>
    <row r="8105" spans="1:3">
      <c r="A8105" s="101">
        <v>32820</v>
      </c>
      <c r="B8105" s="100">
        <v>33.229999999999997</v>
      </c>
      <c r="C8105" s="99" t="s">
        <v>175</v>
      </c>
    </row>
    <row r="8106" spans="1:3">
      <c r="A8106" s="101">
        <v>32819</v>
      </c>
      <c r="B8106" s="100">
        <v>32.9</v>
      </c>
      <c r="C8106" s="99" t="s">
        <v>175</v>
      </c>
    </row>
    <row r="8107" spans="1:3">
      <c r="A8107" s="101">
        <v>32818</v>
      </c>
      <c r="B8107" s="100">
        <v>32.67</v>
      </c>
      <c r="C8107" s="99" t="s">
        <v>175</v>
      </c>
    </row>
    <row r="8108" spans="1:3">
      <c r="A8108" s="101">
        <v>32815</v>
      </c>
      <c r="B8108" s="100">
        <v>33.15</v>
      </c>
      <c r="C8108" s="99" t="s">
        <v>175</v>
      </c>
    </row>
    <row r="8109" spans="1:3">
      <c r="A8109" s="101">
        <v>32814</v>
      </c>
      <c r="B8109" s="100">
        <v>33.24</v>
      </c>
      <c r="C8109" s="99" t="s">
        <v>175</v>
      </c>
    </row>
    <row r="8110" spans="1:3">
      <c r="A8110" s="101">
        <v>32813</v>
      </c>
      <c r="B8110" s="100">
        <v>33.479999999999997</v>
      </c>
      <c r="C8110" s="99" t="s">
        <v>175</v>
      </c>
    </row>
    <row r="8111" spans="1:3">
      <c r="A8111" s="101">
        <v>32812</v>
      </c>
      <c r="B8111" s="100">
        <v>33.4</v>
      </c>
      <c r="C8111" s="99" t="s">
        <v>175</v>
      </c>
    </row>
    <row r="8112" spans="1:3">
      <c r="A8112" s="101">
        <v>32811</v>
      </c>
      <c r="B8112" s="100">
        <v>32.869999999999997</v>
      </c>
      <c r="C8112" s="99" t="s">
        <v>175</v>
      </c>
    </row>
    <row r="8113" spans="1:3">
      <c r="A8113" s="101">
        <v>32808</v>
      </c>
      <c r="B8113" s="100">
        <v>32.86</v>
      </c>
      <c r="C8113" s="99" t="s">
        <v>175</v>
      </c>
    </row>
    <row r="8114" spans="1:3">
      <c r="A8114" s="101">
        <v>32807</v>
      </c>
      <c r="B8114" s="100">
        <v>33.15</v>
      </c>
      <c r="C8114" s="99" t="s">
        <v>175</v>
      </c>
    </row>
    <row r="8115" spans="1:3">
      <c r="A8115" s="101">
        <v>32806</v>
      </c>
      <c r="B8115" s="100">
        <v>33.590000000000003</v>
      </c>
      <c r="C8115" s="99" t="s">
        <v>175</v>
      </c>
    </row>
    <row r="8116" spans="1:3">
      <c r="A8116" s="101">
        <v>32805</v>
      </c>
      <c r="B8116" s="100">
        <v>33.700000000000003</v>
      </c>
      <c r="C8116" s="99" t="s">
        <v>175</v>
      </c>
    </row>
    <row r="8117" spans="1:3">
      <c r="A8117" s="101">
        <v>32804</v>
      </c>
      <c r="B8117" s="100">
        <v>33.81</v>
      </c>
      <c r="C8117" s="99" t="s">
        <v>175</v>
      </c>
    </row>
    <row r="8118" spans="1:3">
      <c r="A8118" s="101">
        <v>32801</v>
      </c>
      <c r="B8118" s="100">
        <v>34.04</v>
      </c>
      <c r="C8118" s="99" t="s">
        <v>175</v>
      </c>
    </row>
    <row r="8119" spans="1:3">
      <c r="A8119" s="101">
        <v>32800</v>
      </c>
      <c r="B8119" s="100">
        <v>34.03</v>
      </c>
      <c r="C8119" s="99" t="s">
        <v>175</v>
      </c>
    </row>
    <row r="8120" spans="1:3">
      <c r="A8120" s="101">
        <v>32799</v>
      </c>
      <c r="B8120" s="100">
        <v>33.51</v>
      </c>
      <c r="C8120" s="99" t="s">
        <v>175</v>
      </c>
    </row>
    <row r="8121" spans="1:3">
      <c r="A8121" s="101">
        <v>32798</v>
      </c>
      <c r="B8121" s="100">
        <v>33.450000000000003</v>
      </c>
      <c r="C8121" s="99" t="s">
        <v>175</v>
      </c>
    </row>
    <row r="8122" spans="1:3">
      <c r="A8122" s="101">
        <v>32797</v>
      </c>
      <c r="B8122" s="100">
        <v>33.61</v>
      </c>
      <c r="C8122" s="99" t="s">
        <v>175</v>
      </c>
    </row>
    <row r="8123" spans="1:3">
      <c r="A8123" s="101">
        <v>32794</v>
      </c>
      <c r="B8123" s="100">
        <v>32.74</v>
      </c>
      <c r="C8123" s="99" t="s">
        <v>175</v>
      </c>
    </row>
    <row r="8124" spans="1:3">
      <c r="A8124" s="101">
        <v>32793</v>
      </c>
      <c r="B8124" s="100">
        <v>34.840000000000003</v>
      </c>
      <c r="C8124" s="99" t="s">
        <v>175</v>
      </c>
    </row>
    <row r="8125" spans="1:3">
      <c r="A8125" s="101">
        <v>32792</v>
      </c>
      <c r="B8125" s="100">
        <v>34.99</v>
      </c>
      <c r="C8125" s="99" t="s">
        <v>175</v>
      </c>
    </row>
    <row r="8126" spans="1:3">
      <c r="A8126" s="101">
        <v>32791</v>
      </c>
      <c r="B8126" s="100">
        <v>35.200000000000003</v>
      </c>
      <c r="C8126" s="99" t="s">
        <v>175</v>
      </c>
    </row>
    <row r="8127" spans="1:3">
      <c r="A8127" s="101">
        <v>32790</v>
      </c>
      <c r="B8127" s="100">
        <v>35.26</v>
      </c>
      <c r="C8127" s="99" t="s">
        <v>175</v>
      </c>
    </row>
    <row r="8128" spans="1:3">
      <c r="A8128" s="101">
        <v>32787</v>
      </c>
      <c r="B8128" s="100">
        <v>35.17</v>
      </c>
      <c r="C8128" s="99" t="s">
        <v>175</v>
      </c>
    </row>
    <row r="8129" spans="1:3">
      <c r="A8129" s="101">
        <v>32786</v>
      </c>
      <c r="B8129" s="100">
        <v>34.979999999999997</v>
      </c>
      <c r="C8129" s="99" t="s">
        <v>175</v>
      </c>
    </row>
    <row r="8130" spans="1:3">
      <c r="A8130" s="101">
        <v>32785</v>
      </c>
      <c r="B8130" s="100">
        <v>34.979999999999997</v>
      </c>
      <c r="C8130" s="99" t="s">
        <v>175</v>
      </c>
    </row>
    <row r="8131" spans="1:3">
      <c r="A8131" s="101">
        <v>32784</v>
      </c>
      <c r="B8131" s="100">
        <v>34.76</v>
      </c>
      <c r="C8131" s="99" t="s">
        <v>175</v>
      </c>
    </row>
    <row r="8132" spans="1:3">
      <c r="A8132" s="101">
        <v>32783</v>
      </c>
      <c r="B8132" s="100">
        <v>34.369999999999997</v>
      </c>
      <c r="C8132" s="99" t="s">
        <v>175</v>
      </c>
    </row>
    <row r="8133" spans="1:3">
      <c r="A8133" s="101">
        <v>32780</v>
      </c>
      <c r="B8133" s="100">
        <v>34.200000000000003</v>
      </c>
      <c r="C8133" s="99" t="s">
        <v>175</v>
      </c>
    </row>
    <row r="8134" spans="1:3">
      <c r="A8134" s="101">
        <v>32779</v>
      </c>
      <c r="B8134" s="100">
        <v>34.14</v>
      </c>
      <c r="C8134" s="99" t="s">
        <v>175</v>
      </c>
    </row>
    <row r="8135" spans="1:3">
      <c r="A8135" s="101">
        <v>32778</v>
      </c>
      <c r="B8135" s="100">
        <v>33.97</v>
      </c>
      <c r="C8135" s="99" t="s">
        <v>175</v>
      </c>
    </row>
    <row r="8136" spans="1:3">
      <c r="A8136" s="101">
        <v>32777</v>
      </c>
      <c r="B8136" s="100">
        <v>33.89</v>
      </c>
      <c r="C8136" s="99" t="s">
        <v>175</v>
      </c>
    </row>
    <row r="8137" spans="1:3">
      <c r="A8137" s="101">
        <v>32776</v>
      </c>
      <c r="B8137" s="100">
        <v>33.880000000000003</v>
      </c>
      <c r="C8137" s="99" t="s">
        <v>175</v>
      </c>
    </row>
    <row r="8138" spans="1:3">
      <c r="A8138" s="101">
        <v>32773</v>
      </c>
      <c r="B8138" s="100">
        <v>34.15</v>
      </c>
      <c r="C8138" s="99" t="s">
        <v>175</v>
      </c>
    </row>
    <row r="8139" spans="1:3">
      <c r="A8139" s="101">
        <v>32772</v>
      </c>
      <c r="B8139" s="100">
        <v>34.01</v>
      </c>
      <c r="C8139" s="99" t="s">
        <v>175</v>
      </c>
    </row>
    <row r="8140" spans="1:3">
      <c r="A8140" s="101">
        <v>32771</v>
      </c>
      <c r="B8140" s="100">
        <v>34.08</v>
      </c>
      <c r="C8140" s="99" t="s">
        <v>175</v>
      </c>
    </row>
    <row r="8141" spans="1:3">
      <c r="A8141" s="101">
        <v>32770</v>
      </c>
      <c r="B8141" s="100">
        <v>34.090000000000003</v>
      </c>
      <c r="C8141" s="99" t="s">
        <v>175</v>
      </c>
    </row>
    <row r="8142" spans="1:3">
      <c r="A8142" s="101">
        <v>32769</v>
      </c>
      <c r="B8142" s="100">
        <v>34.1</v>
      </c>
      <c r="C8142" s="99" t="s">
        <v>175</v>
      </c>
    </row>
    <row r="8143" spans="1:3">
      <c r="A8143" s="101">
        <v>32766</v>
      </c>
      <c r="B8143" s="100">
        <v>33.93</v>
      </c>
      <c r="C8143" s="99" t="s">
        <v>175</v>
      </c>
    </row>
    <row r="8144" spans="1:3">
      <c r="A8144" s="101">
        <v>32765</v>
      </c>
      <c r="B8144" s="100">
        <v>33.75</v>
      </c>
      <c r="C8144" s="99" t="s">
        <v>175</v>
      </c>
    </row>
    <row r="8145" spans="1:3">
      <c r="A8145" s="101">
        <v>32764</v>
      </c>
      <c r="B8145" s="100">
        <v>33.97</v>
      </c>
      <c r="C8145" s="99" t="s">
        <v>175</v>
      </c>
    </row>
    <row r="8146" spans="1:3">
      <c r="A8146" s="101">
        <v>32763</v>
      </c>
      <c r="B8146" s="100">
        <v>34.29</v>
      </c>
      <c r="C8146" s="99" t="s">
        <v>175</v>
      </c>
    </row>
    <row r="8147" spans="1:3">
      <c r="A8147" s="101">
        <v>32762</v>
      </c>
      <c r="B8147" s="100">
        <v>34.18</v>
      </c>
      <c r="C8147" s="99" t="s">
        <v>175</v>
      </c>
    </row>
    <row r="8148" spans="1:3">
      <c r="A8148" s="101">
        <v>32759</v>
      </c>
      <c r="B8148" s="100">
        <v>34.28</v>
      </c>
      <c r="C8148" s="99" t="s">
        <v>175</v>
      </c>
    </row>
    <row r="8149" spans="1:3">
      <c r="A8149" s="101">
        <v>32758</v>
      </c>
      <c r="B8149" s="100">
        <v>34.24</v>
      </c>
      <c r="C8149" s="99" t="s">
        <v>175</v>
      </c>
    </row>
    <row r="8150" spans="1:3">
      <c r="A8150" s="101">
        <v>32757</v>
      </c>
      <c r="B8150" s="100">
        <v>34.32</v>
      </c>
      <c r="C8150" s="99" t="s">
        <v>175</v>
      </c>
    </row>
    <row r="8151" spans="1:3">
      <c r="A8151" s="101">
        <v>32756</v>
      </c>
      <c r="B8151" s="100">
        <v>34.65</v>
      </c>
      <c r="C8151" s="99" t="s">
        <v>175</v>
      </c>
    </row>
    <row r="8152" spans="1:3">
      <c r="A8152" s="101">
        <v>32752</v>
      </c>
      <c r="B8152" s="100">
        <v>34.76</v>
      </c>
      <c r="C8152" s="99" t="s">
        <v>175</v>
      </c>
    </row>
    <row r="8153" spans="1:3">
      <c r="A8153" s="101">
        <v>32751</v>
      </c>
      <c r="B8153" s="100">
        <v>34.520000000000003</v>
      </c>
      <c r="C8153" s="99" t="s">
        <v>175</v>
      </c>
    </row>
    <row r="8154" spans="1:3">
      <c r="A8154" s="101">
        <v>32750</v>
      </c>
      <c r="B8154" s="100">
        <v>34.450000000000003</v>
      </c>
      <c r="C8154" s="99" t="s">
        <v>175</v>
      </c>
    </row>
    <row r="8155" spans="1:3">
      <c r="A8155" s="101">
        <v>32749</v>
      </c>
      <c r="B8155" s="100">
        <v>34.369999999999997</v>
      </c>
      <c r="C8155" s="99" t="s">
        <v>175</v>
      </c>
    </row>
    <row r="8156" spans="1:3">
      <c r="A8156" s="101">
        <v>32748</v>
      </c>
      <c r="B8156" s="100">
        <v>34.58</v>
      </c>
      <c r="C8156" s="99" t="s">
        <v>175</v>
      </c>
    </row>
    <row r="8157" spans="1:3">
      <c r="A8157" s="101">
        <v>32745</v>
      </c>
      <c r="B8157" s="100">
        <v>34.409999999999997</v>
      </c>
      <c r="C8157" s="99" t="s">
        <v>175</v>
      </c>
    </row>
    <row r="8158" spans="1:3">
      <c r="A8158" s="101">
        <v>32744</v>
      </c>
      <c r="B8158" s="100">
        <v>34.51</v>
      </c>
      <c r="C8158" s="99" t="s">
        <v>175</v>
      </c>
    </row>
    <row r="8159" spans="1:3">
      <c r="A8159" s="101">
        <v>32743</v>
      </c>
      <c r="B8159" s="100">
        <v>33.840000000000003</v>
      </c>
      <c r="C8159" s="99" t="s">
        <v>175</v>
      </c>
    </row>
    <row r="8160" spans="1:3">
      <c r="A8160" s="101">
        <v>32742</v>
      </c>
      <c r="B8160" s="100">
        <v>33.5</v>
      </c>
      <c r="C8160" s="99" t="s">
        <v>175</v>
      </c>
    </row>
    <row r="8161" spans="1:3">
      <c r="A8161" s="101">
        <v>32741</v>
      </c>
      <c r="B8161" s="100">
        <v>33.450000000000003</v>
      </c>
      <c r="C8161" s="99" t="s">
        <v>175</v>
      </c>
    </row>
    <row r="8162" spans="1:3">
      <c r="A8162" s="101">
        <v>32738</v>
      </c>
      <c r="B8162" s="100">
        <v>33.96</v>
      </c>
      <c r="C8162" s="99" t="s">
        <v>175</v>
      </c>
    </row>
    <row r="8163" spans="1:3">
      <c r="A8163" s="101">
        <v>32737</v>
      </c>
      <c r="B8163" s="100">
        <v>33.81</v>
      </c>
      <c r="C8163" s="99" t="s">
        <v>175</v>
      </c>
    </row>
    <row r="8164" spans="1:3">
      <c r="A8164" s="101">
        <v>32736</v>
      </c>
      <c r="B8164" s="100">
        <v>33.93</v>
      </c>
      <c r="C8164" s="99" t="s">
        <v>175</v>
      </c>
    </row>
    <row r="8165" spans="1:3">
      <c r="A8165" s="101">
        <v>32735</v>
      </c>
      <c r="B8165" s="100">
        <v>33.83</v>
      </c>
      <c r="C8165" s="99" t="s">
        <v>175</v>
      </c>
    </row>
    <row r="8166" spans="1:3">
      <c r="A8166" s="101">
        <v>32734</v>
      </c>
      <c r="B8166" s="100">
        <v>33.67</v>
      </c>
      <c r="C8166" s="99" t="s">
        <v>175</v>
      </c>
    </row>
    <row r="8167" spans="1:3">
      <c r="A8167" s="101">
        <v>32731</v>
      </c>
      <c r="B8167" s="100">
        <v>33.82</v>
      </c>
      <c r="C8167" s="99" t="s">
        <v>175</v>
      </c>
    </row>
    <row r="8168" spans="1:3">
      <c r="A8168" s="101">
        <v>32730</v>
      </c>
      <c r="B8168" s="100">
        <v>34.159999999999997</v>
      </c>
      <c r="C8168" s="99" t="s">
        <v>175</v>
      </c>
    </row>
    <row r="8169" spans="1:3">
      <c r="A8169" s="101">
        <v>32729</v>
      </c>
      <c r="B8169" s="100">
        <v>34.03</v>
      </c>
      <c r="C8169" s="99" t="s">
        <v>175</v>
      </c>
    </row>
    <row r="8170" spans="1:3">
      <c r="A8170" s="101">
        <v>32728</v>
      </c>
      <c r="B8170" s="100">
        <v>34.25</v>
      </c>
      <c r="C8170" s="99" t="s">
        <v>175</v>
      </c>
    </row>
    <row r="8171" spans="1:3">
      <c r="A8171" s="101">
        <v>32727</v>
      </c>
      <c r="B8171" s="100">
        <v>34.25</v>
      </c>
      <c r="C8171" s="99" t="s">
        <v>175</v>
      </c>
    </row>
    <row r="8172" spans="1:3">
      <c r="A8172" s="101">
        <v>32724</v>
      </c>
      <c r="B8172" s="100">
        <v>33.71</v>
      </c>
      <c r="C8172" s="99" t="s">
        <v>175</v>
      </c>
    </row>
    <row r="8173" spans="1:3">
      <c r="A8173" s="101">
        <v>32723</v>
      </c>
      <c r="B8173" s="100">
        <v>33.79</v>
      </c>
      <c r="C8173" s="99" t="s">
        <v>175</v>
      </c>
    </row>
    <row r="8174" spans="1:3">
      <c r="A8174" s="101">
        <v>32722</v>
      </c>
      <c r="B8174" s="100">
        <v>33.74</v>
      </c>
      <c r="C8174" s="99" t="s">
        <v>175</v>
      </c>
    </row>
    <row r="8175" spans="1:3">
      <c r="A8175" s="101">
        <v>32721</v>
      </c>
      <c r="B8175" s="100">
        <v>33.67</v>
      </c>
      <c r="C8175" s="99" t="s">
        <v>175</v>
      </c>
    </row>
    <row r="8176" spans="1:3">
      <c r="A8176" s="101">
        <v>32720</v>
      </c>
      <c r="B8176" s="100">
        <v>33.89</v>
      </c>
      <c r="C8176" s="99" t="s">
        <v>175</v>
      </c>
    </row>
    <row r="8177" spans="1:3">
      <c r="A8177" s="101">
        <v>32717</v>
      </c>
      <c r="B8177" s="100">
        <v>33.49</v>
      </c>
      <c r="C8177" s="99" t="s">
        <v>175</v>
      </c>
    </row>
    <row r="8178" spans="1:3">
      <c r="A8178" s="101">
        <v>32716</v>
      </c>
      <c r="B8178" s="100">
        <v>33.479999999999997</v>
      </c>
      <c r="C8178" s="99" t="s">
        <v>175</v>
      </c>
    </row>
    <row r="8179" spans="1:3">
      <c r="A8179" s="101">
        <v>32715</v>
      </c>
      <c r="B8179" s="100">
        <v>33.090000000000003</v>
      </c>
      <c r="C8179" s="99" t="s">
        <v>175</v>
      </c>
    </row>
    <row r="8180" spans="1:3">
      <c r="A8180" s="101">
        <v>32714</v>
      </c>
      <c r="B8180" s="100">
        <v>32.68</v>
      </c>
      <c r="C8180" s="99" t="s">
        <v>175</v>
      </c>
    </row>
    <row r="8181" spans="1:3">
      <c r="A8181" s="101">
        <v>32713</v>
      </c>
      <c r="B8181" s="100">
        <v>32.659999999999997</v>
      </c>
      <c r="C8181" s="99" t="s">
        <v>175</v>
      </c>
    </row>
    <row r="8182" spans="1:3">
      <c r="A8182" s="101">
        <v>32710</v>
      </c>
      <c r="B8182" s="100">
        <v>32.869999999999997</v>
      </c>
      <c r="C8182" s="99" t="s">
        <v>175</v>
      </c>
    </row>
    <row r="8183" spans="1:3">
      <c r="A8183" s="101">
        <v>32709</v>
      </c>
      <c r="B8183" s="100">
        <v>32.64</v>
      </c>
      <c r="C8183" s="99" t="s">
        <v>175</v>
      </c>
    </row>
    <row r="8184" spans="1:3">
      <c r="A8184" s="101">
        <v>32708</v>
      </c>
      <c r="B8184" s="100">
        <v>32.85</v>
      </c>
      <c r="C8184" s="99" t="s">
        <v>175</v>
      </c>
    </row>
    <row r="8185" spans="1:3">
      <c r="A8185" s="101">
        <v>32707</v>
      </c>
      <c r="B8185" s="100">
        <v>32.43</v>
      </c>
      <c r="C8185" s="99" t="s">
        <v>175</v>
      </c>
    </row>
    <row r="8186" spans="1:3">
      <c r="A8186" s="101">
        <v>32706</v>
      </c>
      <c r="B8186" s="100">
        <v>32.54</v>
      </c>
      <c r="C8186" s="99" t="s">
        <v>175</v>
      </c>
    </row>
    <row r="8187" spans="1:3">
      <c r="A8187" s="101">
        <v>32703</v>
      </c>
      <c r="B8187" s="100">
        <v>32.479999999999997</v>
      </c>
      <c r="C8187" s="99" t="s">
        <v>175</v>
      </c>
    </row>
    <row r="8188" spans="1:3">
      <c r="A8188" s="101">
        <v>32702</v>
      </c>
      <c r="B8188" s="100">
        <v>32.29</v>
      </c>
      <c r="C8188" s="99" t="s">
        <v>175</v>
      </c>
    </row>
    <row r="8189" spans="1:3">
      <c r="A8189" s="101">
        <v>32701</v>
      </c>
      <c r="B8189" s="100">
        <v>32.270000000000003</v>
      </c>
      <c r="C8189" s="99" t="s">
        <v>175</v>
      </c>
    </row>
    <row r="8190" spans="1:3">
      <c r="A8190" s="101">
        <v>32700</v>
      </c>
      <c r="B8190" s="100">
        <v>32.17</v>
      </c>
      <c r="C8190" s="99" t="s">
        <v>175</v>
      </c>
    </row>
    <row r="8191" spans="1:3">
      <c r="A8191" s="101">
        <v>32699</v>
      </c>
      <c r="B8191" s="100">
        <v>32</v>
      </c>
      <c r="C8191" s="99" t="s">
        <v>175</v>
      </c>
    </row>
    <row r="8192" spans="1:3">
      <c r="A8192" s="101">
        <v>32696</v>
      </c>
      <c r="B8192" s="100">
        <v>31.79</v>
      </c>
      <c r="C8192" s="99" t="s">
        <v>175</v>
      </c>
    </row>
    <row r="8193" spans="1:3">
      <c r="A8193" s="101">
        <v>32695</v>
      </c>
      <c r="B8193" s="100">
        <v>31.46</v>
      </c>
      <c r="C8193" s="99" t="s">
        <v>175</v>
      </c>
    </row>
    <row r="8194" spans="1:3">
      <c r="A8194" s="101">
        <v>32694</v>
      </c>
      <c r="B8194" s="100">
        <v>31.36</v>
      </c>
      <c r="C8194" s="99" t="s">
        <v>175</v>
      </c>
    </row>
    <row r="8195" spans="1:3">
      <c r="A8195" s="101">
        <v>32692</v>
      </c>
      <c r="B8195" s="100">
        <v>31.22</v>
      </c>
      <c r="C8195" s="99" t="s">
        <v>175</v>
      </c>
    </row>
    <row r="8196" spans="1:3">
      <c r="A8196" s="101">
        <v>32689</v>
      </c>
      <c r="B8196" s="100">
        <v>31.09</v>
      </c>
      <c r="C8196" s="99" t="s">
        <v>175</v>
      </c>
    </row>
    <row r="8197" spans="1:3">
      <c r="A8197" s="101">
        <v>32688</v>
      </c>
      <c r="B8197" s="100">
        <v>31.25</v>
      </c>
      <c r="C8197" s="99" t="s">
        <v>175</v>
      </c>
    </row>
    <row r="8198" spans="1:3">
      <c r="A8198" s="101">
        <v>32687</v>
      </c>
      <c r="B8198" s="100">
        <v>31.85</v>
      </c>
      <c r="C8198" s="99" t="s">
        <v>175</v>
      </c>
    </row>
    <row r="8199" spans="1:3">
      <c r="A8199" s="101">
        <v>32686</v>
      </c>
      <c r="B8199" s="100">
        <v>32.29</v>
      </c>
      <c r="C8199" s="99" t="s">
        <v>175</v>
      </c>
    </row>
    <row r="8200" spans="1:3">
      <c r="A8200" s="101">
        <v>32685</v>
      </c>
      <c r="B8200" s="100">
        <v>32.11</v>
      </c>
      <c r="C8200" s="99" t="s">
        <v>175</v>
      </c>
    </row>
    <row r="8201" spans="1:3">
      <c r="A8201" s="101">
        <v>32682</v>
      </c>
      <c r="B8201" s="100">
        <v>32.22</v>
      </c>
      <c r="C8201" s="99" t="s">
        <v>175</v>
      </c>
    </row>
    <row r="8202" spans="1:3">
      <c r="A8202" s="101">
        <v>32681</v>
      </c>
      <c r="B8202" s="100">
        <v>31.67</v>
      </c>
      <c r="C8202" s="99" t="s">
        <v>175</v>
      </c>
    </row>
    <row r="8203" spans="1:3">
      <c r="A8203" s="101">
        <v>32680</v>
      </c>
      <c r="B8203" s="100">
        <v>31.49</v>
      </c>
      <c r="C8203" s="99" t="s">
        <v>175</v>
      </c>
    </row>
    <row r="8204" spans="1:3">
      <c r="A8204" s="101">
        <v>32679</v>
      </c>
      <c r="B8204" s="100">
        <v>31.56</v>
      </c>
      <c r="C8204" s="99" t="s">
        <v>175</v>
      </c>
    </row>
    <row r="8205" spans="1:3">
      <c r="A8205" s="101">
        <v>32678</v>
      </c>
      <c r="B8205" s="100">
        <v>31.62</v>
      </c>
      <c r="C8205" s="99" t="s">
        <v>175</v>
      </c>
    </row>
    <row r="8206" spans="1:3">
      <c r="A8206" s="101">
        <v>32675</v>
      </c>
      <c r="B8206" s="100">
        <v>31.57</v>
      </c>
      <c r="C8206" s="99" t="s">
        <v>175</v>
      </c>
    </row>
    <row r="8207" spans="1:3">
      <c r="A8207" s="101">
        <v>32674</v>
      </c>
      <c r="B8207" s="100">
        <v>31.44</v>
      </c>
      <c r="C8207" s="99" t="s">
        <v>175</v>
      </c>
    </row>
    <row r="8208" spans="1:3">
      <c r="A8208" s="101">
        <v>32673</v>
      </c>
      <c r="B8208" s="100">
        <v>31.81</v>
      </c>
      <c r="C8208" s="99" t="s">
        <v>175</v>
      </c>
    </row>
    <row r="8209" spans="1:3">
      <c r="A8209" s="101">
        <v>32672</v>
      </c>
      <c r="B8209" s="100">
        <v>31.82</v>
      </c>
      <c r="C8209" s="99" t="s">
        <v>175</v>
      </c>
    </row>
    <row r="8210" spans="1:3">
      <c r="A8210" s="101">
        <v>32671</v>
      </c>
      <c r="B8210" s="100">
        <v>32.049999999999997</v>
      </c>
      <c r="C8210" s="99" t="s">
        <v>175</v>
      </c>
    </row>
    <row r="8211" spans="1:3">
      <c r="A8211" s="101">
        <v>32668</v>
      </c>
      <c r="B8211" s="100">
        <v>32.090000000000003</v>
      </c>
      <c r="C8211" s="99" t="s">
        <v>175</v>
      </c>
    </row>
    <row r="8212" spans="1:3">
      <c r="A8212" s="101">
        <v>32667</v>
      </c>
      <c r="B8212" s="100">
        <v>32.090000000000003</v>
      </c>
      <c r="C8212" s="99" t="s">
        <v>175</v>
      </c>
    </row>
    <row r="8213" spans="1:3">
      <c r="A8213" s="101">
        <v>32666</v>
      </c>
      <c r="B8213" s="100">
        <v>32.1</v>
      </c>
      <c r="C8213" s="99" t="s">
        <v>175</v>
      </c>
    </row>
    <row r="8214" spans="1:3">
      <c r="A8214" s="101">
        <v>32665</v>
      </c>
      <c r="B8214" s="100">
        <v>31.83</v>
      </c>
      <c r="C8214" s="99" t="s">
        <v>175</v>
      </c>
    </row>
    <row r="8215" spans="1:3">
      <c r="A8215" s="101">
        <v>32664</v>
      </c>
      <c r="B8215" s="100">
        <v>31.61</v>
      </c>
      <c r="C8215" s="99" t="s">
        <v>175</v>
      </c>
    </row>
    <row r="8216" spans="1:3">
      <c r="A8216" s="101">
        <v>32661</v>
      </c>
      <c r="B8216" s="100">
        <v>31.95</v>
      </c>
      <c r="C8216" s="99" t="s">
        <v>175</v>
      </c>
    </row>
    <row r="8217" spans="1:3">
      <c r="A8217" s="101">
        <v>32660</v>
      </c>
      <c r="B8217" s="100">
        <v>31.6</v>
      </c>
      <c r="C8217" s="99" t="s">
        <v>175</v>
      </c>
    </row>
    <row r="8218" spans="1:3">
      <c r="A8218" s="101">
        <v>32659</v>
      </c>
      <c r="B8218" s="100">
        <v>31.45</v>
      </c>
      <c r="C8218" s="99" t="s">
        <v>175</v>
      </c>
    </row>
    <row r="8219" spans="1:3">
      <c r="A8219" s="101">
        <v>32658</v>
      </c>
      <c r="B8219" s="100">
        <v>31.31</v>
      </c>
      <c r="C8219" s="99" t="s">
        <v>175</v>
      </c>
    </row>
    <row r="8220" spans="1:3">
      <c r="A8220" s="101">
        <v>32654</v>
      </c>
      <c r="B8220" s="100">
        <v>31.55</v>
      </c>
      <c r="C8220" s="99" t="s">
        <v>175</v>
      </c>
    </row>
    <row r="8221" spans="1:3">
      <c r="A8221" s="101">
        <v>32653</v>
      </c>
      <c r="B8221" s="100">
        <v>31.31</v>
      </c>
      <c r="C8221" s="99" t="s">
        <v>175</v>
      </c>
    </row>
    <row r="8222" spans="1:3">
      <c r="A8222" s="101">
        <v>32652</v>
      </c>
      <c r="B8222" s="100">
        <v>31.29</v>
      </c>
      <c r="C8222" s="99" t="s">
        <v>175</v>
      </c>
    </row>
    <row r="8223" spans="1:3">
      <c r="A8223" s="101">
        <v>32651</v>
      </c>
      <c r="B8223" s="100">
        <v>31.21</v>
      </c>
      <c r="C8223" s="99" t="s">
        <v>175</v>
      </c>
    </row>
    <row r="8224" spans="1:3">
      <c r="A8224" s="101">
        <v>32650</v>
      </c>
      <c r="B8224" s="100">
        <v>31.57</v>
      </c>
      <c r="C8224" s="99" t="s">
        <v>175</v>
      </c>
    </row>
    <row r="8225" spans="1:3">
      <c r="A8225" s="101">
        <v>32647</v>
      </c>
      <c r="B8225" s="100">
        <v>31.48</v>
      </c>
      <c r="C8225" s="99" t="s">
        <v>175</v>
      </c>
    </row>
    <row r="8226" spans="1:3">
      <c r="A8226" s="101">
        <v>32646</v>
      </c>
      <c r="B8226" s="100">
        <v>31.17</v>
      </c>
      <c r="C8226" s="99" t="s">
        <v>175</v>
      </c>
    </row>
    <row r="8227" spans="1:3">
      <c r="A8227" s="101">
        <v>32645</v>
      </c>
      <c r="B8227" s="100">
        <v>31.11</v>
      </c>
      <c r="C8227" s="99" t="s">
        <v>175</v>
      </c>
    </row>
    <row r="8228" spans="1:3">
      <c r="A8228" s="101">
        <v>32644</v>
      </c>
      <c r="B8228" s="100">
        <v>30.9</v>
      </c>
      <c r="C8228" s="99" t="s">
        <v>175</v>
      </c>
    </row>
    <row r="8229" spans="1:3">
      <c r="A8229" s="101">
        <v>32643</v>
      </c>
      <c r="B8229" s="100">
        <v>30.96</v>
      </c>
      <c r="C8229" s="99" t="s">
        <v>175</v>
      </c>
    </row>
    <row r="8230" spans="1:3">
      <c r="A8230" s="101">
        <v>32640</v>
      </c>
      <c r="B8230" s="100">
        <v>30.73</v>
      </c>
      <c r="C8230" s="99" t="s">
        <v>175</v>
      </c>
    </row>
    <row r="8231" spans="1:3">
      <c r="A8231" s="101">
        <v>32639</v>
      </c>
      <c r="B8231" s="100">
        <v>30.06</v>
      </c>
      <c r="C8231" s="99" t="s">
        <v>175</v>
      </c>
    </row>
    <row r="8232" spans="1:3">
      <c r="A8232" s="101">
        <v>32638</v>
      </c>
      <c r="B8232" s="100">
        <v>29.94</v>
      </c>
      <c r="C8232" s="99" t="s">
        <v>175</v>
      </c>
    </row>
    <row r="8233" spans="1:3">
      <c r="A8233" s="101">
        <v>32637</v>
      </c>
      <c r="B8233" s="100">
        <v>29.88</v>
      </c>
      <c r="C8233" s="99" t="s">
        <v>175</v>
      </c>
    </row>
    <row r="8234" spans="1:3">
      <c r="A8234" s="101">
        <v>32636</v>
      </c>
      <c r="B8234" s="100">
        <v>29.94</v>
      </c>
      <c r="C8234" s="99" t="s">
        <v>175</v>
      </c>
    </row>
    <row r="8235" spans="1:3">
      <c r="A8235" s="101">
        <v>32633</v>
      </c>
      <c r="B8235" s="100">
        <v>30.08</v>
      </c>
      <c r="C8235" s="99" t="s">
        <v>175</v>
      </c>
    </row>
    <row r="8236" spans="1:3">
      <c r="A8236" s="101">
        <v>32632</v>
      </c>
      <c r="B8236" s="100">
        <v>30.09</v>
      </c>
      <c r="C8236" s="99" t="s">
        <v>175</v>
      </c>
    </row>
    <row r="8237" spans="1:3">
      <c r="A8237" s="101">
        <v>32631</v>
      </c>
      <c r="B8237" s="100">
        <v>30.11</v>
      </c>
      <c r="C8237" s="99" t="s">
        <v>175</v>
      </c>
    </row>
    <row r="8238" spans="1:3">
      <c r="A8238" s="101">
        <v>32630</v>
      </c>
      <c r="B8238" s="100">
        <v>30.1</v>
      </c>
      <c r="C8238" s="99" t="s">
        <v>175</v>
      </c>
    </row>
    <row r="8239" spans="1:3">
      <c r="A8239" s="101">
        <v>32629</v>
      </c>
      <c r="B8239" s="100">
        <v>30.19</v>
      </c>
      <c r="C8239" s="99" t="s">
        <v>175</v>
      </c>
    </row>
    <row r="8240" spans="1:3">
      <c r="A8240" s="101">
        <v>32626</v>
      </c>
      <c r="B8240" s="100">
        <v>30.23</v>
      </c>
      <c r="C8240" s="99" t="s">
        <v>175</v>
      </c>
    </row>
    <row r="8241" spans="1:3">
      <c r="A8241" s="101">
        <v>32625</v>
      </c>
      <c r="B8241" s="100">
        <v>30.23</v>
      </c>
      <c r="C8241" s="99" t="s">
        <v>175</v>
      </c>
    </row>
    <row r="8242" spans="1:3">
      <c r="A8242" s="101">
        <v>32624</v>
      </c>
      <c r="B8242" s="100">
        <v>29.97</v>
      </c>
      <c r="C8242" s="99" t="s">
        <v>175</v>
      </c>
    </row>
    <row r="8243" spans="1:3">
      <c r="A8243" s="101">
        <v>32623</v>
      </c>
      <c r="B8243" s="100">
        <v>29.95</v>
      </c>
      <c r="C8243" s="99" t="s">
        <v>175</v>
      </c>
    </row>
    <row r="8244" spans="1:3">
      <c r="A8244" s="101">
        <v>32622</v>
      </c>
      <c r="B8244" s="100">
        <v>30.13</v>
      </c>
      <c r="C8244" s="99" t="s">
        <v>175</v>
      </c>
    </row>
    <row r="8245" spans="1:3">
      <c r="A8245" s="101">
        <v>32619</v>
      </c>
      <c r="B8245" s="100">
        <v>30.21</v>
      </c>
      <c r="C8245" s="99" t="s">
        <v>175</v>
      </c>
    </row>
    <row r="8246" spans="1:3">
      <c r="A8246" s="101">
        <v>32618</v>
      </c>
      <c r="B8246" s="100">
        <v>29.88</v>
      </c>
      <c r="C8246" s="99" t="s">
        <v>175</v>
      </c>
    </row>
    <row r="8247" spans="1:3">
      <c r="A8247" s="101">
        <v>32617</v>
      </c>
      <c r="B8247" s="100">
        <v>29.97</v>
      </c>
      <c r="C8247" s="99" t="s">
        <v>175</v>
      </c>
    </row>
    <row r="8248" spans="1:3">
      <c r="A8248" s="101">
        <v>32616</v>
      </c>
      <c r="B8248" s="100">
        <v>29.86</v>
      </c>
      <c r="C8248" s="99" t="s">
        <v>175</v>
      </c>
    </row>
    <row r="8249" spans="1:3">
      <c r="A8249" s="101">
        <v>32615</v>
      </c>
      <c r="B8249" s="100">
        <v>29.44</v>
      </c>
      <c r="C8249" s="99" t="s">
        <v>175</v>
      </c>
    </row>
    <row r="8250" spans="1:3">
      <c r="A8250" s="101">
        <v>32612</v>
      </c>
      <c r="B8250" s="100">
        <v>29.41</v>
      </c>
      <c r="C8250" s="99" t="s">
        <v>175</v>
      </c>
    </row>
    <row r="8251" spans="1:3">
      <c r="A8251" s="101">
        <v>32611</v>
      </c>
      <c r="B8251" s="100">
        <v>28.93</v>
      </c>
      <c r="C8251" s="99" t="s">
        <v>175</v>
      </c>
    </row>
    <row r="8252" spans="1:3">
      <c r="A8252" s="101">
        <v>32610</v>
      </c>
      <c r="B8252" s="100">
        <v>29.18</v>
      </c>
      <c r="C8252" s="99" t="s">
        <v>175</v>
      </c>
    </row>
    <row r="8253" spans="1:3">
      <c r="A8253" s="101">
        <v>32609</v>
      </c>
      <c r="B8253" s="100">
        <v>29.13</v>
      </c>
      <c r="C8253" s="99" t="s">
        <v>175</v>
      </c>
    </row>
    <row r="8254" spans="1:3">
      <c r="A8254" s="101">
        <v>32608</v>
      </c>
      <c r="B8254" s="100">
        <v>28.99</v>
      </c>
      <c r="C8254" s="99" t="s">
        <v>175</v>
      </c>
    </row>
    <row r="8255" spans="1:3">
      <c r="A8255" s="101">
        <v>32605</v>
      </c>
      <c r="B8255" s="100">
        <v>28.99</v>
      </c>
      <c r="C8255" s="99" t="s">
        <v>175</v>
      </c>
    </row>
    <row r="8256" spans="1:3">
      <c r="A8256" s="101">
        <v>32604</v>
      </c>
      <c r="B8256" s="100">
        <v>28.81</v>
      </c>
      <c r="C8256" s="99" t="s">
        <v>175</v>
      </c>
    </row>
    <row r="8257" spans="1:3">
      <c r="A8257" s="101">
        <v>32603</v>
      </c>
      <c r="B8257" s="100">
        <v>28.9</v>
      </c>
      <c r="C8257" s="99" t="s">
        <v>175</v>
      </c>
    </row>
    <row r="8258" spans="1:3">
      <c r="A8258" s="101">
        <v>32602</v>
      </c>
      <c r="B8258" s="100">
        <v>28.81</v>
      </c>
      <c r="C8258" s="99" t="s">
        <v>175</v>
      </c>
    </row>
    <row r="8259" spans="1:3">
      <c r="A8259" s="101">
        <v>32601</v>
      </c>
      <c r="B8259" s="100">
        <v>28.9</v>
      </c>
      <c r="C8259" s="99" t="s">
        <v>175</v>
      </c>
    </row>
    <row r="8260" spans="1:3">
      <c r="A8260" s="101">
        <v>32598</v>
      </c>
      <c r="B8260" s="100">
        <v>28.74</v>
      </c>
      <c r="C8260" s="99" t="s">
        <v>175</v>
      </c>
    </row>
    <row r="8261" spans="1:3">
      <c r="A8261" s="101">
        <v>32597</v>
      </c>
      <c r="B8261" s="100">
        <v>28.52</v>
      </c>
      <c r="C8261" s="99" t="s">
        <v>175</v>
      </c>
    </row>
    <row r="8262" spans="1:3">
      <c r="A8262" s="101">
        <v>32596</v>
      </c>
      <c r="B8262" s="100">
        <v>28.5</v>
      </c>
      <c r="C8262" s="99" t="s">
        <v>175</v>
      </c>
    </row>
    <row r="8263" spans="1:3">
      <c r="A8263" s="101">
        <v>32595</v>
      </c>
      <c r="B8263" s="100">
        <v>28.77</v>
      </c>
      <c r="C8263" s="99" t="s">
        <v>175</v>
      </c>
    </row>
    <row r="8264" spans="1:3">
      <c r="A8264" s="101">
        <v>32594</v>
      </c>
      <c r="B8264" s="100">
        <v>28.67</v>
      </c>
      <c r="C8264" s="99" t="s">
        <v>175</v>
      </c>
    </row>
    <row r="8265" spans="1:3">
      <c r="A8265" s="101">
        <v>32590</v>
      </c>
      <c r="B8265" s="100">
        <v>28.49</v>
      </c>
      <c r="C8265" s="99" t="s">
        <v>175</v>
      </c>
    </row>
    <row r="8266" spans="1:3">
      <c r="A8266" s="101">
        <v>32589</v>
      </c>
      <c r="B8266" s="100">
        <v>28.65</v>
      </c>
      <c r="C8266" s="99" t="s">
        <v>175</v>
      </c>
    </row>
    <row r="8267" spans="1:3">
      <c r="A8267" s="101">
        <v>32588</v>
      </c>
      <c r="B8267" s="100">
        <v>28.73</v>
      </c>
      <c r="C8267" s="99" t="s">
        <v>175</v>
      </c>
    </row>
    <row r="8268" spans="1:3">
      <c r="A8268" s="101">
        <v>32587</v>
      </c>
      <c r="B8268" s="100">
        <v>28.59</v>
      </c>
      <c r="C8268" s="99" t="s">
        <v>175</v>
      </c>
    </row>
    <row r="8269" spans="1:3">
      <c r="A8269" s="101">
        <v>32584</v>
      </c>
      <c r="B8269" s="100">
        <v>28.86</v>
      </c>
      <c r="C8269" s="99" t="s">
        <v>175</v>
      </c>
    </row>
    <row r="8270" spans="1:3">
      <c r="A8270" s="101">
        <v>32583</v>
      </c>
      <c r="B8270" s="100">
        <v>29.52</v>
      </c>
      <c r="C8270" s="99" t="s">
        <v>175</v>
      </c>
    </row>
    <row r="8271" spans="1:3">
      <c r="A8271" s="101">
        <v>32582</v>
      </c>
      <c r="B8271" s="100">
        <v>29.25</v>
      </c>
      <c r="C8271" s="99" t="s">
        <v>175</v>
      </c>
    </row>
    <row r="8272" spans="1:3">
      <c r="A8272" s="101">
        <v>32581</v>
      </c>
      <c r="B8272" s="100">
        <v>29.1</v>
      </c>
      <c r="C8272" s="99" t="s">
        <v>175</v>
      </c>
    </row>
    <row r="8273" spans="1:3">
      <c r="A8273" s="101">
        <v>32580</v>
      </c>
      <c r="B8273" s="100">
        <v>29.12</v>
      </c>
      <c r="C8273" s="99" t="s">
        <v>175</v>
      </c>
    </row>
    <row r="8274" spans="1:3">
      <c r="A8274" s="101">
        <v>32577</v>
      </c>
      <c r="B8274" s="100">
        <v>28.88</v>
      </c>
      <c r="C8274" s="99" t="s">
        <v>175</v>
      </c>
    </row>
    <row r="8275" spans="1:3">
      <c r="A8275" s="101">
        <v>32576</v>
      </c>
      <c r="B8275" s="100">
        <v>28.98</v>
      </c>
      <c r="C8275" s="99" t="s">
        <v>175</v>
      </c>
    </row>
    <row r="8276" spans="1:3">
      <c r="A8276" s="101">
        <v>32575</v>
      </c>
      <c r="B8276" s="100">
        <v>28.99</v>
      </c>
      <c r="C8276" s="99" t="s">
        <v>175</v>
      </c>
    </row>
    <row r="8277" spans="1:3">
      <c r="A8277" s="101">
        <v>32574</v>
      </c>
      <c r="B8277" s="100">
        <v>28.96</v>
      </c>
      <c r="C8277" s="99" t="s">
        <v>175</v>
      </c>
    </row>
    <row r="8278" spans="1:3">
      <c r="A8278" s="101">
        <v>32573</v>
      </c>
      <c r="B8278" s="100">
        <v>29.05</v>
      </c>
      <c r="C8278" s="99" t="s">
        <v>175</v>
      </c>
    </row>
    <row r="8279" spans="1:3">
      <c r="A8279" s="101">
        <v>32570</v>
      </c>
      <c r="B8279" s="100">
        <v>28.68</v>
      </c>
      <c r="C8279" s="99" t="s">
        <v>175</v>
      </c>
    </row>
    <row r="8280" spans="1:3">
      <c r="A8280" s="101">
        <v>32569</v>
      </c>
      <c r="B8280" s="100">
        <v>28.56</v>
      </c>
      <c r="C8280" s="99" t="s">
        <v>175</v>
      </c>
    </row>
    <row r="8281" spans="1:3">
      <c r="A8281" s="101">
        <v>32568</v>
      </c>
      <c r="B8281" s="100">
        <v>28.28</v>
      </c>
      <c r="C8281" s="99" t="s">
        <v>175</v>
      </c>
    </row>
    <row r="8282" spans="1:3">
      <c r="A8282" s="101">
        <v>32567</v>
      </c>
      <c r="B8282" s="100">
        <v>28.45</v>
      </c>
      <c r="C8282" s="99" t="s">
        <v>175</v>
      </c>
    </row>
    <row r="8283" spans="1:3">
      <c r="A8283" s="101">
        <v>32566</v>
      </c>
      <c r="B8283" s="100">
        <v>28.34</v>
      </c>
      <c r="C8283" s="99" t="s">
        <v>175</v>
      </c>
    </row>
    <row r="8284" spans="1:3">
      <c r="A8284" s="101">
        <v>32563</v>
      </c>
      <c r="B8284" s="100">
        <v>28.27</v>
      </c>
      <c r="C8284" s="99" t="s">
        <v>175</v>
      </c>
    </row>
    <row r="8285" spans="1:3">
      <c r="A8285" s="101">
        <v>32562</v>
      </c>
      <c r="B8285" s="100">
        <v>28.75</v>
      </c>
      <c r="C8285" s="99" t="s">
        <v>175</v>
      </c>
    </row>
    <row r="8286" spans="1:3">
      <c r="A8286" s="101">
        <v>32561</v>
      </c>
      <c r="B8286" s="100">
        <v>28.63</v>
      </c>
      <c r="C8286" s="99" t="s">
        <v>175</v>
      </c>
    </row>
    <row r="8287" spans="1:3">
      <c r="A8287" s="101">
        <v>32560</v>
      </c>
      <c r="B8287" s="100">
        <v>29.13</v>
      </c>
      <c r="C8287" s="99" t="s">
        <v>175</v>
      </c>
    </row>
    <row r="8288" spans="1:3">
      <c r="A8288" s="101">
        <v>32556</v>
      </c>
      <c r="B8288" s="100">
        <v>29.2</v>
      </c>
      <c r="C8288" s="99" t="s">
        <v>175</v>
      </c>
    </row>
    <row r="8289" spans="1:3">
      <c r="A8289" s="101">
        <v>32555</v>
      </c>
      <c r="B8289" s="100">
        <v>29</v>
      </c>
      <c r="C8289" s="99" t="s">
        <v>175</v>
      </c>
    </row>
    <row r="8290" spans="1:3">
      <c r="A8290" s="101">
        <v>32554</v>
      </c>
      <c r="B8290" s="100">
        <v>28.95</v>
      </c>
      <c r="C8290" s="99" t="s">
        <v>175</v>
      </c>
    </row>
    <row r="8291" spans="1:3">
      <c r="A8291" s="101">
        <v>32553</v>
      </c>
      <c r="B8291" s="100">
        <v>28.7</v>
      </c>
      <c r="C8291" s="99" t="s">
        <v>175</v>
      </c>
    </row>
    <row r="8292" spans="1:3">
      <c r="A8292" s="101">
        <v>32552</v>
      </c>
      <c r="B8292" s="100">
        <v>28.77</v>
      </c>
      <c r="C8292" s="99" t="s">
        <v>175</v>
      </c>
    </row>
    <row r="8293" spans="1:3">
      <c r="A8293" s="101">
        <v>32549</v>
      </c>
      <c r="B8293" s="100">
        <v>28.71</v>
      </c>
      <c r="C8293" s="99" t="s">
        <v>175</v>
      </c>
    </row>
    <row r="8294" spans="1:3">
      <c r="A8294" s="101">
        <v>32548</v>
      </c>
      <c r="B8294" s="100">
        <v>29.1</v>
      </c>
      <c r="C8294" s="99" t="s">
        <v>175</v>
      </c>
    </row>
    <row r="8295" spans="1:3">
      <c r="A8295" s="101">
        <v>32547</v>
      </c>
      <c r="B8295" s="100">
        <v>29.34</v>
      </c>
      <c r="C8295" s="99" t="s">
        <v>175</v>
      </c>
    </row>
    <row r="8296" spans="1:3">
      <c r="A8296" s="101">
        <v>32546</v>
      </c>
      <c r="B8296" s="100">
        <v>29.44</v>
      </c>
      <c r="C8296" s="99" t="s">
        <v>175</v>
      </c>
    </row>
    <row r="8297" spans="1:3">
      <c r="A8297" s="101">
        <v>32545</v>
      </c>
      <c r="B8297" s="100">
        <v>29.09</v>
      </c>
      <c r="C8297" s="99" t="s">
        <v>175</v>
      </c>
    </row>
    <row r="8298" spans="1:3">
      <c r="A8298" s="101">
        <v>32542</v>
      </c>
      <c r="B8298" s="100">
        <v>29.15</v>
      </c>
      <c r="C8298" s="99" t="s">
        <v>175</v>
      </c>
    </row>
    <row r="8299" spans="1:3">
      <c r="A8299" s="101">
        <v>32541</v>
      </c>
      <c r="B8299" s="100">
        <v>29.13</v>
      </c>
      <c r="C8299" s="99" t="s">
        <v>175</v>
      </c>
    </row>
    <row r="8300" spans="1:3">
      <c r="A8300" s="101">
        <v>32540</v>
      </c>
      <c r="B8300" s="100">
        <v>29.14</v>
      </c>
      <c r="C8300" s="99" t="s">
        <v>175</v>
      </c>
    </row>
    <row r="8301" spans="1:3">
      <c r="A8301" s="101">
        <v>32539</v>
      </c>
      <c r="B8301" s="100">
        <v>29.17</v>
      </c>
      <c r="C8301" s="99" t="s">
        <v>175</v>
      </c>
    </row>
    <row r="8302" spans="1:3">
      <c r="A8302" s="101">
        <v>32538</v>
      </c>
      <c r="B8302" s="100">
        <v>28.92</v>
      </c>
      <c r="C8302" s="99" t="s">
        <v>175</v>
      </c>
    </row>
    <row r="8303" spans="1:3">
      <c r="A8303" s="101">
        <v>32535</v>
      </c>
      <c r="B8303" s="100">
        <v>28.81</v>
      </c>
      <c r="C8303" s="99" t="s">
        <v>175</v>
      </c>
    </row>
    <row r="8304" spans="1:3">
      <c r="A8304" s="101">
        <v>32534</v>
      </c>
      <c r="B8304" s="100">
        <v>28.59</v>
      </c>
      <c r="C8304" s="99" t="s">
        <v>175</v>
      </c>
    </row>
    <row r="8305" spans="1:3">
      <c r="A8305" s="101">
        <v>32533</v>
      </c>
      <c r="B8305" s="100">
        <v>28.35</v>
      </c>
      <c r="C8305" s="99" t="s">
        <v>175</v>
      </c>
    </row>
    <row r="8306" spans="1:3">
      <c r="A8306" s="101">
        <v>32532</v>
      </c>
      <c r="B8306" s="100">
        <v>28.27</v>
      </c>
      <c r="C8306" s="99" t="s">
        <v>175</v>
      </c>
    </row>
    <row r="8307" spans="1:3">
      <c r="A8307" s="101">
        <v>32531</v>
      </c>
      <c r="B8307" s="100">
        <v>27.88</v>
      </c>
      <c r="C8307" s="99" t="s">
        <v>175</v>
      </c>
    </row>
    <row r="8308" spans="1:3">
      <c r="A8308" s="101">
        <v>32528</v>
      </c>
      <c r="B8308" s="100">
        <v>28.08</v>
      </c>
      <c r="C8308" s="99" t="s">
        <v>175</v>
      </c>
    </row>
    <row r="8309" spans="1:3">
      <c r="A8309" s="101">
        <v>32527</v>
      </c>
      <c r="B8309" s="100">
        <v>28.11</v>
      </c>
      <c r="C8309" s="99" t="s">
        <v>175</v>
      </c>
    </row>
    <row r="8310" spans="1:3">
      <c r="A8310" s="101">
        <v>32526</v>
      </c>
      <c r="B8310" s="100">
        <v>28.07</v>
      </c>
      <c r="C8310" s="99" t="s">
        <v>175</v>
      </c>
    </row>
    <row r="8311" spans="1:3">
      <c r="A8311" s="101">
        <v>32525</v>
      </c>
      <c r="B8311" s="100">
        <v>27.78</v>
      </c>
      <c r="C8311" s="99" t="s">
        <v>175</v>
      </c>
    </row>
    <row r="8312" spans="1:3">
      <c r="A8312" s="101">
        <v>32524</v>
      </c>
      <c r="B8312" s="100">
        <v>27.84</v>
      </c>
      <c r="C8312" s="99" t="s">
        <v>175</v>
      </c>
    </row>
    <row r="8313" spans="1:3">
      <c r="A8313" s="101">
        <v>32521</v>
      </c>
      <c r="B8313" s="100">
        <v>27.81</v>
      </c>
      <c r="C8313" s="99" t="s">
        <v>175</v>
      </c>
    </row>
    <row r="8314" spans="1:3">
      <c r="A8314" s="101">
        <v>32520</v>
      </c>
      <c r="B8314" s="100">
        <v>27.74</v>
      </c>
      <c r="C8314" s="99" t="s">
        <v>175</v>
      </c>
    </row>
    <row r="8315" spans="1:3">
      <c r="A8315" s="101">
        <v>32519</v>
      </c>
      <c r="B8315" s="100">
        <v>27.62</v>
      </c>
      <c r="C8315" s="99" t="s">
        <v>175</v>
      </c>
    </row>
    <row r="8316" spans="1:3">
      <c r="A8316" s="101">
        <v>32518</v>
      </c>
      <c r="B8316" s="100">
        <v>27.47</v>
      </c>
      <c r="C8316" s="99" t="s">
        <v>175</v>
      </c>
    </row>
    <row r="8317" spans="1:3">
      <c r="A8317" s="101">
        <v>32517</v>
      </c>
      <c r="B8317" s="100">
        <v>27.53</v>
      </c>
      <c r="C8317" s="99" t="s">
        <v>175</v>
      </c>
    </row>
    <row r="8318" spans="1:3">
      <c r="A8318" s="101">
        <v>32514</v>
      </c>
      <c r="B8318" s="100">
        <v>27.49</v>
      </c>
      <c r="C8318" s="99" t="s">
        <v>175</v>
      </c>
    </row>
    <row r="8319" spans="1:3">
      <c r="A8319" s="101">
        <v>32513</v>
      </c>
      <c r="B8319" s="100">
        <v>27.42</v>
      </c>
      <c r="C8319" s="99" t="s">
        <v>175</v>
      </c>
    </row>
    <row r="8320" spans="1:3">
      <c r="A8320" s="101">
        <v>32512</v>
      </c>
      <c r="B8320" s="100">
        <v>27.37</v>
      </c>
      <c r="C8320" s="99" t="s">
        <v>175</v>
      </c>
    </row>
    <row r="8321" spans="1:3">
      <c r="A8321" s="101">
        <v>32511</v>
      </c>
      <c r="B8321" s="100">
        <v>26.95</v>
      </c>
      <c r="C8321" s="99" t="s">
        <v>175</v>
      </c>
    </row>
    <row r="8322" spans="1:3">
      <c r="A8322" s="101">
        <v>32507</v>
      </c>
      <c r="B8322" s="100">
        <v>27.18</v>
      </c>
      <c r="C8322" s="99" t="s">
        <v>175</v>
      </c>
    </row>
    <row r="8323" spans="1:3">
      <c r="A8323" s="101">
        <v>32506</v>
      </c>
      <c r="B8323" s="100">
        <v>27.34</v>
      </c>
      <c r="C8323" s="99" t="s">
        <v>175</v>
      </c>
    </row>
    <row r="8324" spans="1:3">
      <c r="A8324" s="101">
        <v>32505</v>
      </c>
      <c r="B8324" s="100">
        <v>27.8</v>
      </c>
      <c r="C8324" s="99" t="s">
        <v>175</v>
      </c>
    </row>
    <row r="8325" spans="1:3">
      <c r="A8325" s="101">
        <v>32504</v>
      </c>
      <c r="B8325" s="100">
        <v>27.77</v>
      </c>
      <c r="C8325" s="99" t="s">
        <v>175</v>
      </c>
    </row>
    <row r="8326" spans="1:3">
      <c r="A8326" s="101">
        <v>32500</v>
      </c>
      <c r="B8326" s="100">
        <v>27.87</v>
      </c>
      <c r="C8326" s="99" t="s">
        <v>175</v>
      </c>
    </row>
    <row r="8327" spans="1:3">
      <c r="A8327" s="101">
        <v>32499</v>
      </c>
      <c r="B8327" s="100">
        <v>27.76</v>
      </c>
      <c r="C8327" s="99" t="s">
        <v>175</v>
      </c>
    </row>
    <row r="8328" spans="1:3">
      <c r="A8328" s="101">
        <v>32498</v>
      </c>
      <c r="B8328" s="100">
        <v>27.8</v>
      </c>
      <c r="C8328" s="99" t="s">
        <v>175</v>
      </c>
    </row>
    <row r="8329" spans="1:3">
      <c r="A8329" s="101">
        <v>32497</v>
      </c>
      <c r="B8329" s="100">
        <v>27.82</v>
      </c>
      <c r="C8329" s="99" t="s">
        <v>175</v>
      </c>
    </row>
    <row r="8330" spans="1:3">
      <c r="A8330" s="101">
        <v>32496</v>
      </c>
      <c r="B8330" s="100">
        <v>27.96</v>
      </c>
      <c r="C8330" s="99" t="s">
        <v>175</v>
      </c>
    </row>
    <row r="8331" spans="1:3">
      <c r="A8331" s="101">
        <v>32493</v>
      </c>
      <c r="B8331" s="100">
        <v>27.69</v>
      </c>
      <c r="C8331" s="99" t="s">
        <v>175</v>
      </c>
    </row>
    <row r="8332" spans="1:3">
      <c r="A8332" s="101">
        <v>32492</v>
      </c>
      <c r="B8332" s="100">
        <v>27.49</v>
      </c>
      <c r="C8332" s="99" t="s">
        <v>175</v>
      </c>
    </row>
    <row r="8333" spans="1:3">
      <c r="A8333" s="101">
        <v>32491</v>
      </c>
      <c r="B8333" s="100">
        <v>27.59</v>
      </c>
      <c r="C8333" s="99" t="s">
        <v>175</v>
      </c>
    </row>
    <row r="8334" spans="1:3">
      <c r="A8334" s="101">
        <v>32490</v>
      </c>
      <c r="B8334" s="100">
        <v>27.7</v>
      </c>
      <c r="C8334" s="99" t="s">
        <v>175</v>
      </c>
    </row>
    <row r="8335" spans="1:3">
      <c r="A8335" s="101">
        <v>32489</v>
      </c>
      <c r="B8335" s="100">
        <v>27.71</v>
      </c>
      <c r="C8335" s="99" t="s">
        <v>175</v>
      </c>
    </row>
    <row r="8336" spans="1:3">
      <c r="A8336" s="101">
        <v>32486</v>
      </c>
      <c r="B8336" s="100">
        <v>27.76</v>
      </c>
      <c r="C8336" s="99" t="s">
        <v>175</v>
      </c>
    </row>
    <row r="8337" spans="1:3">
      <c r="A8337" s="101">
        <v>32485</v>
      </c>
      <c r="B8337" s="100">
        <v>27.71</v>
      </c>
      <c r="C8337" s="99" t="s">
        <v>175</v>
      </c>
    </row>
    <row r="8338" spans="1:3">
      <c r="A8338" s="101">
        <v>32484</v>
      </c>
      <c r="B8338" s="100">
        <v>27.86</v>
      </c>
      <c r="C8338" s="99" t="s">
        <v>175</v>
      </c>
    </row>
    <row r="8339" spans="1:3">
      <c r="A8339" s="101">
        <v>32483</v>
      </c>
      <c r="B8339" s="100">
        <v>27.81</v>
      </c>
      <c r="C8339" s="99" t="s">
        <v>175</v>
      </c>
    </row>
    <row r="8340" spans="1:3">
      <c r="A8340" s="101">
        <v>32482</v>
      </c>
      <c r="B8340" s="100">
        <v>27.54</v>
      </c>
      <c r="C8340" s="99" t="s">
        <v>175</v>
      </c>
    </row>
    <row r="8341" spans="1:3">
      <c r="A8341" s="101">
        <v>32479</v>
      </c>
      <c r="B8341" s="100">
        <v>27.22</v>
      </c>
      <c r="C8341" s="99" t="s">
        <v>175</v>
      </c>
    </row>
    <row r="8342" spans="1:3">
      <c r="A8342" s="101">
        <v>32478</v>
      </c>
      <c r="B8342" s="100">
        <v>27.29</v>
      </c>
      <c r="C8342" s="99" t="s">
        <v>175</v>
      </c>
    </row>
    <row r="8343" spans="1:3">
      <c r="A8343" s="101">
        <v>32477</v>
      </c>
      <c r="B8343" s="100">
        <v>27.39</v>
      </c>
      <c r="C8343" s="99" t="s">
        <v>175</v>
      </c>
    </row>
    <row r="8344" spans="1:3">
      <c r="A8344" s="101">
        <v>32476</v>
      </c>
      <c r="B8344" s="100">
        <v>27.12</v>
      </c>
      <c r="C8344" s="99" t="s">
        <v>175</v>
      </c>
    </row>
    <row r="8345" spans="1:3">
      <c r="A8345" s="101">
        <v>32475</v>
      </c>
      <c r="B8345" s="100">
        <v>26.89</v>
      </c>
      <c r="C8345" s="99" t="s">
        <v>175</v>
      </c>
    </row>
    <row r="8346" spans="1:3">
      <c r="A8346" s="101">
        <v>32472</v>
      </c>
      <c r="B8346" s="100">
        <v>26.74</v>
      </c>
      <c r="C8346" s="99" t="s">
        <v>175</v>
      </c>
    </row>
    <row r="8347" spans="1:3">
      <c r="A8347" s="101">
        <v>32470</v>
      </c>
      <c r="B8347" s="100">
        <v>26.91</v>
      </c>
      <c r="C8347" s="99" t="s">
        <v>175</v>
      </c>
    </row>
    <row r="8348" spans="1:3">
      <c r="A8348" s="101">
        <v>32469</v>
      </c>
      <c r="B8348" s="100">
        <v>26.73</v>
      </c>
      <c r="C8348" s="99" t="s">
        <v>175</v>
      </c>
    </row>
    <row r="8349" spans="1:3">
      <c r="A8349" s="101">
        <v>32468</v>
      </c>
      <c r="B8349" s="100">
        <v>26.63</v>
      </c>
      <c r="C8349" s="99" t="s">
        <v>175</v>
      </c>
    </row>
    <row r="8350" spans="1:3">
      <c r="A8350" s="101">
        <v>32465</v>
      </c>
      <c r="B8350" s="100">
        <v>26.65</v>
      </c>
      <c r="C8350" s="99" t="s">
        <v>175</v>
      </c>
    </row>
    <row r="8351" spans="1:3">
      <c r="A8351" s="101">
        <v>32464</v>
      </c>
      <c r="B8351" s="100">
        <v>26.46</v>
      </c>
      <c r="C8351" s="99" t="s">
        <v>175</v>
      </c>
    </row>
    <row r="8352" spans="1:3">
      <c r="A8352" s="101">
        <v>32463</v>
      </c>
      <c r="B8352" s="100">
        <v>26.39</v>
      </c>
      <c r="C8352" s="99" t="s">
        <v>175</v>
      </c>
    </row>
    <row r="8353" spans="1:3">
      <c r="A8353" s="101">
        <v>32462</v>
      </c>
      <c r="B8353" s="100">
        <v>26.83</v>
      </c>
      <c r="C8353" s="99" t="s">
        <v>175</v>
      </c>
    </row>
    <row r="8354" spans="1:3">
      <c r="A8354" s="101">
        <v>32461</v>
      </c>
      <c r="B8354" s="100">
        <v>26.77</v>
      </c>
      <c r="C8354" s="99" t="s">
        <v>175</v>
      </c>
    </row>
    <row r="8355" spans="1:3">
      <c r="A8355" s="101">
        <v>32458</v>
      </c>
      <c r="B8355" s="100">
        <v>26.77</v>
      </c>
      <c r="C8355" s="99" t="s">
        <v>175</v>
      </c>
    </row>
    <row r="8356" spans="1:3">
      <c r="A8356" s="101">
        <v>32457</v>
      </c>
      <c r="B8356" s="100">
        <v>27.35</v>
      </c>
      <c r="C8356" s="99" t="s">
        <v>175</v>
      </c>
    </row>
    <row r="8357" spans="1:3">
      <c r="A8357" s="101">
        <v>32456</v>
      </c>
      <c r="B8357" s="100">
        <v>27.31</v>
      </c>
      <c r="C8357" s="99" t="s">
        <v>175</v>
      </c>
    </row>
    <row r="8358" spans="1:3">
      <c r="A8358" s="101">
        <v>32455</v>
      </c>
      <c r="B8358" s="100">
        <v>27.48</v>
      </c>
      <c r="C8358" s="99" t="s">
        <v>175</v>
      </c>
    </row>
    <row r="8359" spans="1:3">
      <c r="A8359" s="101">
        <v>32454</v>
      </c>
      <c r="B8359" s="100">
        <v>27.36</v>
      </c>
      <c r="C8359" s="99" t="s">
        <v>175</v>
      </c>
    </row>
    <row r="8360" spans="1:3">
      <c r="A8360" s="101">
        <v>32451</v>
      </c>
      <c r="B8360" s="100">
        <v>27.58</v>
      </c>
      <c r="C8360" s="99" t="s">
        <v>175</v>
      </c>
    </row>
    <row r="8361" spans="1:3">
      <c r="A8361" s="101">
        <v>32450</v>
      </c>
      <c r="B8361" s="100">
        <v>27.84</v>
      </c>
      <c r="C8361" s="99" t="s">
        <v>175</v>
      </c>
    </row>
    <row r="8362" spans="1:3">
      <c r="A8362" s="101">
        <v>32449</v>
      </c>
      <c r="B8362" s="100">
        <v>27.83</v>
      </c>
      <c r="C8362" s="99" t="s">
        <v>175</v>
      </c>
    </row>
    <row r="8363" spans="1:3">
      <c r="A8363" s="101">
        <v>32448</v>
      </c>
      <c r="B8363" s="100">
        <v>27.82</v>
      </c>
      <c r="C8363" s="99" t="s">
        <v>175</v>
      </c>
    </row>
    <row r="8364" spans="1:3">
      <c r="A8364" s="101">
        <v>32447</v>
      </c>
      <c r="B8364" s="100">
        <v>27.8</v>
      </c>
      <c r="C8364" s="99" t="s">
        <v>175</v>
      </c>
    </row>
    <row r="8365" spans="1:3">
      <c r="A8365" s="101">
        <v>32444</v>
      </c>
      <c r="B8365" s="100">
        <v>27.75</v>
      </c>
      <c r="C8365" s="99" t="s">
        <v>175</v>
      </c>
    </row>
    <row r="8366" spans="1:3">
      <c r="A8366" s="101">
        <v>32443</v>
      </c>
      <c r="B8366" s="100">
        <v>27.63</v>
      </c>
      <c r="C8366" s="99" t="s">
        <v>175</v>
      </c>
    </row>
    <row r="8367" spans="1:3">
      <c r="A8367" s="101">
        <v>32442</v>
      </c>
      <c r="B8367" s="100">
        <v>28.04</v>
      </c>
      <c r="C8367" s="99" t="s">
        <v>175</v>
      </c>
    </row>
    <row r="8368" spans="1:3">
      <c r="A8368" s="101">
        <v>32441</v>
      </c>
      <c r="B8368" s="100">
        <v>28.13</v>
      </c>
      <c r="C8368" s="99" t="s">
        <v>175</v>
      </c>
    </row>
    <row r="8369" spans="1:3">
      <c r="A8369" s="101">
        <v>32440</v>
      </c>
      <c r="B8369" s="100">
        <v>28.12</v>
      </c>
      <c r="C8369" s="99" t="s">
        <v>175</v>
      </c>
    </row>
    <row r="8370" spans="1:3">
      <c r="A8370" s="101">
        <v>32437</v>
      </c>
      <c r="B8370" s="100">
        <v>28.25</v>
      </c>
      <c r="C8370" s="99" t="s">
        <v>175</v>
      </c>
    </row>
    <row r="8371" spans="1:3">
      <c r="A8371" s="101">
        <v>32436</v>
      </c>
      <c r="B8371" s="100">
        <v>28.17</v>
      </c>
      <c r="C8371" s="99" t="s">
        <v>175</v>
      </c>
    </row>
    <row r="8372" spans="1:3">
      <c r="A8372" s="101">
        <v>32435</v>
      </c>
      <c r="B8372" s="100">
        <v>27.59</v>
      </c>
      <c r="C8372" s="99" t="s">
        <v>175</v>
      </c>
    </row>
    <row r="8373" spans="1:3">
      <c r="A8373" s="101">
        <v>32434</v>
      </c>
      <c r="B8373" s="100">
        <v>27.83</v>
      </c>
      <c r="C8373" s="99" t="s">
        <v>175</v>
      </c>
    </row>
    <row r="8374" spans="1:3">
      <c r="A8374" s="101">
        <v>32433</v>
      </c>
      <c r="B8374" s="100">
        <v>27.53</v>
      </c>
      <c r="C8374" s="99" t="s">
        <v>175</v>
      </c>
    </row>
    <row r="8375" spans="1:3">
      <c r="A8375" s="101">
        <v>32430</v>
      </c>
      <c r="B8375" s="100">
        <v>27.44</v>
      </c>
      <c r="C8375" s="99" t="s">
        <v>175</v>
      </c>
    </row>
    <row r="8376" spans="1:3">
      <c r="A8376" s="101">
        <v>32429</v>
      </c>
      <c r="B8376" s="100">
        <v>27.41</v>
      </c>
      <c r="C8376" s="99" t="s">
        <v>175</v>
      </c>
    </row>
    <row r="8377" spans="1:3">
      <c r="A8377" s="101">
        <v>32428</v>
      </c>
      <c r="B8377" s="100">
        <v>27.29</v>
      </c>
      <c r="C8377" s="99" t="s">
        <v>175</v>
      </c>
    </row>
    <row r="8378" spans="1:3">
      <c r="A8378" s="101">
        <v>32427</v>
      </c>
      <c r="B8378" s="100">
        <v>27.67</v>
      </c>
      <c r="C8378" s="99" t="s">
        <v>175</v>
      </c>
    </row>
    <row r="8379" spans="1:3">
      <c r="A8379" s="101">
        <v>32426</v>
      </c>
      <c r="B8379" s="100">
        <v>27.71</v>
      </c>
      <c r="C8379" s="99" t="s">
        <v>175</v>
      </c>
    </row>
    <row r="8380" spans="1:3">
      <c r="A8380" s="101">
        <v>32423</v>
      </c>
      <c r="B8380" s="100">
        <v>27.69</v>
      </c>
      <c r="C8380" s="99" t="s">
        <v>175</v>
      </c>
    </row>
    <row r="8381" spans="1:3">
      <c r="A8381" s="101">
        <v>32422</v>
      </c>
      <c r="B8381" s="100">
        <v>27.12</v>
      </c>
      <c r="C8381" s="99" t="s">
        <v>175</v>
      </c>
    </row>
    <row r="8382" spans="1:3">
      <c r="A8382" s="101">
        <v>32421</v>
      </c>
      <c r="B8382" s="100">
        <v>27.07</v>
      </c>
      <c r="C8382" s="99" t="s">
        <v>175</v>
      </c>
    </row>
    <row r="8383" spans="1:3">
      <c r="A8383" s="101">
        <v>32420</v>
      </c>
      <c r="B8383" s="100">
        <v>26.95</v>
      </c>
      <c r="C8383" s="99" t="s">
        <v>175</v>
      </c>
    </row>
    <row r="8384" spans="1:3">
      <c r="A8384" s="101">
        <v>32419</v>
      </c>
      <c r="B8384" s="100">
        <v>27.02</v>
      </c>
      <c r="C8384" s="99" t="s">
        <v>175</v>
      </c>
    </row>
    <row r="8385" spans="1:3">
      <c r="A8385" s="101">
        <v>32416</v>
      </c>
      <c r="B8385" s="100">
        <v>27.06</v>
      </c>
      <c r="C8385" s="99" t="s">
        <v>175</v>
      </c>
    </row>
    <row r="8386" spans="1:3">
      <c r="A8386" s="101">
        <v>32415</v>
      </c>
      <c r="B8386" s="100">
        <v>27.13</v>
      </c>
      <c r="C8386" s="99" t="s">
        <v>175</v>
      </c>
    </row>
    <row r="8387" spans="1:3">
      <c r="A8387" s="101">
        <v>32414</v>
      </c>
      <c r="B8387" s="100">
        <v>26.77</v>
      </c>
      <c r="C8387" s="99" t="s">
        <v>175</v>
      </c>
    </row>
    <row r="8388" spans="1:3">
      <c r="A8388" s="101">
        <v>32413</v>
      </c>
      <c r="B8388" s="100">
        <v>26.87</v>
      </c>
      <c r="C8388" s="99" t="s">
        <v>175</v>
      </c>
    </row>
    <row r="8389" spans="1:3">
      <c r="A8389" s="101">
        <v>32412</v>
      </c>
      <c r="B8389" s="100">
        <v>26.93</v>
      </c>
      <c r="C8389" s="99" t="s">
        <v>175</v>
      </c>
    </row>
    <row r="8390" spans="1:3">
      <c r="A8390" s="101">
        <v>32409</v>
      </c>
      <c r="B8390" s="100">
        <v>27</v>
      </c>
      <c r="C8390" s="99" t="s">
        <v>175</v>
      </c>
    </row>
    <row r="8391" spans="1:3">
      <c r="A8391" s="101">
        <v>32408</v>
      </c>
      <c r="B8391" s="100">
        <v>26.94</v>
      </c>
      <c r="C8391" s="99" t="s">
        <v>175</v>
      </c>
    </row>
    <row r="8392" spans="1:3">
      <c r="A8392" s="101">
        <v>32407</v>
      </c>
      <c r="B8392" s="100">
        <v>27.04</v>
      </c>
      <c r="C8392" s="99" t="s">
        <v>175</v>
      </c>
    </row>
    <row r="8393" spans="1:3">
      <c r="A8393" s="101">
        <v>32406</v>
      </c>
      <c r="B8393" s="100">
        <v>26.99</v>
      </c>
      <c r="C8393" s="99" t="s">
        <v>175</v>
      </c>
    </row>
    <row r="8394" spans="1:3">
      <c r="A8394" s="101">
        <v>32405</v>
      </c>
      <c r="B8394" s="100">
        <v>26.89</v>
      </c>
      <c r="C8394" s="99" t="s">
        <v>175</v>
      </c>
    </row>
    <row r="8395" spans="1:3">
      <c r="A8395" s="101">
        <v>32402</v>
      </c>
      <c r="B8395" s="100">
        <v>27.06</v>
      </c>
      <c r="C8395" s="99" t="s">
        <v>175</v>
      </c>
    </row>
    <row r="8396" spans="1:3">
      <c r="A8396" s="101">
        <v>32401</v>
      </c>
      <c r="B8396" s="100">
        <v>26.81</v>
      </c>
      <c r="C8396" s="99" t="s">
        <v>175</v>
      </c>
    </row>
    <row r="8397" spans="1:3">
      <c r="A8397" s="101">
        <v>32400</v>
      </c>
      <c r="B8397" s="100">
        <v>26.93</v>
      </c>
      <c r="C8397" s="99" t="s">
        <v>175</v>
      </c>
    </row>
    <row r="8398" spans="1:3">
      <c r="A8398" s="101">
        <v>32399</v>
      </c>
      <c r="B8398" s="100">
        <v>26.74</v>
      </c>
      <c r="C8398" s="99" t="s">
        <v>175</v>
      </c>
    </row>
    <row r="8399" spans="1:3">
      <c r="A8399" s="101">
        <v>32398</v>
      </c>
      <c r="B8399" s="100">
        <v>26.64</v>
      </c>
      <c r="C8399" s="99" t="s">
        <v>175</v>
      </c>
    </row>
    <row r="8400" spans="1:3">
      <c r="A8400" s="101">
        <v>32395</v>
      </c>
      <c r="B8400" s="100">
        <v>26.68</v>
      </c>
      <c r="C8400" s="99" t="s">
        <v>175</v>
      </c>
    </row>
    <row r="8401" spans="1:3">
      <c r="A8401" s="101">
        <v>32394</v>
      </c>
      <c r="B8401" s="100">
        <v>26.58</v>
      </c>
      <c r="C8401" s="99" t="s">
        <v>175</v>
      </c>
    </row>
    <row r="8402" spans="1:3">
      <c r="A8402" s="101">
        <v>32393</v>
      </c>
      <c r="B8402" s="100">
        <v>26.57</v>
      </c>
      <c r="C8402" s="99" t="s">
        <v>175</v>
      </c>
    </row>
    <row r="8403" spans="1:3">
      <c r="A8403" s="101">
        <v>32392</v>
      </c>
      <c r="B8403" s="100">
        <v>26.55</v>
      </c>
      <c r="C8403" s="99" t="s">
        <v>175</v>
      </c>
    </row>
    <row r="8404" spans="1:3">
      <c r="A8404" s="101">
        <v>32388</v>
      </c>
      <c r="B8404" s="100">
        <v>26.44</v>
      </c>
      <c r="C8404" s="99" t="s">
        <v>175</v>
      </c>
    </row>
    <row r="8405" spans="1:3">
      <c r="A8405" s="101">
        <v>32387</v>
      </c>
      <c r="B8405" s="100">
        <v>25.82</v>
      </c>
      <c r="C8405" s="99" t="s">
        <v>175</v>
      </c>
    </row>
    <row r="8406" spans="1:3">
      <c r="A8406" s="101">
        <v>32386</v>
      </c>
      <c r="B8406" s="100">
        <v>26.13</v>
      </c>
      <c r="C8406" s="99" t="s">
        <v>175</v>
      </c>
    </row>
    <row r="8407" spans="1:3">
      <c r="A8407" s="101">
        <v>32385</v>
      </c>
      <c r="B8407" s="100">
        <v>26.23</v>
      </c>
      <c r="C8407" s="99" t="s">
        <v>175</v>
      </c>
    </row>
    <row r="8408" spans="1:3">
      <c r="A8408" s="101">
        <v>32384</v>
      </c>
      <c r="B8408" s="100">
        <v>26.21</v>
      </c>
      <c r="C8408" s="99" t="s">
        <v>175</v>
      </c>
    </row>
    <row r="8409" spans="1:3">
      <c r="A8409" s="101">
        <v>32381</v>
      </c>
      <c r="B8409" s="100">
        <v>25.93</v>
      </c>
      <c r="C8409" s="99" t="s">
        <v>175</v>
      </c>
    </row>
    <row r="8410" spans="1:3">
      <c r="A8410" s="101">
        <v>32380</v>
      </c>
      <c r="B8410" s="100">
        <v>25.88</v>
      </c>
      <c r="C8410" s="99" t="s">
        <v>175</v>
      </c>
    </row>
    <row r="8411" spans="1:3">
      <c r="A8411" s="101">
        <v>32379</v>
      </c>
      <c r="B8411" s="100">
        <v>26.07</v>
      </c>
      <c r="C8411" s="99" t="s">
        <v>175</v>
      </c>
    </row>
    <row r="8412" spans="1:3">
      <c r="A8412" s="101">
        <v>32378</v>
      </c>
      <c r="B8412" s="100">
        <v>25.67</v>
      </c>
      <c r="C8412" s="99" t="s">
        <v>175</v>
      </c>
    </row>
    <row r="8413" spans="1:3">
      <c r="A8413" s="101">
        <v>32377</v>
      </c>
      <c r="B8413" s="100">
        <v>25.65</v>
      </c>
      <c r="C8413" s="99" t="s">
        <v>175</v>
      </c>
    </row>
    <row r="8414" spans="1:3">
      <c r="A8414" s="101">
        <v>32374</v>
      </c>
      <c r="B8414" s="100">
        <v>25.97</v>
      </c>
      <c r="C8414" s="99" t="s">
        <v>175</v>
      </c>
    </row>
    <row r="8415" spans="1:3">
      <c r="A8415" s="101">
        <v>32373</v>
      </c>
      <c r="B8415" s="100">
        <v>26.05</v>
      </c>
      <c r="C8415" s="99" t="s">
        <v>175</v>
      </c>
    </row>
    <row r="8416" spans="1:3">
      <c r="A8416" s="101">
        <v>32372</v>
      </c>
      <c r="B8416" s="100">
        <v>26.02</v>
      </c>
      <c r="C8416" s="99" t="s">
        <v>175</v>
      </c>
    </row>
    <row r="8417" spans="1:3">
      <c r="A8417" s="101">
        <v>32371</v>
      </c>
      <c r="B8417" s="100">
        <v>26</v>
      </c>
      <c r="C8417" s="99" t="s">
        <v>175</v>
      </c>
    </row>
    <row r="8418" spans="1:3">
      <c r="A8418" s="101">
        <v>32370</v>
      </c>
      <c r="B8418" s="100">
        <v>25.81</v>
      </c>
      <c r="C8418" s="99" t="s">
        <v>175</v>
      </c>
    </row>
    <row r="8419" spans="1:3">
      <c r="A8419" s="101">
        <v>32367</v>
      </c>
      <c r="B8419" s="100">
        <v>26.18</v>
      </c>
      <c r="C8419" s="99" t="s">
        <v>175</v>
      </c>
    </row>
    <row r="8420" spans="1:3">
      <c r="A8420" s="101">
        <v>32366</v>
      </c>
      <c r="B8420" s="100">
        <v>26.2</v>
      </c>
      <c r="C8420" s="99" t="s">
        <v>175</v>
      </c>
    </row>
    <row r="8421" spans="1:3">
      <c r="A8421" s="101">
        <v>32365</v>
      </c>
      <c r="B8421" s="100">
        <v>26.11</v>
      </c>
      <c r="C8421" s="99" t="s">
        <v>175</v>
      </c>
    </row>
    <row r="8422" spans="1:3">
      <c r="A8422" s="101">
        <v>32364</v>
      </c>
      <c r="B8422" s="100">
        <v>26.57</v>
      </c>
      <c r="C8422" s="99" t="s">
        <v>175</v>
      </c>
    </row>
    <row r="8423" spans="1:3">
      <c r="A8423" s="101">
        <v>32363</v>
      </c>
      <c r="B8423" s="100">
        <v>26.9</v>
      </c>
      <c r="C8423" s="99" t="s">
        <v>175</v>
      </c>
    </row>
    <row r="8424" spans="1:3">
      <c r="A8424" s="101">
        <v>32360</v>
      </c>
      <c r="B8424" s="100">
        <v>27</v>
      </c>
      <c r="C8424" s="99" t="s">
        <v>175</v>
      </c>
    </row>
    <row r="8425" spans="1:3">
      <c r="A8425" s="101">
        <v>32359</v>
      </c>
      <c r="B8425" s="100">
        <v>27.08</v>
      </c>
      <c r="C8425" s="99" t="s">
        <v>175</v>
      </c>
    </row>
    <row r="8426" spans="1:3">
      <c r="A8426" s="101">
        <v>32358</v>
      </c>
      <c r="B8426" s="100">
        <v>27.17</v>
      </c>
      <c r="C8426" s="99" t="s">
        <v>175</v>
      </c>
    </row>
    <row r="8427" spans="1:3">
      <c r="A8427" s="101">
        <v>32357</v>
      </c>
      <c r="B8427" s="100">
        <v>27.07</v>
      </c>
      <c r="C8427" s="99" t="s">
        <v>175</v>
      </c>
    </row>
    <row r="8428" spans="1:3">
      <c r="A8428" s="101">
        <v>32356</v>
      </c>
      <c r="B8428" s="100">
        <v>27.07</v>
      </c>
      <c r="C8428" s="99" t="s">
        <v>175</v>
      </c>
    </row>
    <row r="8429" spans="1:3">
      <c r="A8429" s="101">
        <v>32353</v>
      </c>
      <c r="B8429" s="100">
        <v>27.05</v>
      </c>
      <c r="C8429" s="99" t="s">
        <v>175</v>
      </c>
    </row>
    <row r="8430" spans="1:3">
      <c r="A8430" s="101">
        <v>32352</v>
      </c>
      <c r="B8430" s="100">
        <v>26.45</v>
      </c>
      <c r="C8430" s="99" t="s">
        <v>175</v>
      </c>
    </row>
    <row r="8431" spans="1:3">
      <c r="A8431" s="101">
        <v>32351</v>
      </c>
      <c r="B8431" s="100">
        <v>26.1</v>
      </c>
      <c r="C8431" s="99" t="s">
        <v>175</v>
      </c>
    </row>
    <row r="8432" spans="1:3">
      <c r="A8432" s="101">
        <v>32350</v>
      </c>
      <c r="B8432" s="100">
        <v>26.37</v>
      </c>
      <c r="C8432" s="99" t="s">
        <v>175</v>
      </c>
    </row>
    <row r="8433" spans="1:3">
      <c r="A8433" s="101">
        <v>32349</v>
      </c>
      <c r="B8433" s="100">
        <v>26.3</v>
      </c>
      <c r="C8433" s="99" t="s">
        <v>175</v>
      </c>
    </row>
    <row r="8434" spans="1:3">
      <c r="A8434" s="101">
        <v>32346</v>
      </c>
      <c r="B8434" s="100">
        <v>26.18</v>
      </c>
      <c r="C8434" s="99" t="s">
        <v>175</v>
      </c>
    </row>
    <row r="8435" spans="1:3">
      <c r="A8435" s="101">
        <v>32345</v>
      </c>
      <c r="B8435" s="100">
        <v>26.5</v>
      </c>
      <c r="C8435" s="99" t="s">
        <v>175</v>
      </c>
    </row>
    <row r="8436" spans="1:3">
      <c r="A8436" s="101">
        <v>32344</v>
      </c>
      <c r="B8436" s="100">
        <v>26.83</v>
      </c>
      <c r="C8436" s="99" t="s">
        <v>175</v>
      </c>
    </row>
    <row r="8437" spans="1:3">
      <c r="A8437" s="101">
        <v>32343</v>
      </c>
      <c r="B8437" s="100">
        <v>26.68</v>
      </c>
      <c r="C8437" s="99" t="s">
        <v>175</v>
      </c>
    </row>
    <row r="8438" spans="1:3">
      <c r="A8438" s="101">
        <v>32342</v>
      </c>
      <c r="B8438" s="100">
        <v>26.88</v>
      </c>
      <c r="C8438" s="99" t="s">
        <v>175</v>
      </c>
    </row>
    <row r="8439" spans="1:3">
      <c r="A8439" s="101">
        <v>32339</v>
      </c>
      <c r="B8439" s="100">
        <v>27.03</v>
      </c>
      <c r="C8439" s="99" t="s">
        <v>175</v>
      </c>
    </row>
    <row r="8440" spans="1:3">
      <c r="A8440" s="101">
        <v>32338</v>
      </c>
      <c r="B8440" s="100">
        <v>26.85</v>
      </c>
      <c r="C8440" s="99" t="s">
        <v>175</v>
      </c>
    </row>
    <row r="8441" spans="1:3">
      <c r="A8441" s="101">
        <v>32337</v>
      </c>
      <c r="B8441" s="100">
        <v>26.75</v>
      </c>
      <c r="C8441" s="99" t="s">
        <v>175</v>
      </c>
    </row>
    <row r="8442" spans="1:3">
      <c r="A8442" s="101">
        <v>32336</v>
      </c>
      <c r="B8442" s="100">
        <v>26.61</v>
      </c>
      <c r="C8442" s="99" t="s">
        <v>175</v>
      </c>
    </row>
    <row r="8443" spans="1:3">
      <c r="A8443" s="101">
        <v>32335</v>
      </c>
      <c r="B8443" s="100">
        <v>26.88</v>
      </c>
      <c r="C8443" s="99" t="s">
        <v>175</v>
      </c>
    </row>
    <row r="8444" spans="1:3">
      <c r="A8444" s="101">
        <v>32332</v>
      </c>
      <c r="B8444" s="100">
        <v>26.82</v>
      </c>
      <c r="C8444" s="99" t="s">
        <v>175</v>
      </c>
    </row>
    <row r="8445" spans="1:3">
      <c r="A8445" s="101">
        <v>32331</v>
      </c>
      <c r="B8445" s="100">
        <v>27</v>
      </c>
      <c r="C8445" s="99" t="s">
        <v>175</v>
      </c>
    </row>
    <row r="8446" spans="1:3">
      <c r="A8446" s="101">
        <v>32330</v>
      </c>
      <c r="B8446" s="100">
        <v>27.01</v>
      </c>
      <c r="C8446" s="99" t="s">
        <v>175</v>
      </c>
    </row>
    <row r="8447" spans="1:3">
      <c r="A8447" s="101">
        <v>32329</v>
      </c>
      <c r="B8447" s="100">
        <v>27.4</v>
      </c>
      <c r="C8447" s="99" t="s">
        <v>175</v>
      </c>
    </row>
    <row r="8448" spans="1:3">
      <c r="A8448" s="101">
        <v>32325</v>
      </c>
      <c r="B8448" s="100">
        <v>26.98</v>
      </c>
      <c r="C8448" s="99" t="s">
        <v>175</v>
      </c>
    </row>
    <row r="8449" spans="1:3">
      <c r="A8449" s="101">
        <v>32324</v>
      </c>
      <c r="B8449" s="100">
        <v>27.15</v>
      </c>
      <c r="C8449" s="99" t="s">
        <v>175</v>
      </c>
    </row>
    <row r="8450" spans="1:3">
      <c r="A8450" s="101">
        <v>32323</v>
      </c>
      <c r="B8450" s="100">
        <v>26.9</v>
      </c>
      <c r="C8450" s="99" t="s">
        <v>175</v>
      </c>
    </row>
    <row r="8451" spans="1:3">
      <c r="A8451" s="101">
        <v>32322</v>
      </c>
      <c r="B8451" s="100">
        <v>27.03</v>
      </c>
      <c r="C8451" s="99" t="s">
        <v>175</v>
      </c>
    </row>
    <row r="8452" spans="1:3">
      <c r="A8452" s="101">
        <v>32321</v>
      </c>
      <c r="B8452" s="100">
        <v>26.88</v>
      </c>
      <c r="C8452" s="99" t="s">
        <v>175</v>
      </c>
    </row>
    <row r="8453" spans="1:3">
      <c r="A8453" s="101">
        <v>32318</v>
      </c>
      <c r="B8453" s="100">
        <v>27.35</v>
      </c>
      <c r="C8453" s="99" t="s">
        <v>175</v>
      </c>
    </row>
    <row r="8454" spans="1:3">
      <c r="A8454" s="101">
        <v>32317</v>
      </c>
      <c r="B8454" s="100">
        <v>27.44</v>
      </c>
      <c r="C8454" s="99" t="s">
        <v>175</v>
      </c>
    </row>
    <row r="8455" spans="1:3">
      <c r="A8455" s="101">
        <v>32316</v>
      </c>
      <c r="B8455" s="100">
        <v>27.52</v>
      </c>
      <c r="C8455" s="99" t="s">
        <v>175</v>
      </c>
    </row>
    <row r="8456" spans="1:3">
      <c r="A8456" s="101">
        <v>32315</v>
      </c>
      <c r="B8456" s="100">
        <v>27.12</v>
      </c>
      <c r="C8456" s="99" t="s">
        <v>175</v>
      </c>
    </row>
    <row r="8457" spans="1:3">
      <c r="A8457" s="101">
        <v>32314</v>
      </c>
      <c r="B8457" s="100">
        <v>26.85</v>
      </c>
      <c r="C8457" s="99" t="s">
        <v>175</v>
      </c>
    </row>
    <row r="8458" spans="1:3">
      <c r="A8458" s="101">
        <v>32311</v>
      </c>
      <c r="B8458" s="100">
        <v>27.02</v>
      </c>
      <c r="C8458" s="99" t="s">
        <v>175</v>
      </c>
    </row>
    <row r="8459" spans="1:3">
      <c r="A8459" s="101">
        <v>32310</v>
      </c>
      <c r="B8459" s="100">
        <v>26.93</v>
      </c>
      <c r="C8459" s="99" t="s">
        <v>175</v>
      </c>
    </row>
    <row r="8460" spans="1:3">
      <c r="A8460" s="101">
        <v>32309</v>
      </c>
      <c r="B8460" s="100">
        <v>27.39</v>
      </c>
      <c r="C8460" s="99" t="s">
        <v>175</v>
      </c>
    </row>
    <row r="8461" spans="1:3">
      <c r="A8461" s="101">
        <v>32308</v>
      </c>
      <c r="B8461" s="100">
        <v>27.38</v>
      </c>
      <c r="C8461" s="99" t="s">
        <v>175</v>
      </c>
    </row>
    <row r="8462" spans="1:3">
      <c r="A8462" s="101">
        <v>32307</v>
      </c>
      <c r="B8462" s="100">
        <v>27.09</v>
      </c>
      <c r="C8462" s="99" t="s">
        <v>175</v>
      </c>
    </row>
    <row r="8463" spans="1:3">
      <c r="A8463" s="101">
        <v>32304</v>
      </c>
      <c r="B8463" s="100">
        <v>27.07</v>
      </c>
      <c r="C8463" s="99" t="s">
        <v>175</v>
      </c>
    </row>
    <row r="8464" spans="1:3">
      <c r="A8464" s="101">
        <v>32303</v>
      </c>
      <c r="B8464" s="100">
        <v>26.97</v>
      </c>
      <c r="C8464" s="99" t="s">
        <v>175</v>
      </c>
    </row>
    <row r="8465" spans="1:3">
      <c r="A8465" s="101">
        <v>32302</v>
      </c>
      <c r="B8465" s="100">
        <v>27.09</v>
      </c>
      <c r="C8465" s="99" t="s">
        <v>175</v>
      </c>
    </row>
    <row r="8466" spans="1:3">
      <c r="A8466" s="101">
        <v>32301</v>
      </c>
      <c r="B8466" s="100">
        <v>26.46</v>
      </c>
      <c r="C8466" s="99" t="s">
        <v>175</v>
      </c>
    </row>
    <row r="8467" spans="1:3">
      <c r="A8467" s="101">
        <v>32300</v>
      </c>
      <c r="B8467" s="100">
        <v>26.64</v>
      </c>
      <c r="C8467" s="99" t="s">
        <v>175</v>
      </c>
    </row>
    <row r="8468" spans="1:3">
      <c r="A8468" s="101">
        <v>32297</v>
      </c>
      <c r="B8468" s="100">
        <v>26.58</v>
      </c>
      <c r="C8468" s="99" t="s">
        <v>175</v>
      </c>
    </row>
    <row r="8469" spans="1:3">
      <c r="A8469" s="101">
        <v>32296</v>
      </c>
      <c r="B8469" s="100">
        <v>26.46</v>
      </c>
      <c r="C8469" s="99" t="s">
        <v>175</v>
      </c>
    </row>
    <row r="8470" spans="1:3">
      <c r="A8470" s="101">
        <v>32295</v>
      </c>
      <c r="B8470" s="100">
        <v>26.6</v>
      </c>
      <c r="C8470" s="99" t="s">
        <v>175</v>
      </c>
    </row>
    <row r="8471" spans="1:3">
      <c r="A8471" s="101">
        <v>32294</v>
      </c>
      <c r="B8471" s="100">
        <v>26.14</v>
      </c>
      <c r="C8471" s="99" t="s">
        <v>175</v>
      </c>
    </row>
    <row r="8472" spans="1:3">
      <c r="A8472" s="101">
        <v>32290</v>
      </c>
      <c r="B8472" s="100">
        <v>25.27</v>
      </c>
      <c r="C8472" s="99" t="s">
        <v>175</v>
      </c>
    </row>
    <row r="8473" spans="1:3">
      <c r="A8473" s="101">
        <v>32289</v>
      </c>
      <c r="B8473" s="100">
        <v>25.38</v>
      </c>
      <c r="C8473" s="99" t="s">
        <v>175</v>
      </c>
    </row>
    <row r="8474" spans="1:3">
      <c r="A8474" s="101">
        <v>32288</v>
      </c>
      <c r="B8474" s="100">
        <v>25.29</v>
      </c>
      <c r="C8474" s="99" t="s">
        <v>175</v>
      </c>
    </row>
    <row r="8475" spans="1:3">
      <c r="A8475" s="101">
        <v>32287</v>
      </c>
      <c r="B8475" s="100">
        <v>25.26</v>
      </c>
      <c r="C8475" s="99" t="s">
        <v>175</v>
      </c>
    </row>
    <row r="8476" spans="1:3">
      <c r="A8476" s="101">
        <v>32286</v>
      </c>
      <c r="B8476" s="100">
        <v>24.99</v>
      </c>
      <c r="C8476" s="99" t="s">
        <v>175</v>
      </c>
    </row>
    <row r="8477" spans="1:3">
      <c r="A8477" s="101">
        <v>32283</v>
      </c>
      <c r="B8477" s="100">
        <v>25.2</v>
      </c>
      <c r="C8477" s="99" t="s">
        <v>175</v>
      </c>
    </row>
    <row r="8478" spans="1:3">
      <c r="A8478" s="101">
        <v>32282</v>
      </c>
      <c r="B8478" s="100">
        <v>25.16</v>
      </c>
      <c r="C8478" s="99" t="s">
        <v>175</v>
      </c>
    </row>
    <row r="8479" spans="1:3">
      <c r="A8479" s="101">
        <v>32281</v>
      </c>
      <c r="B8479" s="100">
        <v>25.04</v>
      </c>
      <c r="C8479" s="99" t="s">
        <v>175</v>
      </c>
    </row>
    <row r="8480" spans="1:3">
      <c r="A8480" s="101">
        <v>32280</v>
      </c>
      <c r="B8480" s="100">
        <v>25.44</v>
      </c>
      <c r="C8480" s="99" t="s">
        <v>175</v>
      </c>
    </row>
    <row r="8481" spans="1:3">
      <c r="A8481" s="101">
        <v>32279</v>
      </c>
      <c r="B8481" s="100">
        <v>25.75</v>
      </c>
      <c r="C8481" s="99" t="s">
        <v>175</v>
      </c>
    </row>
    <row r="8482" spans="1:3">
      <c r="A8482" s="101">
        <v>32276</v>
      </c>
      <c r="B8482" s="100">
        <v>25.54</v>
      </c>
      <c r="C8482" s="99" t="s">
        <v>175</v>
      </c>
    </row>
    <row r="8483" spans="1:3">
      <c r="A8483" s="101">
        <v>32275</v>
      </c>
      <c r="B8483" s="100">
        <v>25.25</v>
      </c>
      <c r="C8483" s="99" t="s">
        <v>175</v>
      </c>
    </row>
    <row r="8484" spans="1:3">
      <c r="A8484" s="101">
        <v>32274</v>
      </c>
      <c r="B8484" s="100">
        <v>25.2</v>
      </c>
      <c r="C8484" s="99" t="s">
        <v>175</v>
      </c>
    </row>
    <row r="8485" spans="1:3">
      <c r="A8485" s="101">
        <v>32273</v>
      </c>
      <c r="B8485" s="100">
        <v>25.63</v>
      </c>
      <c r="C8485" s="99" t="s">
        <v>175</v>
      </c>
    </row>
    <row r="8486" spans="1:3">
      <c r="A8486" s="101">
        <v>32272</v>
      </c>
      <c r="B8486" s="100">
        <v>25.52</v>
      </c>
      <c r="C8486" s="99" t="s">
        <v>175</v>
      </c>
    </row>
    <row r="8487" spans="1:3">
      <c r="A8487" s="101">
        <v>32269</v>
      </c>
      <c r="B8487" s="100">
        <v>25.59</v>
      </c>
      <c r="C8487" s="99" t="s">
        <v>175</v>
      </c>
    </row>
    <row r="8488" spans="1:3">
      <c r="A8488" s="101">
        <v>32268</v>
      </c>
      <c r="B8488" s="100">
        <v>25.72</v>
      </c>
      <c r="C8488" s="99" t="s">
        <v>175</v>
      </c>
    </row>
    <row r="8489" spans="1:3">
      <c r="A8489" s="101">
        <v>32267</v>
      </c>
      <c r="B8489" s="100">
        <v>25.85</v>
      </c>
      <c r="C8489" s="99" t="s">
        <v>175</v>
      </c>
    </row>
    <row r="8490" spans="1:3">
      <c r="A8490" s="101">
        <v>32266</v>
      </c>
      <c r="B8490" s="100">
        <v>26.11</v>
      </c>
      <c r="C8490" s="99" t="s">
        <v>175</v>
      </c>
    </row>
    <row r="8491" spans="1:3">
      <c r="A8491" s="101">
        <v>32265</v>
      </c>
      <c r="B8491" s="100">
        <v>25.96</v>
      </c>
      <c r="C8491" s="99" t="s">
        <v>175</v>
      </c>
    </row>
    <row r="8492" spans="1:3">
      <c r="A8492" s="101">
        <v>32262</v>
      </c>
      <c r="B8492" s="100">
        <v>25.93</v>
      </c>
      <c r="C8492" s="99" t="s">
        <v>175</v>
      </c>
    </row>
    <row r="8493" spans="1:3">
      <c r="A8493" s="101">
        <v>32261</v>
      </c>
      <c r="B8493" s="100">
        <v>26.06</v>
      </c>
      <c r="C8493" s="99" t="s">
        <v>175</v>
      </c>
    </row>
    <row r="8494" spans="1:3">
      <c r="A8494" s="101">
        <v>32260</v>
      </c>
      <c r="B8494" s="100">
        <v>26.18</v>
      </c>
      <c r="C8494" s="99" t="s">
        <v>175</v>
      </c>
    </row>
    <row r="8495" spans="1:3">
      <c r="A8495" s="101">
        <v>32259</v>
      </c>
      <c r="B8495" s="100">
        <v>26.19</v>
      </c>
      <c r="C8495" s="99" t="s">
        <v>175</v>
      </c>
    </row>
    <row r="8496" spans="1:3">
      <c r="A8496" s="101">
        <v>32258</v>
      </c>
      <c r="B8496" s="100">
        <v>26.04</v>
      </c>
      <c r="C8496" s="99" t="s">
        <v>175</v>
      </c>
    </row>
    <row r="8497" spans="1:3">
      <c r="A8497" s="101">
        <v>32255</v>
      </c>
      <c r="B8497" s="100">
        <v>25.8</v>
      </c>
      <c r="C8497" s="99" t="s">
        <v>175</v>
      </c>
    </row>
    <row r="8498" spans="1:3">
      <c r="A8498" s="101">
        <v>32254</v>
      </c>
      <c r="B8498" s="100">
        <v>25.43</v>
      </c>
      <c r="C8498" s="99" t="s">
        <v>175</v>
      </c>
    </row>
    <row r="8499" spans="1:3">
      <c r="A8499" s="101">
        <v>32253</v>
      </c>
      <c r="B8499" s="100">
        <v>25.41</v>
      </c>
      <c r="C8499" s="99" t="s">
        <v>175</v>
      </c>
    </row>
    <row r="8500" spans="1:3">
      <c r="A8500" s="101">
        <v>32252</v>
      </c>
      <c r="B8500" s="100">
        <v>25.58</v>
      </c>
      <c r="C8500" s="99" t="s">
        <v>175</v>
      </c>
    </row>
    <row r="8501" spans="1:3">
      <c r="A8501" s="101">
        <v>32251</v>
      </c>
      <c r="B8501" s="100">
        <v>25.71</v>
      </c>
      <c r="C8501" s="99" t="s">
        <v>175</v>
      </c>
    </row>
    <row r="8502" spans="1:3">
      <c r="A8502" s="101">
        <v>32248</v>
      </c>
      <c r="B8502" s="100">
        <v>25.77</v>
      </c>
      <c r="C8502" s="99" t="s">
        <v>175</v>
      </c>
    </row>
    <row r="8503" spans="1:3">
      <c r="A8503" s="101">
        <v>32247</v>
      </c>
      <c r="B8503" s="100">
        <v>25.76</v>
      </c>
      <c r="C8503" s="99" t="s">
        <v>175</v>
      </c>
    </row>
    <row r="8504" spans="1:3">
      <c r="A8504" s="101">
        <v>32246</v>
      </c>
      <c r="B8504" s="100">
        <v>26.94</v>
      </c>
      <c r="C8504" s="99" t="s">
        <v>175</v>
      </c>
    </row>
    <row r="8505" spans="1:3">
      <c r="A8505" s="101">
        <v>32245</v>
      </c>
      <c r="B8505" s="100">
        <v>26.92</v>
      </c>
      <c r="C8505" s="99" t="s">
        <v>175</v>
      </c>
    </row>
    <row r="8506" spans="1:3">
      <c r="A8506" s="101">
        <v>32244</v>
      </c>
      <c r="B8506" s="100">
        <v>26.8</v>
      </c>
      <c r="C8506" s="99" t="s">
        <v>175</v>
      </c>
    </row>
    <row r="8507" spans="1:3">
      <c r="A8507" s="101">
        <v>32241</v>
      </c>
      <c r="B8507" s="100">
        <v>26.73</v>
      </c>
      <c r="C8507" s="99" t="s">
        <v>175</v>
      </c>
    </row>
    <row r="8508" spans="1:3">
      <c r="A8508" s="101">
        <v>32240</v>
      </c>
      <c r="B8508" s="100">
        <v>26.41</v>
      </c>
      <c r="C8508" s="99" t="s">
        <v>175</v>
      </c>
    </row>
    <row r="8509" spans="1:3">
      <c r="A8509" s="101">
        <v>32239</v>
      </c>
      <c r="B8509" s="100">
        <v>26.34</v>
      </c>
      <c r="C8509" s="99" t="s">
        <v>175</v>
      </c>
    </row>
    <row r="8510" spans="1:3">
      <c r="A8510" s="101">
        <v>32238</v>
      </c>
      <c r="B8510" s="100">
        <v>25.65</v>
      </c>
      <c r="C8510" s="99" t="s">
        <v>175</v>
      </c>
    </row>
    <row r="8511" spans="1:3">
      <c r="A8511" s="101">
        <v>32237</v>
      </c>
      <c r="B8511" s="100">
        <v>25.4</v>
      </c>
      <c r="C8511" s="99" t="s">
        <v>175</v>
      </c>
    </row>
    <row r="8512" spans="1:3">
      <c r="A8512" s="101">
        <v>32233</v>
      </c>
      <c r="B8512" s="100">
        <v>25.67</v>
      </c>
      <c r="C8512" s="99" t="s">
        <v>175</v>
      </c>
    </row>
    <row r="8513" spans="1:3">
      <c r="A8513" s="101">
        <v>32232</v>
      </c>
      <c r="B8513" s="100">
        <v>25.59</v>
      </c>
      <c r="C8513" s="99" t="s">
        <v>175</v>
      </c>
    </row>
    <row r="8514" spans="1:3">
      <c r="A8514" s="101">
        <v>32231</v>
      </c>
      <c r="B8514" s="100">
        <v>25.78</v>
      </c>
      <c r="C8514" s="99" t="s">
        <v>175</v>
      </c>
    </row>
    <row r="8515" spans="1:3">
      <c r="A8515" s="101">
        <v>32230</v>
      </c>
      <c r="B8515" s="100">
        <v>25.76</v>
      </c>
      <c r="C8515" s="99" t="s">
        <v>175</v>
      </c>
    </row>
    <row r="8516" spans="1:3">
      <c r="A8516" s="101">
        <v>32227</v>
      </c>
      <c r="B8516" s="100">
        <v>25.8</v>
      </c>
      <c r="C8516" s="99" t="s">
        <v>175</v>
      </c>
    </row>
    <row r="8517" spans="1:3">
      <c r="A8517" s="101">
        <v>32226</v>
      </c>
      <c r="B8517" s="100">
        <v>26.27</v>
      </c>
      <c r="C8517" s="99" t="s">
        <v>175</v>
      </c>
    </row>
    <row r="8518" spans="1:3">
      <c r="A8518" s="101">
        <v>32225</v>
      </c>
      <c r="B8518" s="100">
        <v>26.82</v>
      </c>
      <c r="C8518" s="99" t="s">
        <v>175</v>
      </c>
    </row>
    <row r="8519" spans="1:3">
      <c r="A8519" s="101">
        <v>32224</v>
      </c>
      <c r="B8519" s="100">
        <v>26.81</v>
      </c>
      <c r="C8519" s="99" t="s">
        <v>175</v>
      </c>
    </row>
    <row r="8520" spans="1:3">
      <c r="A8520" s="101">
        <v>32223</v>
      </c>
      <c r="B8520" s="100">
        <v>26.8</v>
      </c>
      <c r="C8520" s="99" t="s">
        <v>175</v>
      </c>
    </row>
    <row r="8521" spans="1:3">
      <c r="A8521" s="101">
        <v>32220</v>
      </c>
      <c r="B8521" s="100">
        <v>27.03</v>
      </c>
      <c r="C8521" s="99" t="s">
        <v>175</v>
      </c>
    </row>
    <row r="8522" spans="1:3">
      <c r="A8522" s="101">
        <v>32219</v>
      </c>
      <c r="B8522" s="100">
        <v>27.04</v>
      </c>
      <c r="C8522" s="99" t="s">
        <v>175</v>
      </c>
    </row>
    <row r="8523" spans="1:3">
      <c r="A8523" s="101">
        <v>32218</v>
      </c>
      <c r="B8523" s="100">
        <v>26.79</v>
      </c>
      <c r="C8523" s="99" t="s">
        <v>175</v>
      </c>
    </row>
    <row r="8524" spans="1:3">
      <c r="A8524" s="101">
        <v>32217</v>
      </c>
      <c r="B8524" s="100">
        <v>26.53</v>
      </c>
      <c r="C8524" s="99" t="s">
        <v>175</v>
      </c>
    </row>
    <row r="8525" spans="1:3">
      <c r="A8525" s="101">
        <v>32216</v>
      </c>
      <c r="B8525" s="100">
        <v>26.55</v>
      </c>
      <c r="C8525" s="99" t="s">
        <v>175</v>
      </c>
    </row>
    <row r="8526" spans="1:3">
      <c r="A8526" s="101">
        <v>32213</v>
      </c>
      <c r="B8526" s="100">
        <v>26.41</v>
      </c>
      <c r="C8526" s="99" t="s">
        <v>175</v>
      </c>
    </row>
    <row r="8527" spans="1:3">
      <c r="A8527" s="101">
        <v>32212</v>
      </c>
      <c r="B8527" s="100">
        <v>26.3</v>
      </c>
      <c r="C8527" s="99" t="s">
        <v>175</v>
      </c>
    </row>
    <row r="8528" spans="1:3">
      <c r="A8528" s="101">
        <v>32211</v>
      </c>
      <c r="B8528" s="100">
        <v>26.82</v>
      </c>
      <c r="C8528" s="99" t="s">
        <v>175</v>
      </c>
    </row>
    <row r="8529" spans="1:3">
      <c r="A8529" s="101">
        <v>32210</v>
      </c>
      <c r="B8529" s="100">
        <v>26.85</v>
      </c>
      <c r="C8529" s="99" t="s">
        <v>175</v>
      </c>
    </row>
    <row r="8530" spans="1:3">
      <c r="A8530" s="101">
        <v>32209</v>
      </c>
      <c r="B8530" s="100">
        <v>26.64</v>
      </c>
      <c r="C8530" s="99" t="s">
        <v>175</v>
      </c>
    </row>
    <row r="8531" spans="1:3">
      <c r="A8531" s="101">
        <v>32206</v>
      </c>
      <c r="B8531" s="100">
        <v>26.63</v>
      </c>
      <c r="C8531" s="99" t="s">
        <v>175</v>
      </c>
    </row>
    <row r="8532" spans="1:3">
      <c r="A8532" s="101">
        <v>32205</v>
      </c>
      <c r="B8532" s="100">
        <v>26.69</v>
      </c>
      <c r="C8532" s="99" t="s">
        <v>175</v>
      </c>
    </row>
    <row r="8533" spans="1:3">
      <c r="A8533" s="101">
        <v>32204</v>
      </c>
      <c r="B8533" s="100">
        <v>26.7</v>
      </c>
      <c r="C8533" s="99" t="s">
        <v>175</v>
      </c>
    </row>
    <row r="8534" spans="1:3">
      <c r="A8534" s="101">
        <v>32203</v>
      </c>
      <c r="B8534" s="100">
        <v>26.62</v>
      </c>
      <c r="C8534" s="99" t="s">
        <v>175</v>
      </c>
    </row>
    <row r="8535" spans="1:3">
      <c r="A8535" s="101">
        <v>32202</v>
      </c>
      <c r="B8535" s="100">
        <v>26.66</v>
      </c>
      <c r="C8535" s="99" t="s">
        <v>175</v>
      </c>
    </row>
    <row r="8536" spans="1:3">
      <c r="A8536" s="101">
        <v>32199</v>
      </c>
      <c r="B8536" s="100">
        <v>26.13</v>
      </c>
      <c r="C8536" s="99" t="s">
        <v>175</v>
      </c>
    </row>
    <row r="8537" spans="1:3">
      <c r="A8537" s="101">
        <v>32198</v>
      </c>
      <c r="B8537" s="100">
        <v>26.04</v>
      </c>
      <c r="C8537" s="99" t="s">
        <v>175</v>
      </c>
    </row>
    <row r="8538" spans="1:3">
      <c r="A8538" s="101">
        <v>32197</v>
      </c>
      <c r="B8538" s="100">
        <v>26.33</v>
      </c>
      <c r="C8538" s="99" t="s">
        <v>175</v>
      </c>
    </row>
    <row r="8539" spans="1:3">
      <c r="A8539" s="101">
        <v>32196</v>
      </c>
      <c r="B8539" s="100">
        <v>26.37</v>
      </c>
      <c r="C8539" s="99" t="s">
        <v>175</v>
      </c>
    </row>
    <row r="8540" spans="1:3">
      <c r="A8540" s="101">
        <v>32195</v>
      </c>
      <c r="B8540" s="100">
        <v>26.43</v>
      </c>
      <c r="C8540" s="99" t="s">
        <v>175</v>
      </c>
    </row>
    <row r="8541" spans="1:3">
      <c r="A8541" s="101">
        <v>32192</v>
      </c>
      <c r="B8541" s="100">
        <v>26.03</v>
      </c>
      <c r="C8541" s="99" t="s">
        <v>175</v>
      </c>
    </row>
    <row r="8542" spans="1:3">
      <c r="A8542" s="101">
        <v>32191</v>
      </c>
      <c r="B8542" s="100">
        <v>25.66</v>
      </c>
      <c r="C8542" s="99" t="s">
        <v>175</v>
      </c>
    </row>
    <row r="8543" spans="1:3">
      <c r="A8543" s="101">
        <v>32190</v>
      </c>
      <c r="B8543" s="100">
        <v>25.79</v>
      </c>
      <c r="C8543" s="99" t="s">
        <v>175</v>
      </c>
    </row>
    <row r="8544" spans="1:3">
      <c r="A8544" s="101">
        <v>32189</v>
      </c>
      <c r="B8544" s="100">
        <v>25.85</v>
      </c>
      <c r="C8544" s="99" t="s">
        <v>175</v>
      </c>
    </row>
    <row r="8545" spans="1:3">
      <c r="A8545" s="101">
        <v>32185</v>
      </c>
      <c r="B8545" s="100">
        <v>25.62</v>
      </c>
      <c r="C8545" s="99" t="s">
        <v>175</v>
      </c>
    </row>
    <row r="8546" spans="1:3">
      <c r="A8546" s="101">
        <v>32184</v>
      </c>
      <c r="B8546" s="100">
        <v>25.45</v>
      </c>
      <c r="C8546" s="99" t="s">
        <v>175</v>
      </c>
    </row>
    <row r="8547" spans="1:3">
      <c r="A8547" s="101">
        <v>32183</v>
      </c>
      <c r="B8547" s="100">
        <v>25.52</v>
      </c>
      <c r="C8547" s="99" t="s">
        <v>175</v>
      </c>
    </row>
    <row r="8548" spans="1:3">
      <c r="A8548" s="101">
        <v>32182</v>
      </c>
      <c r="B8548" s="100">
        <v>25.03</v>
      </c>
      <c r="C8548" s="99" t="s">
        <v>175</v>
      </c>
    </row>
    <row r="8549" spans="1:3">
      <c r="A8549" s="101">
        <v>32181</v>
      </c>
      <c r="B8549" s="100">
        <v>24.76</v>
      </c>
      <c r="C8549" s="99" t="s">
        <v>175</v>
      </c>
    </row>
    <row r="8550" spans="1:3">
      <c r="A8550" s="101">
        <v>32178</v>
      </c>
      <c r="B8550" s="100">
        <v>24.94</v>
      </c>
      <c r="C8550" s="99" t="s">
        <v>175</v>
      </c>
    </row>
    <row r="8551" spans="1:3">
      <c r="A8551" s="101">
        <v>32177</v>
      </c>
      <c r="B8551" s="100">
        <v>25.05</v>
      </c>
      <c r="C8551" s="99" t="s">
        <v>175</v>
      </c>
    </row>
    <row r="8552" spans="1:3">
      <c r="A8552" s="101">
        <v>32176</v>
      </c>
      <c r="B8552" s="100">
        <v>25.03</v>
      </c>
      <c r="C8552" s="99" t="s">
        <v>175</v>
      </c>
    </row>
    <row r="8553" spans="1:3">
      <c r="A8553" s="101">
        <v>32175</v>
      </c>
      <c r="B8553" s="100">
        <v>25.36</v>
      </c>
      <c r="C8553" s="99" t="s">
        <v>175</v>
      </c>
    </row>
    <row r="8554" spans="1:3">
      <c r="A8554" s="101">
        <v>32174</v>
      </c>
      <c r="B8554" s="100">
        <v>25.3</v>
      </c>
      <c r="C8554" s="99" t="s">
        <v>175</v>
      </c>
    </row>
    <row r="8555" spans="1:3">
      <c r="A8555" s="101">
        <v>32171</v>
      </c>
      <c r="B8555" s="100">
        <v>25.49</v>
      </c>
      <c r="C8555" s="99" t="s">
        <v>175</v>
      </c>
    </row>
    <row r="8556" spans="1:3">
      <c r="A8556" s="101">
        <v>32170</v>
      </c>
      <c r="B8556" s="100">
        <v>25.12</v>
      </c>
      <c r="C8556" s="99" t="s">
        <v>175</v>
      </c>
    </row>
    <row r="8557" spans="1:3">
      <c r="A8557" s="101">
        <v>32169</v>
      </c>
      <c r="B8557" s="100">
        <v>24.73</v>
      </c>
      <c r="C8557" s="99" t="s">
        <v>175</v>
      </c>
    </row>
    <row r="8558" spans="1:3">
      <c r="A8558" s="101">
        <v>32168</v>
      </c>
      <c r="B8558" s="100">
        <v>24.75</v>
      </c>
      <c r="C8558" s="99" t="s">
        <v>175</v>
      </c>
    </row>
    <row r="8559" spans="1:3">
      <c r="A8559" s="101">
        <v>32167</v>
      </c>
      <c r="B8559" s="100">
        <v>25</v>
      </c>
      <c r="C8559" s="99" t="s">
        <v>175</v>
      </c>
    </row>
    <row r="8560" spans="1:3">
      <c r="A8560" s="101">
        <v>32164</v>
      </c>
      <c r="B8560" s="100">
        <v>24.43</v>
      </c>
      <c r="C8560" s="99" t="s">
        <v>175</v>
      </c>
    </row>
    <row r="8561" spans="1:3">
      <c r="A8561" s="101">
        <v>32163</v>
      </c>
      <c r="B8561" s="100">
        <v>24.1</v>
      </c>
      <c r="C8561" s="99" t="s">
        <v>175</v>
      </c>
    </row>
    <row r="8562" spans="1:3">
      <c r="A8562" s="101">
        <v>32162</v>
      </c>
      <c r="B8562" s="100">
        <v>24.05</v>
      </c>
      <c r="C8562" s="99" t="s">
        <v>175</v>
      </c>
    </row>
    <row r="8563" spans="1:3">
      <c r="A8563" s="101">
        <v>32161</v>
      </c>
      <c r="B8563" s="100">
        <v>24.71</v>
      </c>
      <c r="C8563" s="99" t="s">
        <v>175</v>
      </c>
    </row>
    <row r="8564" spans="1:3">
      <c r="A8564" s="101">
        <v>32160</v>
      </c>
      <c r="B8564" s="100">
        <v>24.97</v>
      </c>
      <c r="C8564" s="99" t="s">
        <v>175</v>
      </c>
    </row>
    <row r="8565" spans="1:3">
      <c r="A8565" s="101">
        <v>32157</v>
      </c>
      <c r="B8565" s="100">
        <v>24.98</v>
      </c>
      <c r="C8565" s="99" t="s">
        <v>175</v>
      </c>
    </row>
    <row r="8566" spans="1:3">
      <c r="A8566" s="101">
        <v>32156</v>
      </c>
      <c r="B8566" s="100">
        <v>24.37</v>
      </c>
      <c r="C8566" s="99" t="s">
        <v>175</v>
      </c>
    </row>
    <row r="8567" spans="1:3">
      <c r="A8567" s="101">
        <v>32155</v>
      </c>
      <c r="B8567" s="100">
        <v>24.37</v>
      </c>
      <c r="C8567" s="99" t="s">
        <v>175</v>
      </c>
    </row>
    <row r="8568" spans="1:3">
      <c r="A8568" s="101">
        <v>32154</v>
      </c>
      <c r="B8568" s="100">
        <v>24.32</v>
      </c>
      <c r="C8568" s="99" t="s">
        <v>175</v>
      </c>
    </row>
    <row r="8569" spans="1:3">
      <c r="A8569" s="101">
        <v>32153</v>
      </c>
      <c r="B8569" s="100">
        <v>24.52</v>
      </c>
      <c r="C8569" s="99" t="s">
        <v>175</v>
      </c>
    </row>
    <row r="8570" spans="1:3">
      <c r="A8570" s="101">
        <v>32150</v>
      </c>
      <c r="B8570" s="100">
        <v>24.12</v>
      </c>
      <c r="C8570" s="99" t="s">
        <v>175</v>
      </c>
    </row>
    <row r="8571" spans="1:3">
      <c r="A8571" s="101">
        <v>32149</v>
      </c>
      <c r="B8571" s="100">
        <v>25.86</v>
      </c>
      <c r="C8571" s="99" t="s">
        <v>175</v>
      </c>
    </row>
    <row r="8572" spans="1:3">
      <c r="A8572" s="101">
        <v>32148</v>
      </c>
      <c r="B8572" s="100">
        <v>25.65</v>
      </c>
      <c r="C8572" s="99" t="s">
        <v>175</v>
      </c>
    </row>
    <row r="8573" spans="1:3">
      <c r="A8573" s="101">
        <v>32147</v>
      </c>
      <c r="B8573" s="100">
        <v>25.62</v>
      </c>
      <c r="C8573" s="99" t="s">
        <v>175</v>
      </c>
    </row>
    <row r="8574" spans="1:3">
      <c r="A8574" s="101">
        <v>32146</v>
      </c>
      <c r="B8574" s="100">
        <v>25.54</v>
      </c>
      <c r="C8574" s="99" t="s">
        <v>175</v>
      </c>
    </row>
    <row r="8575" spans="1:3">
      <c r="A8575" s="101">
        <v>32142</v>
      </c>
      <c r="B8575" s="100">
        <v>24.65</v>
      </c>
      <c r="C8575" s="99" t="s">
        <v>175</v>
      </c>
    </row>
    <row r="8576" spans="1:3">
      <c r="A8576" s="101">
        <v>32141</v>
      </c>
      <c r="B8576" s="100">
        <v>24.72</v>
      </c>
      <c r="C8576" s="99" t="s">
        <v>175</v>
      </c>
    </row>
    <row r="8577" spans="1:3">
      <c r="A8577" s="101">
        <v>32140</v>
      </c>
      <c r="B8577" s="100">
        <v>24.4</v>
      </c>
      <c r="C8577" s="99" t="s">
        <v>175</v>
      </c>
    </row>
    <row r="8578" spans="1:3">
      <c r="A8578" s="101">
        <v>32139</v>
      </c>
      <c r="B8578" s="100">
        <v>24.82</v>
      </c>
      <c r="C8578" s="99" t="s">
        <v>175</v>
      </c>
    </row>
    <row r="8579" spans="1:3">
      <c r="A8579" s="101">
        <v>32135</v>
      </c>
      <c r="B8579" s="100">
        <v>25.47</v>
      </c>
      <c r="C8579" s="99" t="s">
        <v>175</v>
      </c>
    </row>
    <row r="8580" spans="1:3">
      <c r="A8580" s="101">
        <v>32134</v>
      </c>
      <c r="B8580" s="100">
        <v>25.57</v>
      </c>
      <c r="C8580" s="99" t="s">
        <v>175</v>
      </c>
    </row>
    <row r="8581" spans="1:3">
      <c r="A8581" s="101">
        <v>32133</v>
      </c>
      <c r="B8581" s="100">
        <v>25.24</v>
      </c>
      <c r="C8581" s="99" t="s">
        <v>175</v>
      </c>
    </row>
    <row r="8582" spans="1:3">
      <c r="A8582" s="101">
        <v>32132</v>
      </c>
      <c r="B8582" s="100">
        <v>25.2</v>
      </c>
      <c r="C8582" s="99" t="s">
        <v>175</v>
      </c>
    </row>
    <row r="8583" spans="1:3">
      <c r="A8583" s="101">
        <v>32129</v>
      </c>
      <c r="B8583" s="100">
        <v>25.16</v>
      </c>
      <c r="C8583" s="99" t="s">
        <v>175</v>
      </c>
    </row>
    <row r="8584" spans="1:3">
      <c r="A8584" s="101">
        <v>32128</v>
      </c>
      <c r="B8584" s="100">
        <v>24.53</v>
      </c>
      <c r="C8584" s="99" t="s">
        <v>175</v>
      </c>
    </row>
    <row r="8585" spans="1:3">
      <c r="A8585" s="101">
        <v>32127</v>
      </c>
      <c r="B8585" s="100">
        <v>25.04</v>
      </c>
      <c r="C8585" s="99" t="s">
        <v>175</v>
      </c>
    </row>
    <row r="8586" spans="1:3">
      <c r="A8586" s="101">
        <v>32126</v>
      </c>
      <c r="B8586" s="100">
        <v>24.51</v>
      </c>
      <c r="C8586" s="99" t="s">
        <v>175</v>
      </c>
    </row>
    <row r="8587" spans="1:3">
      <c r="A8587" s="101">
        <v>32125</v>
      </c>
      <c r="B8587" s="100">
        <v>24.45</v>
      </c>
      <c r="C8587" s="99" t="s">
        <v>175</v>
      </c>
    </row>
    <row r="8588" spans="1:3">
      <c r="A8588" s="101">
        <v>32122</v>
      </c>
      <c r="B8588" s="100">
        <v>23.75</v>
      </c>
      <c r="C8588" s="99" t="s">
        <v>175</v>
      </c>
    </row>
    <row r="8589" spans="1:3">
      <c r="A8589" s="101">
        <v>32121</v>
      </c>
      <c r="B8589" s="100">
        <v>23.58</v>
      </c>
      <c r="C8589" s="99" t="s">
        <v>175</v>
      </c>
    </row>
    <row r="8590" spans="1:3">
      <c r="A8590" s="101">
        <v>32120</v>
      </c>
      <c r="B8590" s="100">
        <v>24.11</v>
      </c>
      <c r="C8590" s="99" t="s">
        <v>175</v>
      </c>
    </row>
    <row r="8591" spans="1:3">
      <c r="A8591" s="101">
        <v>32119</v>
      </c>
      <c r="B8591" s="100">
        <v>23.7</v>
      </c>
      <c r="C8591" s="99" t="s">
        <v>175</v>
      </c>
    </row>
    <row r="8592" spans="1:3">
      <c r="A8592" s="101">
        <v>32118</v>
      </c>
      <c r="B8592" s="100">
        <v>23.08</v>
      </c>
      <c r="C8592" s="99" t="s">
        <v>175</v>
      </c>
    </row>
    <row r="8593" spans="1:3">
      <c r="A8593" s="101">
        <v>32115</v>
      </c>
      <c r="B8593" s="100">
        <v>22.59</v>
      </c>
      <c r="C8593" s="99" t="s">
        <v>175</v>
      </c>
    </row>
    <row r="8594" spans="1:3">
      <c r="A8594" s="101">
        <v>32114</v>
      </c>
      <c r="B8594" s="100">
        <v>22.72</v>
      </c>
      <c r="C8594" s="99" t="s">
        <v>175</v>
      </c>
    </row>
    <row r="8595" spans="1:3">
      <c r="A8595" s="101">
        <v>32113</v>
      </c>
      <c r="B8595" s="100">
        <v>23.55</v>
      </c>
      <c r="C8595" s="99" t="s">
        <v>175</v>
      </c>
    </row>
    <row r="8596" spans="1:3">
      <c r="A8596" s="101">
        <v>32112</v>
      </c>
      <c r="B8596" s="100">
        <v>23.41</v>
      </c>
      <c r="C8596" s="99" t="s">
        <v>175</v>
      </c>
    </row>
    <row r="8597" spans="1:3">
      <c r="A8597" s="101">
        <v>32111</v>
      </c>
      <c r="B8597" s="100">
        <v>23.22</v>
      </c>
      <c r="C8597" s="99" t="s">
        <v>175</v>
      </c>
    </row>
    <row r="8598" spans="1:3">
      <c r="A8598" s="101">
        <v>32108</v>
      </c>
      <c r="B8598" s="100">
        <v>24.23</v>
      </c>
      <c r="C8598" s="99" t="s">
        <v>175</v>
      </c>
    </row>
    <row r="8599" spans="1:3">
      <c r="A8599" s="101">
        <v>32106</v>
      </c>
      <c r="B8599" s="100">
        <v>24.61</v>
      </c>
      <c r="C8599" s="99" t="s">
        <v>175</v>
      </c>
    </row>
    <row r="8600" spans="1:3">
      <c r="A8600" s="101">
        <v>32105</v>
      </c>
      <c r="B8600" s="100">
        <v>24.84</v>
      </c>
      <c r="C8600" s="99" t="s">
        <v>175</v>
      </c>
    </row>
    <row r="8601" spans="1:3">
      <c r="A8601" s="101">
        <v>32104</v>
      </c>
      <c r="B8601" s="100">
        <v>24.49</v>
      </c>
      <c r="C8601" s="99" t="s">
        <v>175</v>
      </c>
    </row>
    <row r="8602" spans="1:3">
      <c r="A8602" s="101">
        <v>32101</v>
      </c>
      <c r="B8602" s="100">
        <v>24.4</v>
      </c>
      <c r="C8602" s="99" t="s">
        <v>175</v>
      </c>
    </row>
    <row r="8603" spans="1:3">
      <c r="A8603" s="101">
        <v>32100</v>
      </c>
      <c r="B8603" s="100">
        <v>24.19</v>
      </c>
      <c r="C8603" s="99" t="s">
        <v>175</v>
      </c>
    </row>
    <row r="8604" spans="1:3">
      <c r="A8604" s="101">
        <v>32099</v>
      </c>
      <c r="B8604" s="100">
        <v>24.75</v>
      </c>
      <c r="C8604" s="99" t="s">
        <v>175</v>
      </c>
    </row>
    <row r="8605" spans="1:3">
      <c r="A8605" s="101">
        <v>32098</v>
      </c>
      <c r="B8605" s="100">
        <v>24.49</v>
      </c>
      <c r="C8605" s="99" t="s">
        <v>175</v>
      </c>
    </row>
    <row r="8606" spans="1:3">
      <c r="A8606" s="101">
        <v>32097</v>
      </c>
      <c r="B8606" s="100">
        <v>24.86</v>
      </c>
      <c r="C8606" s="99" t="s">
        <v>175</v>
      </c>
    </row>
    <row r="8607" spans="1:3">
      <c r="A8607" s="101">
        <v>32094</v>
      </c>
      <c r="B8607" s="100">
        <v>24.74</v>
      </c>
      <c r="C8607" s="99" t="s">
        <v>175</v>
      </c>
    </row>
    <row r="8608" spans="1:3">
      <c r="A8608" s="101">
        <v>32093</v>
      </c>
      <c r="B8608" s="100">
        <v>25.03</v>
      </c>
      <c r="C8608" s="99" t="s">
        <v>175</v>
      </c>
    </row>
    <row r="8609" spans="1:3">
      <c r="A8609" s="101">
        <v>32092</v>
      </c>
      <c r="B8609" s="100">
        <v>24.36</v>
      </c>
      <c r="C8609" s="99" t="s">
        <v>175</v>
      </c>
    </row>
    <row r="8610" spans="1:3">
      <c r="A8610" s="101">
        <v>32091</v>
      </c>
      <c r="B8610" s="100">
        <v>24.07</v>
      </c>
      <c r="C8610" s="99" t="s">
        <v>175</v>
      </c>
    </row>
    <row r="8611" spans="1:3">
      <c r="A8611" s="101">
        <v>32090</v>
      </c>
      <c r="B8611" s="100">
        <v>24.49</v>
      </c>
      <c r="C8611" s="99" t="s">
        <v>175</v>
      </c>
    </row>
    <row r="8612" spans="1:3">
      <c r="A8612" s="101">
        <v>32087</v>
      </c>
      <c r="B8612" s="100">
        <v>25.21</v>
      </c>
      <c r="C8612" s="99" t="s">
        <v>175</v>
      </c>
    </row>
    <row r="8613" spans="1:3">
      <c r="A8613" s="101">
        <v>32086</v>
      </c>
      <c r="B8613" s="100">
        <v>25.62</v>
      </c>
      <c r="C8613" s="99" t="s">
        <v>175</v>
      </c>
    </row>
    <row r="8614" spans="1:3">
      <c r="A8614" s="101">
        <v>32085</v>
      </c>
      <c r="B8614" s="100">
        <v>25.03</v>
      </c>
      <c r="C8614" s="99" t="s">
        <v>175</v>
      </c>
    </row>
    <row r="8615" spans="1:3">
      <c r="A8615" s="101">
        <v>32084</v>
      </c>
      <c r="B8615" s="100">
        <v>25.21</v>
      </c>
      <c r="C8615" s="99" t="s">
        <v>175</v>
      </c>
    </row>
    <row r="8616" spans="1:3">
      <c r="A8616" s="101">
        <v>32083</v>
      </c>
      <c r="B8616" s="100">
        <v>25.7</v>
      </c>
      <c r="C8616" s="99" t="s">
        <v>175</v>
      </c>
    </row>
    <row r="8617" spans="1:3">
      <c r="A8617" s="101">
        <v>32080</v>
      </c>
      <c r="B8617" s="100">
        <v>25.29</v>
      </c>
      <c r="C8617" s="99" t="s">
        <v>175</v>
      </c>
    </row>
    <row r="8618" spans="1:3">
      <c r="A8618" s="101">
        <v>32079</v>
      </c>
      <c r="B8618" s="100">
        <v>24.58</v>
      </c>
      <c r="C8618" s="99" t="s">
        <v>175</v>
      </c>
    </row>
    <row r="8619" spans="1:3">
      <c r="A8619" s="101">
        <v>32078</v>
      </c>
      <c r="B8619" s="100">
        <v>23.43</v>
      </c>
      <c r="C8619" s="99" t="s">
        <v>175</v>
      </c>
    </row>
    <row r="8620" spans="1:3">
      <c r="A8620" s="101">
        <v>32077</v>
      </c>
      <c r="B8620" s="100">
        <v>23.43</v>
      </c>
      <c r="C8620" s="99" t="s">
        <v>175</v>
      </c>
    </row>
    <row r="8621" spans="1:3">
      <c r="A8621" s="101">
        <v>32076</v>
      </c>
      <c r="B8621" s="100">
        <v>22.87</v>
      </c>
      <c r="C8621" s="99" t="s">
        <v>175</v>
      </c>
    </row>
    <row r="8622" spans="1:3">
      <c r="A8622" s="101">
        <v>32073</v>
      </c>
      <c r="B8622" s="100">
        <v>24.93</v>
      </c>
      <c r="C8622" s="99" t="s">
        <v>175</v>
      </c>
    </row>
    <row r="8623" spans="1:3">
      <c r="A8623" s="101">
        <v>32072</v>
      </c>
      <c r="B8623" s="100">
        <v>24.93</v>
      </c>
      <c r="C8623" s="99" t="s">
        <v>175</v>
      </c>
    </row>
    <row r="8624" spans="1:3">
      <c r="A8624" s="101">
        <v>32071</v>
      </c>
      <c r="B8624" s="100">
        <v>25.94</v>
      </c>
      <c r="C8624" s="99" t="s">
        <v>175</v>
      </c>
    </row>
    <row r="8625" spans="1:3">
      <c r="A8625" s="101">
        <v>32070</v>
      </c>
      <c r="B8625" s="100">
        <v>23.78</v>
      </c>
      <c r="C8625" s="99" t="s">
        <v>175</v>
      </c>
    </row>
    <row r="8626" spans="1:3">
      <c r="A8626" s="101">
        <v>32069</v>
      </c>
      <c r="B8626" s="100">
        <v>22.58</v>
      </c>
      <c r="C8626" s="99" t="s">
        <v>175</v>
      </c>
    </row>
    <row r="8627" spans="1:3">
      <c r="A8627" s="101">
        <v>32066</v>
      </c>
      <c r="B8627" s="100">
        <v>28.39</v>
      </c>
      <c r="C8627" s="99" t="s">
        <v>175</v>
      </c>
    </row>
    <row r="8628" spans="1:3">
      <c r="A8628" s="101">
        <v>32065</v>
      </c>
      <c r="B8628" s="100">
        <v>29.94</v>
      </c>
      <c r="C8628" s="99" t="s">
        <v>175</v>
      </c>
    </row>
    <row r="8629" spans="1:3">
      <c r="A8629" s="101">
        <v>32064</v>
      </c>
      <c r="B8629" s="100">
        <v>30.66</v>
      </c>
      <c r="C8629" s="99" t="s">
        <v>175</v>
      </c>
    </row>
    <row r="8630" spans="1:3">
      <c r="A8630" s="101">
        <v>32063</v>
      </c>
      <c r="B8630" s="100">
        <v>31.59</v>
      </c>
      <c r="C8630" s="99" t="s">
        <v>175</v>
      </c>
    </row>
    <row r="8631" spans="1:3">
      <c r="A8631" s="101">
        <v>32062</v>
      </c>
      <c r="B8631" s="100">
        <v>31.07</v>
      </c>
      <c r="C8631" s="99" t="s">
        <v>175</v>
      </c>
    </row>
    <row r="8632" spans="1:3">
      <c r="A8632" s="101">
        <v>32059</v>
      </c>
      <c r="B8632" s="100">
        <v>31.24</v>
      </c>
      <c r="C8632" s="99" t="s">
        <v>175</v>
      </c>
    </row>
    <row r="8633" spans="1:3">
      <c r="A8633" s="101">
        <v>32058</v>
      </c>
      <c r="B8633" s="100">
        <v>31.56</v>
      </c>
      <c r="C8633" s="99" t="s">
        <v>175</v>
      </c>
    </row>
    <row r="8634" spans="1:3">
      <c r="A8634" s="101">
        <v>32057</v>
      </c>
      <c r="B8634" s="100">
        <v>32</v>
      </c>
      <c r="C8634" s="99" t="s">
        <v>175</v>
      </c>
    </row>
    <row r="8635" spans="1:3">
      <c r="A8635" s="101">
        <v>32056</v>
      </c>
      <c r="B8635" s="100">
        <v>32.07</v>
      </c>
      <c r="C8635" s="99" t="s">
        <v>175</v>
      </c>
    </row>
    <row r="8636" spans="1:3">
      <c r="A8636" s="101">
        <v>32055</v>
      </c>
      <c r="B8636" s="100">
        <v>32.950000000000003</v>
      </c>
      <c r="C8636" s="99" t="s">
        <v>175</v>
      </c>
    </row>
    <row r="8637" spans="1:3">
      <c r="A8637" s="101">
        <v>32052</v>
      </c>
      <c r="B8637" s="100">
        <v>32.94</v>
      </c>
      <c r="C8637" s="99" t="s">
        <v>175</v>
      </c>
    </row>
    <row r="8638" spans="1:3">
      <c r="A8638" s="101">
        <v>32051</v>
      </c>
      <c r="B8638" s="100">
        <v>32.869999999999997</v>
      </c>
      <c r="C8638" s="99" t="s">
        <v>175</v>
      </c>
    </row>
    <row r="8639" spans="1:3">
      <c r="A8639" s="101">
        <v>32050</v>
      </c>
      <c r="B8639" s="100">
        <v>32.31</v>
      </c>
      <c r="C8639" s="99" t="s">
        <v>175</v>
      </c>
    </row>
    <row r="8640" spans="1:3">
      <c r="A8640" s="101">
        <v>32049</v>
      </c>
      <c r="B8640" s="100">
        <v>32.299999999999997</v>
      </c>
      <c r="C8640" s="99" t="s">
        <v>175</v>
      </c>
    </row>
    <row r="8641" spans="1:3">
      <c r="A8641" s="101">
        <v>32048</v>
      </c>
      <c r="B8641" s="100">
        <v>32.630000000000003</v>
      </c>
      <c r="C8641" s="99" t="s">
        <v>175</v>
      </c>
    </row>
    <row r="8642" spans="1:3">
      <c r="A8642" s="101">
        <v>32045</v>
      </c>
      <c r="B8642" s="100">
        <v>32.32</v>
      </c>
      <c r="C8642" s="99" t="s">
        <v>175</v>
      </c>
    </row>
    <row r="8643" spans="1:3">
      <c r="A8643" s="101">
        <v>32044</v>
      </c>
      <c r="B8643" s="100">
        <v>32.270000000000003</v>
      </c>
      <c r="C8643" s="99" t="s">
        <v>175</v>
      </c>
    </row>
    <row r="8644" spans="1:3">
      <c r="A8644" s="101">
        <v>32043</v>
      </c>
      <c r="B8644" s="100">
        <v>32.4</v>
      </c>
      <c r="C8644" s="99" t="s">
        <v>175</v>
      </c>
    </row>
    <row r="8645" spans="1:3">
      <c r="A8645" s="101">
        <v>32042</v>
      </c>
      <c r="B8645" s="100">
        <v>32.229999999999997</v>
      </c>
      <c r="C8645" s="99" t="s">
        <v>175</v>
      </c>
    </row>
    <row r="8646" spans="1:3">
      <c r="A8646" s="101">
        <v>32041</v>
      </c>
      <c r="B8646" s="100">
        <v>31.33</v>
      </c>
      <c r="C8646" s="99" t="s">
        <v>175</v>
      </c>
    </row>
    <row r="8647" spans="1:3">
      <c r="A8647" s="101">
        <v>32038</v>
      </c>
      <c r="B8647" s="100">
        <v>31.76</v>
      </c>
      <c r="C8647" s="99" t="s">
        <v>175</v>
      </c>
    </row>
    <row r="8648" spans="1:3">
      <c r="A8648" s="101">
        <v>32037</v>
      </c>
      <c r="B8648" s="100">
        <v>31.77</v>
      </c>
      <c r="C8648" s="99" t="s">
        <v>175</v>
      </c>
    </row>
    <row r="8649" spans="1:3">
      <c r="A8649" s="101">
        <v>32036</v>
      </c>
      <c r="B8649" s="100">
        <v>31.76</v>
      </c>
      <c r="C8649" s="99" t="s">
        <v>175</v>
      </c>
    </row>
    <row r="8650" spans="1:3">
      <c r="A8650" s="101">
        <v>32035</v>
      </c>
      <c r="B8650" s="100">
        <v>32.049999999999997</v>
      </c>
      <c r="C8650" s="99" t="s">
        <v>175</v>
      </c>
    </row>
    <row r="8651" spans="1:3">
      <c r="A8651" s="101">
        <v>32034</v>
      </c>
      <c r="B8651" s="100">
        <v>32.58</v>
      </c>
      <c r="C8651" s="99" t="s">
        <v>175</v>
      </c>
    </row>
    <row r="8652" spans="1:3">
      <c r="A8652" s="101">
        <v>32031</v>
      </c>
      <c r="B8652" s="100">
        <v>32.47</v>
      </c>
      <c r="C8652" s="99" t="s">
        <v>175</v>
      </c>
    </row>
    <row r="8653" spans="1:3">
      <c r="A8653" s="101">
        <v>32030</v>
      </c>
      <c r="B8653" s="100">
        <v>31.98</v>
      </c>
      <c r="C8653" s="99" t="s">
        <v>175</v>
      </c>
    </row>
    <row r="8654" spans="1:3">
      <c r="A8654" s="101">
        <v>32029</v>
      </c>
      <c r="B8654" s="100">
        <v>31.66</v>
      </c>
      <c r="C8654" s="99" t="s">
        <v>175</v>
      </c>
    </row>
    <row r="8655" spans="1:3">
      <c r="A8655" s="101">
        <v>32028</v>
      </c>
      <c r="B8655" s="100">
        <v>31.61</v>
      </c>
      <c r="C8655" s="99" t="s">
        <v>175</v>
      </c>
    </row>
    <row r="8656" spans="1:3">
      <c r="A8656" s="101">
        <v>32024</v>
      </c>
      <c r="B8656" s="100">
        <v>31.93</v>
      </c>
      <c r="C8656" s="99" t="s">
        <v>175</v>
      </c>
    </row>
    <row r="8657" spans="1:3">
      <c r="A8657" s="101">
        <v>32023</v>
      </c>
      <c r="B8657" s="100">
        <v>32.28</v>
      </c>
      <c r="C8657" s="99" t="s">
        <v>175</v>
      </c>
    </row>
    <row r="8658" spans="1:3">
      <c r="A8658" s="101">
        <v>32022</v>
      </c>
      <c r="B8658" s="100">
        <v>32.43</v>
      </c>
      <c r="C8658" s="99" t="s">
        <v>175</v>
      </c>
    </row>
    <row r="8659" spans="1:3">
      <c r="A8659" s="101">
        <v>32021</v>
      </c>
      <c r="B8659" s="100">
        <v>32.6</v>
      </c>
      <c r="C8659" s="99" t="s">
        <v>175</v>
      </c>
    </row>
    <row r="8660" spans="1:3">
      <c r="A8660" s="101">
        <v>32020</v>
      </c>
      <c r="B8660" s="100">
        <v>33.25</v>
      </c>
      <c r="C8660" s="99" t="s">
        <v>175</v>
      </c>
    </row>
    <row r="8661" spans="1:3">
      <c r="A8661" s="101">
        <v>32017</v>
      </c>
      <c r="B8661" s="100">
        <v>32.96</v>
      </c>
      <c r="C8661" s="99" t="s">
        <v>175</v>
      </c>
    </row>
    <row r="8662" spans="1:3">
      <c r="A8662" s="101">
        <v>32016</v>
      </c>
      <c r="B8662" s="100">
        <v>33.39</v>
      </c>
      <c r="C8662" s="99" t="s">
        <v>175</v>
      </c>
    </row>
    <row r="8663" spans="1:3">
      <c r="A8663" s="101">
        <v>32015</v>
      </c>
      <c r="B8663" s="100">
        <v>33.71</v>
      </c>
      <c r="C8663" s="99" t="s">
        <v>175</v>
      </c>
    </row>
    <row r="8664" spans="1:3">
      <c r="A8664" s="101">
        <v>32014</v>
      </c>
      <c r="B8664" s="100">
        <v>33.93</v>
      </c>
      <c r="C8664" s="99" t="s">
        <v>175</v>
      </c>
    </row>
    <row r="8665" spans="1:3">
      <c r="A8665" s="101">
        <v>32013</v>
      </c>
      <c r="B8665" s="100">
        <v>33.58</v>
      </c>
      <c r="C8665" s="99" t="s">
        <v>175</v>
      </c>
    </row>
    <row r="8666" spans="1:3">
      <c r="A8666" s="101">
        <v>32010</v>
      </c>
      <c r="B8666" s="100">
        <v>33.83</v>
      </c>
      <c r="C8666" s="99" t="s">
        <v>175</v>
      </c>
    </row>
    <row r="8667" spans="1:3">
      <c r="A8667" s="101">
        <v>32009</v>
      </c>
      <c r="B8667" s="100">
        <v>33.729999999999997</v>
      </c>
      <c r="C8667" s="99" t="s">
        <v>175</v>
      </c>
    </row>
    <row r="8668" spans="1:3">
      <c r="A8668" s="101">
        <v>32008</v>
      </c>
      <c r="B8668" s="100">
        <v>33.22</v>
      </c>
      <c r="C8668" s="99" t="s">
        <v>175</v>
      </c>
    </row>
    <row r="8669" spans="1:3">
      <c r="A8669" s="101">
        <v>32007</v>
      </c>
      <c r="B8669" s="100">
        <v>33.159999999999997</v>
      </c>
      <c r="C8669" s="99" t="s">
        <v>175</v>
      </c>
    </row>
    <row r="8670" spans="1:3">
      <c r="A8670" s="101">
        <v>32006</v>
      </c>
      <c r="B8670" s="100">
        <v>33.65</v>
      </c>
      <c r="C8670" s="99" t="s">
        <v>175</v>
      </c>
    </row>
    <row r="8671" spans="1:3">
      <c r="A8671" s="101">
        <v>32003</v>
      </c>
      <c r="B8671" s="100">
        <v>33.630000000000003</v>
      </c>
      <c r="C8671" s="99" t="s">
        <v>175</v>
      </c>
    </row>
    <row r="8672" spans="1:3">
      <c r="A8672" s="101">
        <v>32002</v>
      </c>
      <c r="B8672" s="100">
        <v>33.69</v>
      </c>
      <c r="C8672" s="99" t="s">
        <v>175</v>
      </c>
    </row>
    <row r="8673" spans="1:3">
      <c r="A8673" s="101">
        <v>32001</v>
      </c>
      <c r="B8673" s="100">
        <v>33.46</v>
      </c>
      <c r="C8673" s="99" t="s">
        <v>175</v>
      </c>
    </row>
    <row r="8674" spans="1:3">
      <c r="A8674" s="101">
        <v>32000</v>
      </c>
      <c r="B8674" s="100">
        <v>33.56</v>
      </c>
      <c r="C8674" s="99" t="s">
        <v>175</v>
      </c>
    </row>
    <row r="8675" spans="1:3">
      <c r="A8675" s="101">
        <v>31999</v>
      </c>
      <c r="B8675" s="100">
        <v>33.020000000000003</v>
      </c>
      <c r="C8675" s="99" t="s">
        <v>175</v>
      </c>
    </row>
    <row r="8676" spans="1:3">
      <c r="A8676" s="101">
        <v>31996</v>
      </c>
      <c r="B8676" s="100">
        <v>32.51</v>
      </c>
      <c r="C8676" s="99" t="s">
        <v>175</v>
      </c>
    </row>
    <row r="8677" spans="1:3">
      <c r="A8677" s="101">
        <v>31995</v>
      </c>
      <c r="B8677" s="100">
        <v>32.4</v>
      </c>
      <c r="C8677" s="99" t="s">
        <v>175</v>
      </c>
    </row>
    <row r="8678" spans="1:3">
      <c r="A8678" s="101">
        <v>31994</v>
      </c>
      <c r="B8678" s="100">
        <v>32.020000000000003</v>
      </c>
      <c r="C8678" s="99" t="s">
        <v>175</v>
      </c>
    </row>
    <row r="8679" spans="1:3">
      <c r="A8679" s="101">
        <v>31993</v>
      </c>
      <c r="B8679" s="100">
        <v>31.8</v>
      </c>
      <c r="C8679" s="99" t="s">
        <v>175</v>
      </c>
    </row>
    <row r="8680" spans="1:3">
      <c r="A8680" s="101">
        <v>31992</v>
      </c>
      <c r="B8680" s="100">
        <v>31.92</v>
      </c>
      <c r="C8680" s="99" t="s">
        <v>175</v>
      </c>
    </row>
    <row r="8681" spans="1:3">
      <c r="A8681" s="101">
        <v>31989</v>
      </c>
      <c r="B8681" s="100">
        <v>32.020000000000003</v>
      </c>
      <c r="C8681" s="99" t="s">
        <v>175</v>
      </c>
    </row>
    <row r="8682" spans="1:3">
      <c r="A8682" s="101">
        <v>31988</v>
      </c>
      <c r="B8682" s="100">
        <v>31.96</v>
      </c>
      <c r="C8682" s="99" t="s">
        <v>175</v>
      </c>
    </row>
    <row r="8683" spans="1:3">
      <c r="A8683" s="101">
        <v>31987</v>
      </c>
      <c r="B8683" s="100">
        <v>31.72</v>
      </c>
      <c r="C8683" s="99" t="s">
        <v>175</v>
      </c>
    </row>
    <row r="8684" spans="1:3">
      <c r="A8684" s="101">
        <v>31986</v>
      </c>
      <c r="B8684" s="100">
        <v>31.38</v>
      </c>
      <c r="C8684" s="99" t="s">
        <v>175</v>
      </c>
    </row>
    <row r="8685" spans="1:3">
      <c r="A8685" s="101">
        <v>31985</v>
      </c>
      <c r="B8685" s="100">
        <v>31.2</v>
      </c>
      <c r="C8685" s="99" t="s">
        <v>175</v>
      </c>
    </row>
    <row r="8686" spans="1:3">
      <c r="A8686" s="101">
        <v>31982</v>
      </c>
      <c r="B8686" s="100">
        <v>31.06</v>
      </c>
      <c r="C8686" s="99" t="s">
        <v>175</v>
      </c>
    </row>
    <row r="8687" spans="1:3">
      <c r="A8687" s="101">
        <v>31981</v>
      </c>
      <c r="B8687" s="100">
        <v>30.92</v>
      </c>
      <c r="C8687" s="99" t="s">
        <v>175</v>
      </c>
    </row>
    <row r="8688" spans="1:3">
      <c r="A8688" s="101">
        <v>31980</v>
      </c>
      <c r="B8688" s="100">
        <v>30.98</v>
      </c>
      <c r="C8688" s="99" t="s">
        <v>175</v>
      </c>
    </row>
    <row r="8689" spans="1:3">
      <c r="A8689" s="101">
        <v>31979</v>
      </c>
      <c r="B8689" s="100">
        <v>30.99</v>
      </c>
      <c r="C8689" s="99" t="s">
        <v>175</v>
      </c>
    </row>
    <row r="8690" spans="1:3">
      <c r="A8690" s="101">
        <v>31978</v>
      </c>
      <c r="B8690" s="100">
        <v>31.28</v>
      </c>
      <c r="C8690" s="99" t="s">
        <v>175</v>
      </c>
    </row>
    <row r="8691" spans="1:3">
      <c r="A8691" s="101">
        <v>31975</v>
      </c>
      <c r="B8691" s="100">
        <v>31.59</v>
      </c>
      <c r="C8691" s="99" t="s">
        <v>175</v>
      </c>
    </row>
    <row r="8692" spans="1:3">
      <c r="A8692" s="101">
        <v>31974</v>
      </c>
      <c r="B8692" s="100">
        <v>31.4</v>
      </c>
      <c r="C8692" s="99" t="s">
        <v>175</v>
      </c>
    </row>
    <row r="8693" spans="1:3">
      <c r="A8693" s="101">
        <v>31973</v>
      </c>
      <c r="B8693" s="100">
        <v>31.17</v>
      </c>
      <c r="C8693" s="99" t="s">
        <v>175</v>
      </c>
    </row>
    <row r="8694" spans="1:3">
      <c r="A8694" s="101">
        <v>31972</v>
      </c>
      <c r="B8694" s="100">
        <v>31.2</v>
      </c>
      <c r="C8694" s="99" t="s">
        <v>175</v>
      </c>
    </row>
    <row r="8695" spans="1:3">
      <c r="A8695" s="101">
        <v>31971</v>
      </c>
      <c r="B8695" s="100">
        <v>30.89</v>
      </c>
      <c r="C8695" s="99" t="s">
        <v>175</v>
      </c>
    </row>
    <row r="8696" spans="1:3">
      <c r="A8696" s="101">
        <v>31968</v>
      </c>
      <c r="B8696" s="100">
        <v>30.97</v>
      </c>
      <c r="C8696" s="99" t="s">
        <v>175</v>
      </c>
    </row>
    <row r="8697" spans="1:3">
      <c r="A8697" s="101">
        <v>31967</v>
      </c>
      <c r="B8697" s="100">
        <v>30.88</v>
      </c>
      <c r="C8697" s="99" t="s">
        <v>175</v>
      </c>
    </row>
    <row r="8698" spans="1:3">
      <c r="A8698" s="101">
        <v>31966</v>
      </c>
      <c r="B8698" s="100">
        <v>30.96</v>
      </c>
      <c r="C8698" s="99" t="s">
        <v>175</v>
      </c>
    </row>
    <row r="8699" spans="1:3">
      <c r="A8699" s="101">
        <v>31965</v>
      </c>
      <c r="B8699" s="100">
        <v>30.87</v>
      </c>
      <c r="C8699" s="99" t="s">
        <v>175</v>
      </c>
    </row>
    <row r="8700" spans="1:3">
      <c r="A8700" s="101">
        <v>31964</v>
      </c>
      <c r="B8700" s="100">
        <v>30.62</v>
      </c>
      <c r="C8700" s="99" t="s">
        <v>175</v>
      </c>
    </row>
    <row r="8701" spans="1:3">
      <c r="A8701" s="101">
        <v>31960</v>
      </c>
      <c r="B8701" s="100">
        <v>30.69</v>
      </c>
      <c r="C8701" s="99" t="s">
        <v>175</v>
      </c>
    </row>
    <row r="8702" spans="1:3">
      <c r="A8702" s="101">
        <v>31959</v>
      </c>
      <c r="B8702" s="100">
        <v>30.41</v>
      </c>
      <c r="C8702" s="99" t="s">
        <v>175</v>
      </c>
    </row>
    <row r="8703" spans="1:3">
      <c r="A8703" s="101">
        <v>31958</v>
      </c>
      <c r="B8703" s="100">
        <v>30.52</v>
      </c>
      <c r="C8703" s="99" t="s">
        <v>175</v>
      </c>
    </row>
    <row r="8704" spans="1:3">
      <c r="A8704" s="101">
        <v>31957</v>
      </c>
      <c r="B8704" s="100">
        <v>30.91</v>
      </c>
      <c r="C8704" s="99" t="s">
        <v>175</v>
      </c>
    </row>
    <row r="8705" spans="1:3">
      <c r="A8705" s="101">
        <v>31954</v>
      </c>
      <c r="B8705" s="100">
        <v>31.01</v>
      </c>
      <c r="C8705" s="99" t="s">
        <v>175</v>
      </c>
    </row>
    <row r="8706" spans="1:3">
      <c r="A8706" s="101">
        <v>31953</v>
      </c>
      <c r="B8706" s="100">
        <v>31.19</v>
      </c>
      <c r="C8706" s="99" t="s">
        <v>175</v>
      </c>
    </row>
    <row r="8707" spans="1:3">
      <c r="A8707" s="101">
        <v>31952</v>
      </c>
      <c r="B8707" s="100">
        <v>30.98</v>
      </c>
      <c r="C8707" s="99" t="s">
        <v>175</v>
      </c>
    </row>
    <row r="8708" spans="1:3">
      <c r="A8708" s="101">
        <v>31951</v>
      </c>
      <c r="B8708" s="100">
        <v>31.12</v>
      </c>
      <c r="C8708" s="99" t="s">
        <v>175</v>
      </c>
    </row>
    <row r="8709" spans="1:3">
      <c r="A8709" s="101">
        <v>31950</v>
      </c>
      <c r="B8709" s="100">
        <v>31.25</v>
      </c>
      <c r="C8709" s="99" t="s">
        <v>175</v>
      </c>
    </row>
    <row r="8710" spans="1:3">
      <c r="A8710" s="101">
        <v>31947</v>
      </c>
      <c r="B8710" s="100">
        <v>30.98</v>
      </c>
      <c r="C8710" s="99" t="s">
        <v>175</v>
      </c>
    </row>
    <row r="8711" spans="1:3">
      <c r="A8711" s="101">
        <v>31946</v>
      </c>
      <c r="B8711" s="100">
        <v>30.85</v>
      </c>
      <c r="C8711" s="99" t="s">
        <v>175</v>
      </c>
    </row>
    <row r="8712" spans="1:3">
      <c r="A8712" s="101">
        <v>31945</v>
      </c>
      <c r="B8712" s="100">
        <v>30.76</v>
      </c>
      <c r="C8712" s="99" t="s">
        <v>175</v>
      </c>
    </row>
    <row r="8713" spans="1:3">
      <c r="A8713" s="101">
        <v>31944</v>
      </c>
      <c r="B8713" s="100">
        <v>30.75</v>
      </c>
      <c r="C8713" s="99" t="s">
        <v>175</v>
      </c>
    </row>
    <row r="8714" spans="1:3">
      <c r="A8714" s="101">
        <v>31943</v>
      </c>
      <c r="B8714" s="100">
        <v>30.58</v>
      </c>
      <c r="C8714" s="99" t="s">
        <v>175</v>
      </c>
    </row>
    <row r="8715" spans="1:3">
      <c r="A8715" s="101">
        <v>31940</v>
      </c>
      <c r="B8715" s="100">
        <v>30.43</v>
      </c>
      <c r="C8715" s="99" t="s">
        <v>175</v>
      </c>
    </row>
    <row r="8716" spans="1:3">
      <c r="A8716" s="101">
        <v>31939</v>
      </c>
      <c r="B8716" s="100">
        <v>30.14</v>
      </c>
      <c r="C8716" s="99" t="s">
        <v>175</v>
      </c>
    </row>
    <row r="8717" spans="1:3">
      <c r="A8717" s="101">
        <v>31938</v>
      </c>
      <c r="B8717" s="100">
        <v>30.01</v>
      </c>
      <c r="C8717" s="99" t="s">
        <v>175</v>
      </c>
    </row>
    <row r="8718" spans="1:3">
      <c r="A8718" s="101">
        <v>31937</v>
      </c>
      <c r="B8718" s="100">
        <v>29.99</v>
      </c>
      <c r="C8718" s="99" t="s">
        <v>175</v>
      </c>
    </row>
    <row r="8719" spans="1:3">
      <c r="A8719" s="101">
        <v>31936</v>
      </c>
      <c r="B8719" s="100">
        <v>29.92</v>
      </c>
      <c r="C8719" s="99" t="s">
        <v>175</v>
      </c>
    </row>
    <row r="8720" spans="1:3">
      <c r="A8720" s="101">
        <v>31933</v>
      </c>
      <c r="B8720" s="100">
        <v>29.58</v>
      </c>
      <c r="C8720" s="99" t="s">
        <v>175</v>
      </c>
    </row>
    <row r="8721" spans="1:3">
      <c r="A8721" s="101">
        <v>31932</v>
      </c>
      <c r="B8721" s="100">
        <v>29.75</v>
      </c>
      <c r="C8721" s="99" t="s">
        <v>175</v>
      </c>
    </row>
    <row r="8722" spans="1:3">
      <c r="A8722" s="101">
        <v>31931</v>
      </c>
      <c r="B8722" s="100">
        <v>29.58</v>
      </c>
      <c r="C8722" s="99" t="s">
        <v>175</v>
      </c>
    </row>
    <row r="8723" spans="1:3">
      <c r="A8723" s="101">
        <v>31930</v>
      </c>
      <c r="B8723" s="100">
        <v>29.07</v>
      </c>
      <c r="C8723" s="99" t="s">
        <v>175</v>
      </c>
    </row>
    <row r="8724" spans="1:3">
      <c r="A8724" s="101">
        <v>31929</v>
      </c>
      <c r="B8724" s="100">
        <v>29.21</v>
      </c>
      <c r="C8724" s="99" t="s">
        <v>175</v>
      </c>
    </row>
    <row r="8725" spans="1:3">
      <c r="A8725" s="101">
        <v>31926</v>
      </c>
      <c r="B8725" s="100">
        <v>29.23</v>
      </c>
      <c r="C8725" s="99" t="s">
        <v>175</v>
      </c>
    </row>
    <row r="8726" spans="1:3">
      <c r="A8726" s="101">
        <v>31925</v>
      </c>
      <c r="B8726" s="100">
        <v>29.29</v>
      </c>
      <c r="C8726" s="99" t="s">
        <v>175</v>
      </c>
    </row>
    <row r="8727" spans="1:3">
      <c r="A8727" s="101">
        <v>31924</v>
      </c>
      <c r="B8727" s="100">
        <v>29.09</v>
      </c>
      <c r="C8727" s="99" t="s">
        <v>175</v>
      </c>
    </row>
    <row r="8728" spans="1:3">
      <c r="A8728" s="101">
        <v>31923</v>
      </c>
      <c r="B8728" s="100">
        <v>29.12</v>
      </c>
      <c r="C8728" s="99" t="s">
        <v>175</v>
      </c>
    </row>
    <row r="8729" spans="1:3">
      <c r="A8729" s="101">
        <v>31919</v>
      </c>
      <c r="B8729" s="100">
        <v>28.41</v>
      </c>
      <c r="C8729" s="99" t="s">
        <v>175</v>
      </c>
    </row>
    <row r="8730" spans="1:3">
      <c r="A8730" s="101">
        <v>31918</v>
      </c>
      <c r="B8730" s="100">
        <v>28.21</v>
      </c>
      <c r="C8730" s="99" t="s">
        <v>175</v>
      </c>
    </row>
    <row r="8731" spans="1:3">
      <c r="A8731" s="101">
        <v>31917</v>
      </c>
      <c r="B8731" s="100">
        <v>28</v>
      </c>
      <c r="C8731" s="99" t="s">
        <v>175</v>
      </c>
    </row>
    <row r="8732" spans="1:3">
      <c r="A8732" s="101">
        <v>31916</v>
      </c>
      <c r="B8732" s="100">
        <v>28.14</v>
      </c>
      <c r="C8732" s="99" t="s">
        <v>175</v>
      </c>
    </row>
    <row r="8733" spans="1:3">
      <c r="A8733" s="101">
        <v>31915</v>
      </c>
      <c r="B8733" s="100">
        <v>28.83</v>
      </c>
      <c r="C8733" s="99" t="s">
        <v>175</v>
      </c>
    </row>
    <row r="8734" spans="1:3">
      <c r="A8734" s="101">
        <v>31912</v>
      </c>
      <c r="B8734" s="100">
        <v>28.91</v>
      </c>
      <c r="C8734" s="99" t="s">
        <v>175</v>
      </c>
    </row>
    <row r="8735" spans="1:3">
      <c r="A8735" s="101">
        <v>31911</v>
      </c>
      <c r="B8735" s="100">
        <v>29.59</v>
      </c>
      <c r="C8735" s="99" t="s">
        <v>175</v>
      </c>
    </row>
    <row r="8736" spans="1:3">
      <c r="A8736" s="101">
        <v>31910</v>
      </c>
      <c r="B8736" s="100">
        <v>29.56</v>
      </c>
      <c r="C8736" s="99" t="s">
        <v>175</v>
      </c>
    </row>
    <row r="8737" spans="1:3">
      <c r="A8737" s="101">
        <v>31909</v>
      </c>
      <c r="B8737" s="100">
        <v>29.49</v>
      </c>
      <c r="C8737" s="99" t="s">
        <v>175</v>
      </c>
    </row>
    <row r="8738" spans="1:3">
      <c r="A8738" s="101">
        <v>31908</v>
      </c>
      <c r="B8738" s="100">
        <v>29.32</v>
      </c>
      <c r="C8738" s="99" t="s">
        <v>175</v>
      </c>
    </row>
    <row r="8739" spans="1:3">
      <c r="A8739" s="101">
        <v>31905</v>
      </c>
      <c r="B8739" s="100">
        <v>29.49</v>
      </c>
      <c r="C8739" s="99" t="s">
        <v>175</v>
      </c>
    </row>
    <row r="8740" spans="1:3">
      <c r="A8740" s="101">
        <v>31904</v>
      </c>
      <c r="B8740" s="100">
        <v>29.62</v>
      </c>
      <c r="C8740" s="99" t="s">
        <v>175</v>
      </c>
    </row>
    <row r="8741" spans="1:3">
      <c r="A8741" s="101">
        <v>31903</v>
      </c>
      <c r="B8741" s="100">
        <v>29.67</v>
      </c>
      <c r="C8741" s="99" t="s">
        <v>175</v>
      </c>
    </row>
    <row r="8742" spans="1:3">
      <c r="A8742" s="101">
        <v>31902</v>
      </c>
      <c r="B8742" s="100">
        <v>29.65</v>
      </c>
      <c r="C8742" s="99" t="s">
        <v>175</v>
      </c>
    </row>
    <row r="8743" spans="1:3">
      <c r="A8743" s="101">
        <v>31901</v>
      </c>
      <c r="B8743" s="100">
        <v>29.04</v>
      </c>
      <c r="C8743" s="99" t="s">
        <v>175</v>
      </c>
    </row>
    <row r="8744" spans="1:3">
      <c r="A8744" s="101">
        <v>31898</v>
      </c>
      <c r="B8744" s="100">
        <v>28.9</v>
      </c>
      <c r="C8744" s="99" t="s">
        <v>175</v>
      </c>
    </row>
    <row r="8745" spans="1:3">
      <c r="A8745" s="101">
        <v>31897</v>
      </c>
      <c r="B8745" s="100">
        <v>28.93</v>
      </c>
      <c r="C8745" s="99" t="s">
        <v>175</v>
      </c>
    </row>
    <row r="8746" spans="1:3">
      <c r="A8746" s="101">
        <v>31896</v>
      </c>
      <c r="B8746" s="100">
        <v>28.55</v>
      </c>
      <c r="C8746" s="99" t="s">
        <v>175</v>
      </c>
    </row>
    <row r="8747" spans="1:3">
      <c r="A8747" s="101">
        <v>31895</v>
      </c>
      <c r="B8747" s="100">
        <v>28.34</v>
      </c>
      <c r="C8747" s="99" t="s">
        <v>175</v>
      </c>
    </row>
    <row r="8748" spans="1:3">
      <c r="A8748" s="101">
        <v>31894</v>
      </c>
      <c r="B8748" s="100">
        <v>28.27</v>
      </c>
      <c r="C8748" s="99" t="s">
        <v>175</v>
      </c>
    </row>
    <row r="8749" spans="1:3">
      <c r="A8749" s="101">
        <v>31891</v>
      </c>
      <c r="B8749" s="100">
        <v>28.23</v>
      </c>
      <c r="C8749" s="99" t="s">
        <v>175</v>
      </c>
    </row>
    <row r="8750" spans="1:3">
      <c r="A8750" s="101">
        <v>31890</v>
      </c>
      <c r="B8750" s="100">
        <v>28.76</v>
      </c>
      <c r="C8750" s="99" t="s">
        <v>175</v>
      </c>
    </row>
    <row r="8751" spans="1:3">
      <c r="A8751" s="101">
        <v>31889</v>
      </c>
      <c r="B8751" s="100">
        <v>28.8</v>
      </c>
      <c r="C8751" s="99" t="s">
        <v>175</v>
      </c>
    </row>
    <row r="8752" spans="1:3">
      <c r="A8752" s="101">
        <v>31888</v>
      </c>
      <c r="B8752" s="100">
        <v>29.39</v>
      </c>
      <c r="C8752" s="99" t="s">
        <v>175</v>
      </c>
    </row>
    <row r="8753" spans="1:3">
      <c r="A8753" s="101">
        <v>31887</v>
      </c>
      <c r="B8753" s="100">
        <v>28.68</v>
      </c>
      <c r="C8753" s="99" t="s">
        <v>175</v>
      </c>
    </row>
    <row r="8754" spans="1:3">
      <c r="A8754" s="101">
        <v>31883</v>
      </c>
      <c r="B8754" s="100">
        <v>28.76</v>
      </c>
      <c r="C8754" s="99" t="s">
        <v>175</v>
      </c>
    </row>
    <row r="8755" spans="1:3">
      <c r="A8755" s="101">
        <v>31882</v>
      </c>
      <c r="B8755" s="100">
        <v>28.51</v>
      </c>
      <c r="C8755" s="99" t="s">
        <v>175</v>
      </c>
    </row>
    <row r="8756" spans="1:3">
      <c r="A8756" s="101">
        <v>31881</v>
      </c>
      <c r="B8756" s="100">
        <v>27.99</v>
      </c>
      <c r="C8756" s="99" t="s">
        <v>175</v>
      </c>
    </row>
    <row r="8757" spans="1:3">
      <c r="A8757" s="101">
        <v>31880</v>
      </c>
      <c r="B8757" s="100">
        <v>28.63</v>
      </c>
      <c r="C8757" s="99" t="s">
        <v>175</v>
      </c>
    </row>
    <row r="8758" spans="1:3">
      <c r="A8758" s="101">
        <v>31877</v>
      </c>
      <c r="B8758" s="100">
        <v>29.32</v>
      </c>
      <c r="C8758" s="99" t="s">
        <v>175</v>
      </c>
    </row>
    <row r="8759" spans="1:3">
      <c r="A8759" s="101">
        <v>31876</v>
      </c>
      <c r="B8759" s="100">
        <v>29.35</v>
      </c>
      <c r="C8759" s="99" t="s">
        <v>175</v>
      </c>
    </row>
    <row r="8760" spans="1:3">
      <c r="A8760" s="101">
        <v>31875</v>
      </c>
      <c r="B8760" s="100">
        <v>29.79</v>
      </c>
      <c r="C8760" s="99" t="s">
        <v>175</v>
      </c>
    </row>
    <row r="8761" spans="1:3">
      <c r="A8761" s="101">
        <v>31874</v>
      </c>
      <c r="B8761" s="100">
        <v>29.73</v>
      </c>
      <c r="C8761" s="99" t="s">
        <v>175</v>
      </c>
    </row>
    <row r="8762" spans="1:3">
      <c r="A8762" s="101">
        <v>31873</v>
      </c>
      <c r="B8762" s="100">
        <v>30.26</v>
      </c>
      <c r="C8762" s="99" t="s">
        <v>175</v>
      </c>
    </row>
    <row r="8763" spans="1:3">
      <c r="A8763" s="101">
        <v>31870</v>
      </c>
      <c r="B8763" s="100">
        <v>30.09</v>
      </c>
      <c r="C8763" s="99" t="s">
        <v>175</v>
      </c>
    </row>
    <row r="8764" spans="1:3">
      <c r="A8764" s="101">
        <v>31869</v>
      </c>
      <c r="B8764" s="100">
        <v>29.42</v>
      </c>
      <c r="C8764" s="99" t="s">
        <v>175</v>
      </c>
    </row>
    <row r="8765" spans="1:3">
      <c r="A8765" s="101">
        <v>31868</v>
      </c>
      <c r="B8765" s="100">
        <v>29.29</v>
      </c>
      <c r="C8765" s="99" t="s">
        <v>175</v>
      </c>
    </row>
    <row r="8766" spans="1:3">
      <c r="A8766" s="101">
        <v>31867</v>
      </c>
      <c r="B8766" s="100">
        <v>29.22</v>
      </c>
      <c r="C8766" s="99" t="s">
        <v>175</v>
      </c>
    </row>
    <row r="8767" spans="1:3">
      <c r="A8767" s="101">
        <v>31866</v>
      </c>
      <c r="B8767" s="100">
        <v>28.97</v>
      </c>
      <c r="C8767" s="99" t="s">
        <v>175</v>
      </c>
    </row>
    <row r="8768" spans="1:3">
      <c r="A8768" s="101">
        <v>31863</v>
      </c>
      <c r="B8768" s="100">
        <v>29.66</v>
      </c>
      <c r="C8768" s="99" t="s">
        <v>175</v>
      </c>
    </row>
    <row r="8769" spans="1:3">
      <c r="A8769" s="101">
        <v>31862</v>
      </c>
      <c r="B8769" s="100">
        <v>30.32</v>
      </c>
      <c r="C8769" s="99" t="s">
        <v>175</v>
      </c>
    </row>
    <row r="8770" spans="1:3">
      <c r="A8770" s="101">
        <v>31861</v>
      </c>
      <c r="B8770" s="100">
        <v>30.27</v>
      </c>
      <c r="C8770" s="99" t="s">
        <v>175</v>
      </c>
    </row>
    <row r="8771" spans="1:3">
      <c r="A8771" s="101">
        <v>31860</v>
      </c>
      <c r="B8771" s="100">
        <v>30.38</v>
      </c>
      <c r="C8771" s="99" t="s">
        <v>175</v>
      </c>
    </row>
    <row r="8772" spans="1:3">
      <c r="A8772" s="101">
        <v>31859</v>
      </c>
      <c r="B8772" s="100">
        <v>30.33</v>
      </c>
      <c r="C8772" s="99" t="s">
        <v>175</v>
      </c>
    </row>
    <row r="8773" spans="1:3">
      <c r="A8773" s="101">
        <v>31856</v>
      </c>
      <c r="B8773" s="100">
        <v>30.02</v>
      </c>
      <c r="C8773" s="99" t="s">
        <v>175</v>
      </c>
    </row>
    <row r="8774" spans="1:3">
      <c r="A8774" s="101">
        <v>31855</v>
      </c>
      <c r="B8774" s="100">
        <v>29.62</v>
      </c>
      <c r="C8774" s="99" t="s">
        <v>175</v>
      </c>
    </row>
    <row r="8775" spans="1:3">
      <c r="A8775" s="101">
        <v>31854</v>
      </c>
      <c r="B8775" s="100">
        <v>29.48</v>
      </c>
      <c r="C8775" s="99" t="s">
        <v>175</v>
      </c>
    </row>
    <row r="8776" spans="1:3">
      <c r="A8776" s="101">
        <v>31853</v>
      </c>
      <c r="B8776" s="100">
        <v>29.45</v>
      </c>
      <c r="C8776" s="99" t="s">
        <v>175</v>
      </c>
    </row>
    <row r="8777" spans="1:3">
      <c r="A8777" s="101">
        <v>31852</v>
      </c>
      <c r="B8777" s="100">
        <v>29.02</v>
      </c>
      <c r="C8777" s="99" t="s">
        <v>175</v>
      </c>
    </row>
    <row r="8778" spans="1:3">
      <c r="A8778" s="101">
        <v>31849</v>
      </c>
      <c r="B8778" s="100">
        <v>29.19</v>
      </c>
      <c r="C8778" s="99" t="s">
        <v>175</v>
      </c>
    </row>
    <row r="8779" spans="1:3">
      <c r="A8779" s="101">
        <v>31848</v>
      </c>
      <c r="B8779" s="100">
        <v>29.32</v>
      </c>
      <c r="C8779" s="99" t="s">
        <v>175</v>
      </c>
    </row>
    <row r="8780" spans="1:3">
      <c r="A8780" s="101">
        <v>31847</v>
      </c>
      <c r="B8780" s="100">
        <v>29.23</v>
      </c>
      <c r="C8780" s="99" t="s">
        <v>175</v>
      </c>
    </row>
    <row r="8781" spans="1:3">
      <c r="A8781" s="101">
        <v>31846</v>
      </c>
      <c r="B8781" s="100">
        <v>29.28</v>
      </c>
      <c r="C8781" s="99" t="s">
        <v>175</v>
      </c>
    </row>
    <row r="8782" spans="1:3">
      <c r="A8782" s="101">
        <v>31845</v>
      </c>
      <c r="B8782" s="100">
        <v>29.02</v>
      </c>
      <c r="C8782" s="99" t="s">
        <v>175</v>
      </c>
    </row>
    <row r="8783" spans="1:3">
      <c r="A8783" s="101">
        <v>31842</v>
      </c>
      <c r="B8783" s="100">
        <v>29.25</v>
      </c>
      <c r="C8783" s="99" t="s">
        <v>175</v>
      </c>
    </row>
    <row r="8784" spans="1:3">
      <c r="A8784" s="101">
        <v>31841</v>
      </c>
      <c r="B8784" s="100">
        <v>29.24</v>
      </c>
      <c r="C8784" s="99" t="s">
        <v>175</v>
      </c>
    </row>
    <row r="8785" spans="1:3">
      <c r="A8785" s="101">
        <v>31840</v>
      </c>
      <c r="B8785" s="100">
        <v>29.05</v>
      </c>
      <c r="C8785" s="99" t="s">
        <v>175</v>
      </c>
    </row>
    <row r="8786" spans="1:3">
      <c r="A8786" s="101">
        <v>31839</v>
      </c>
      <c r="B8786" s="100">
        <v>28.6</v>
      </c>
      <c r="C8786" s="99" t="s">
        <v>175</v>
      </c>
    </row>
    <row r="8787" spans="1:3">
      <c r="A8787" s="101">
        <v>31838</v>
      </c>
      <c r="B8787" s="100">
        <v>28.48</v>
      </c>
      <c r="C8787" s="99" t="s">
        <v>175</v>
      </c>
    </row>
    <row r="8788" spans="1:3">
      <c r="A8788" s="101">
        <v>31835</v>
      </c>
      <c r="B8788" s="100">
        <v>28.58</v>
      </c>
      <c r="C8788" s="99" t="s">
        <v>175</v>
      </c>
    </row>
    <row r="8789" spans="1:3">
      <c r="A8789" s="101">
        <v>31834</v>
      </c>
      <c r="B8789" s="100">
        <v>28.47</v>
      </c>
      <c r="C8789" s="99" t="s">
        <v>175</v>
      </c>
    </row>
    <row r="8790" spans="1:3">
      <c r="A8790" s="101">
        <v>31833</v>
      </c>
      <c r="B8790" s="100">
        <v>28.57</v>
      </c>
      <c r="C8790" s="99" t="s">
        <v>175</v>
      </c>
    </row>
    <row r="8791" spans="1:3">
      <c r="A8791" s="101">
        <v>31832</v>
      </c>
      <c r="B8791" s="100">
        <v>28.46</v>
      </c>
      <c r="C8791" s="99" t="s">
        <v>175</v>
      </c>
    </row>
    <row r="8792" spans="1:3">
      <c r="A8792" s="101">
        <v>31831</v>
      </c>
      <c r="B8792" s="100">
        <v>28.41</v>
      </c>
      <c r="C8792" s="99" t="s">
        <v>175</v>
      </c>
    </row>
    <row r="8793" spans="1:3">
      <c r="A8793" s="101">
        <v>31828</v>
      </c>
      <c r="B8793" s="100">
        <v>28.7</v>
      </c>
      <c r="C8793" s="99" t="s">
        <v>175</v>
      </c>
    </row>
    <row r="8794" spans="1:3">
      <c r="A8794" s="101">
        <v>31827</v>
      </c>
      <c r="B8794" s="100">
        <v>28.71</v>
      </c>
      <c r="C8794" s="99" t="s">
        <v>175</v>
      </c>
    </row>
    <row r="8795" spans="1:3">
      <c r="A8795" s="101">
        <v>31826</v>
      </c>
      <c r="B8795" s="100">
        <v>28.7</v>
      </c>
      <c r="C8795" s="99" t="s">
        <v>175</v>
      </c>
    </row>
    <row r="8796" spans="1:3">
      <c r="A8796" s="101">
        <v>31825</v>
      </c>
      <c r="B8796" s="100">
        <v>28.7</v>
      </c>
      <c r="C8796" s="99" t="s">
        <v>175</v>
      </c>
    </row>
    <row r="8797" spans="1:3">
      <c r="A8797" s="101">
        <v>31821</v>
      </c>
      <c r="B8797" s="100">
        <v>28.12</v>
      </c>
      <c r="C8797" s="99" t="s">
        <v>175</v>
      </c>
    </row>
    <row r="8798" spans="1:3">
      <c r="A8798" s="101">
        <v>31820</v>
      </c>
      <c r="B8798" s="100">
        <v>27.71</v>
      </c>
      <c r="C8798" s="99" t="s">
        <v>175</v>
      </c>
    </row>
    <row r="8799" spans="1:3">
      <c r="A8799" s="101">
        <v>31819</v>
      </c>
      <c r="B8799" s="100">
        <v>27.9</v>
      </c>
      <c r="C8799" s="99" t="s">
        <v>175</v>
      </c>
    </row>
    <row r="8800" spans="1:3">
      <c r="A8800" s="101">
        <v>31818</v>
      </c>
      <c r="B8800" s="100">
        <v>27.65</v>
      </c>
      <c r="C8800" s="99" t="s">
        <v>175</v>
      </c>
    </row>
    <row r="8801" spans="1:3">
      <c r="A8801" s="101">
        <v>31817</v>
      </c>
      <c r="B8801" s="100">
        <v>27.96</v>
      </c>
      <c r="C8801" s="99" t="s">
        <v>175</v>
      </c>
    </row>
    <row r="8802" spans="1:3">
      <c r="A8802" s="101">
        <v>31814</v>
      </c>
      <c r="B8802" s="100">
        <v>28.13</v>
      </c>
      <c r="C8802" s="99" t="s">
        <v>175</v>
      </c>
    </row>
    <row r="8803" spans="1:3">
      <c r="A8803" s="101">
        <v>31813</v>
      </c>
      <c r="B8803" s="100">
        <v>28.24</v>
      </c>
      <c r="C8803" s="99" t="s">
        <v>175</v>
      </c>
    </row>
    <row r="8804" spans="1:3">
      <c r="A8804" s="101">
        <v>31812</v>
      </c>
      <c r="B8804" s="100">
        <v>28.07</v>
      </c>
      <c r="C8804" s="99" t="s">
        <v>175</v>
      </c>
    </row>
    <row r="8805" spans="1:3">
      <c r="A8805" s="101">
        <v>31811</v>
      </c>
      <c r="B8805" s="100">
        <v>27.7</v>
      </c>
      <c r="C8805" s="99" t="s">
        <v>175</v>
      </c>
    </row>
    <row r="8806" spans="1:3">
      <c r="A8806" s="101">
        <v>31810</v>
      </c>
      <c r="B8806" s="100">
        <v>27.73</v>
      </c>
      <c r="C8806" s="99" t="s">
        <v>175</v>
      </c>
    </row>
    <row r="8807" spans="1:3">
      <c r="A8807" s="101">
        <v>31807</v>
      </c>
      <c r="B8807" s="100">
        <v>27.49</v>
      </c>
      <c r="C8807" s="99" t="s">
        <v>175</v>
      </c>
    </row>
    <row r="8808" spans="1:3">
      <c r="A8808" s="101">
        <v>31806</v>
      </c>
      <c r="B8808" s="100">
        <v>27.51</v>
      </c>
      <c r="C8808" s="99" t="s">
        <v>175</v>
      </c>
    </row>
    <row r="8809" spans="1:3">
      <c r="A8809" s="101">
        <v>31805</v>
      </c>
      <c r="B8809" s="100">
        <v>27.62</v>
      </c>
      <c r="C8809" s="99" t="s">
        <v>175</v>
      </c>
    </row>
    <row r="8810" spans="1:3">
      <c r="A8810" s="101">
        <v>31804</v>
      </c>
      <c r="B8810" s="100">
        <v>27.46</v>
      </c>
      <c r="C8810" s="99" t="s">
        <v>175</v>
      </c>
    </row>
    <row r="8811" spans="1:3">
      <c r="A8811" s="101">
        <v>31803</v>
      </c>
      <c r="B8811" s="100">
        <v>27.04</v>
      </c>
      <c r="C8811" s="99" t="s">
        <v>175</v>
      </c>
    </row>
    <row r="8812" spans="1:3">
      <c r="A8812" s="101">
        <v>31800</v>
      </c>
      <c r="B8812" s="100">
        <v>27.09</v>
      </c>
      <c r="C8812" s="99" t="s">
        <v>175</v>
      </c>
    </row>
    <row r="8813" spans="1:3">
      <c r="A8813" s="101">
        <v>31799</v>
      </c>
      <c r="B8813" s="100">
        <v>27.46</v>
      </c>
      <c r="C8813" s="99" t="s">
        <v>175</v>
      </c>
    </row>
    <row r="8814" spans="1:3">
      <c r="A8814" s="101">
        <v>31798</v>
      </c>
      <c r="B8814" s="100">
        <v>26.85</v>
      </c>
      <c r="C8814" s="99" t="s">
        <v>175</v>
      </c>
    </row>
    <row r="8815" spans="1:3">
      <c r="A8815" s="101">
        <v>31797</v>
      </c>
      <c r="B8815" s="100">
        <v>26.97</v>
      </c>
      <c r="C8815" s="99" t="s">
        <v>175</v>
      </c>
    </row>
    <row r="8816" spans="1:3">
      <c r="A8816" s="101">
        <v>31796</v>
      </c>
      <c r="B8816" s="100">
        <v>27</v>
      </c>
      <c r="C8816" s="99" t="s">
        <v>175</v>
      </c>
    </row>
    <row r="8817" spans="1:3">
      <c r="A8817" s="101">
        <v>31793</v>
      </c>
      <c r="B8817" s="100">
        <v>26.69</v>
      </c>
      <c r="C8817" s="99" t="s">
        <v>175</v>
      </c>
    </row>
    <row r="8818" spans="1:3">
      <c r="A8818" s="101">
        <v>31792</v>
      </c>
      <c r="B8818" s="100">
        <v>26.61</v>
      </c>
      <c r="C8818" s="99" t="s">
        <v>175</v>
      </c>
    </row>
    <row r="8819" spans="1:3">
      <c r="A8819" s="101">
        <v>31791</v>
      </c>
      <c r="B8819" s="100">
        <v>26.33</v>
      </c>
      <c r="C8819" s="99" t="s">
        <v>175</v>
      </c>
    </row>
    <row r="8820" spans="1:3">
      <c r="A8820" s="101">
        <v>31790</v>
      </c>
      <c r="B8820" s="100">
        <v>26.06</v>
      </c>
      <c r="C8820" s="99" t="s">
        <v>175</v>
      </c>
    </row>
    <row r="8821" spans="1:3">
      <c r="A8821" s="101">
        <v>31789</v>
      </c>
      <c r="B8821" s="100">
        <v>26.1</v>
      </c>
      <c r="C8821" s="99" t="s">
        <v>175</v>
      </c>
    </row>
    <row r="8822" spans="1:3">
      <c r="A8822" s="101">
        <v>31786</v>
      </c>
      <c r="B8822" s="100">
        <v>25.94</v>
      </c>
      <c r="C8822" s="99" t="s">
        <v>175</v>
      </c>
    </row>
    <row r="8823" spans="1:3">
      <c r="A8823" s="101">
        <v>31785</v>
      </c>
      <c r="B8823" s="100">
        <v>25.79</v>
      </c>
      <c r="C8823" s="99" t="s">
        <v>175</v>
      </c>
    </row>
    <row r="8824" spans="1:3">
      <c r="A8824" s="101">
        <v>31784</v>
      </c>
      <c r="B8824" s="100">
        <v>25.6</v>
      </c>
      <c r="C8824" s="99" t="s">
        <v>175</v>
      </c>
    </row>
    <row r="8825" spans="1:3">
      <c r="A8825" s="101">
        <v>31783</v>
      </c>
      <c r="B8825" s="100">
        <v>25.35</v>
      </c>
      <c r="C8825" s="99" t="s">
        <v>175</v>
      </c>
    </row>
    <row r="8826" spans="1:3">
      <c r="A8826" s="101">
        <v>31782</v>
      </c>
      <c r="B8826" s="100">
        <v>25.29</v>
      </c>
      <c r="C8826" s="99" t="s">
        <v>175</v>
      </c>
    </row>
    <row r="8827" spans="1:3">
      <c r="A8827" s="101">
        <v>31779</v>
      </c>
      <c r="B8827" s="100">
        <v>24.71</v>
      </c>
      <c r="C8827" s="99" t="s">
        <v>175</v>
      </c>
    </row>
    <row r="8828" spans="1:3">
      <c r="A8828" s="101">
        <v>31777</v>
      </c>
      <c r="B8828" s="100">
        <v>24.27</v>
      </c>
      <c r="C8828" s="99" t="s">
        <v>175</v>
      </c>
    </row>
    <row r="8829" spans="1:3">
      <c r="A8829" s="101">
        <v>31776</v>
      </c>
      <c r="B8829" s="100">
        <v>24.4</v>
      </c>
      <c r="C8829" s="99" t="s">
        <v>175</v>
      </c>
    </row>
    <row r="8830" spans="1:3">
      <c r="A8830" s="101">
        <v>31775</v>
      </c>
      <c r="B8830" s="100">
        <v>25.18</v>
      </c>
      <c r="C8830" s="99" t="s">
        <v>175</v>
      </c>
    </row>
    <row r="8831" spans="1:3">
      <c r="A8831" s="101">
        <v>31772</v>
      </c>
      <c r="B8831" s="100">
        <v>25.41</v>
      </c>
      <c r="C8831" s="99" t="s">
        <v>175</v>
      </c>
    </row>
    <row r="8832" spans="1:3">
      <c r="A8832" s="101">
        <v>31770</v>
      </c>
      <c r="B8832" s="100">
        <v>25.39</v>
      </c>
      <c r="C8832" s="99" t="s">
        <v>175</v>
      </c>
    </row>
    <row r="8833" spans="1:3">
      <c r="A8833" s="101">
        <v>31769</v>
      </c>
      <c r="B8833" s="100">
        <v>25.33</v>
      </c>
      <c r="C8833" s="99" t="s">
        <v>175</v>
      </c>
    </row>
    <row r="8834" spans="1:3">
      <c r="A8834" s="101">
        <v>31768</v>
      </c>
      <c r="B8834" s="100">
        <v>25.58</v>
      </c>
      <c r="C8834" s="99" t="s">
        <v>175</v>
      </c>
    </row>
    <row r="8835" spans="1:3">
      <c r="A8835" s="101">
        <v>31765</v>
      </c>
      <c r="B8835" s="100">
        <v>25.68</v>
      </c>
      <c r="C8835" s="99" t="s">
        <v>175</v>
      </c>
    </row>
    <row r="8836" spans="1:3">
      <c r="A8836" s="101">
        <v>31764</v>
      </c>
      <c r="B8836" s="100">
        <v>25.38</v>
      </c>
      <c r="C8836" s="99" t="s">
        <v>175</v>
      </c>
    </row>
    <row r="8837" spans="1:3">
      <c r="A8837" s="101">
        <v>31763</v>
      </c>
      <c r="B8837" s="100">
        <v>25.46</v>
      </c>
      <c r="C8837" s="99" t="s">
        <v>175</v>
      </c>
    </row>
    <row r="8838" spans="1:3">
      <c r="A8838" s="101">
        <v>31762</v>
      </c>
      <c r="B8838" s="100">
        <v>25.71</v>
      </c>
      <c r="C8838" s="99" t="s">
        <v>175</v>
      </c>
    </row>
    <row r="8839" spans="1:3">
      <c r="A8839" s="101">
        <v>31761</v>
      </c>
      <c r="B8839" s="100">
        <v>25.52</v>
      </c>
      <c r="C8839" s="99" t="s">
        <v>175</v>
      </c>
    </row>
    <row r="8840" spans="1:3">
      <c r="A8840" s="101">
        <v>31758</v>
      </c>
      <c r="B8840" s="100">
        <v>25.43</v>
      </c>
      <c r="C8840" s="99" t="s">
        <v>175</v>
      </c>
    </row>
    <row r="8841" spans="1:3">
      <c r="A8841" s="101">
        <v>31757</v>
      </c>
      <c r="B8841" s="100">
        <v>25.52</v>
      </c>
      <c r="C8841" s="99" t="s">
        <v>175</v>
      </c>
    </row>
    <row r="8842" spans="1:3">
      <c r="A8842" s="101">
        <v>31756</v>
      </c>
      <c r="B8842" s="100">
        <v>25.8</v>
      </c>
      <c r="C8842" s="99" t="s">
        <v>175</v>
      </c>
    </row>
    <row r="8843" spans="1:3">
      <c r="A8843" s="101">
        <v>31755</v>
      </c>
      <c r="B8843" s="100">
        <v>25.63</v>
      </c>
      <c r="C8843" s="99" t="s">
        <v>175</v>
      </c>
    </row>
    <row r="8844" spans="1:3">
      <c r="A8844" s="101">
        <v>31754</v>
      </c>
      <c r="B8844" s="100">
        <v>27.55</v>
      </c>
      <c r="C8844" s="99" t="s">
        <v>175</v>
      </c>
    </row>
    <row r="8845" spans="1:3">
      <c r="A8845" s="101">
        <v>31751</v>
      </c>
      <c r="B8845" s="100">
        <v>27.54</v>
      </c>
      <c r="C8845" s="99" t="s">
        <v>175</v>
      </c>
    </row>
    <row r="8846" spans="1:3">
      <c r="A8846" s="101">
        <v>31750</v>
      </c>
      <c r="B8846" s="100">
        <v>27.75</v>
      </c>
      <c r="C8846" s="99" t="s">
        <v>175</v>
      </c>
    </row>
    <row r="8847" spans="1:3">
      <c r="A8847" s="101">
        <v>31749</v>
      </c>
      <c r="B8847" s="100">
        <v>27.83</v>
      </c>
      <c r="C8847" s="99" t="s">
        <v>175</v>
      </c>
    </row>
    <row r="8848" spans="1:3">
      <c r="A8848" s="101">
        <v>31748</v>
      </c>
      <c r="B8848" s="100">
        <v>27.85</v>
      </c>
      <c r="C8848" s="99" t="s">
        <v>175</v>
      </c>
    </row>
    <row r="8849" spans="1:3">
      <c r="A8849" s="101">
        <v>31747</v>
      </c>
      <c r="B8849" s="100">
        <v>27.3</v>
      </c>
      <c r="C8849" s="99" t="s">
        <v>175</v>
      </c>
    </row>
    <row r="8850" spans="1:3">
      <c r="A8850" s="101">
        <v>31744</v>
      </c>
      <c r="B8850" s="100">
        <v>27.31</v>
      </c>
      <c r="C8850" s="99" t="s">
        <v>175</v>
      </c>
    </row>
    <row r="8851" spans="1:3">
      <c r="A8851" s="101">
        <v>31742</v>
      </c>
      <c r="B8851" s="100">
        <v>27.26</v>
      </c>
      <c r="C8851" s="99" t="s">
        <v>175</v>
      </c>
    </row>
    <row r="8852" spans="1:3">
      <c r="A8852" s="101">
        <v>31741</v>
      </c>
      <c r="B8852" s="100">
        <v>27.19</v>
      </c>
      <c r="C8852" s="99" t="s">
        <v>175</v>
      </c>
    </row>
    <row r="8853" spans="1:3">
      <c r="A8853" s="101">
        <v>31740</v>
      </c>
      <c r="B8853" s="100">
        <v>27.12</v>
      </c>
      <c r="C8853" s="99" t="s">
        <v>175</v>
      </c>
    </row>
    <row r="8854" spans="1:3">
      <c r="A8854" s="101">
        <v>31737</v>
      </c>
      <c r="B8854" s="100">
        <v>26.93</v>
      </c>
      <c r="C8854" s="99" t="s">
        <v>175</v>
      </c>
    </row>
    <row r="8855" spans="1:3">
      <c r="A8855" s="101">
        <v>31736</v>
      </c>
      <c r="B8855" s="100">
        <v>26.51</v>
      </c>
      <c r="C8855" s="99" t="s">
        <v>175</v>
      </c>
    </row>
    <row r="8856" spans="1:3">
      <c r="A8856" s="101">
        <v>31735</v>
      </c>
      <c r="B8856" s="100">
        <v>26.03</v>
      </c>
      <c r="C8856" s="99" t="s">
        <v>175</v>
      </c>
    </row>
    <row r="8857" spans="1:3">
      <c r="A8857" s="101">
        <v>31734</v>
      </c>
      <c r="B8857" s="100">
        <v>25.94</v>
      </c>
      <c r="C8857" s="99" t="s">
        <v>175</v>
      </c>
    </row>
    <row r="8858" spans="1:3">
      <c r="A8858" s="101">
        <v>31733</v>
      </c>
      <c r="B8858" s="100">
        <v>26.64</v>
      </c>
      <c r="C8858" s="99" t="s">
        <v>175</v>
      </c>
    </row>
    <row r="8859" spans="1:3">
      <c r="A8859" s="101">
        <v>31730</v>
      </c>
      <c r="B8859" s="100">
        <v>26.77</v>
      </c>
      <c r="C8859" s="99" t="s">
        <v>175</v>
      </c>
    </row>
    <row r="8860" spans="1:3">
      <c r="A8860" s="101">
        <v>31729</v>
      </c>
      <c r="B8860" s="100">
        <v>26.6</v>
      </c>
      <c r="C8860" s="99" t="s">
        <v>175</v>
      </c>
    </row>
    <row r="8861" spans="1:3">
      <c r="A8861" s="101">
        <v>31728</v>
      </c>
      <c r="B8861" s="100">
        <v>26.99</v>
      </c>
      <c r="C8861" s="99" t="s">
        <v>175</v>
      </c>
    </row>
    <row r="8862" spans="1:3">
      <c r="A8862" s="101">
        <v>31727</v>
      </c>
      <c r="B8862" s="100">
        <v>27.04</v>
      </c>
      <c r="C8862" s="99" t="s">
        <v>175</v>
      </c>
    </row>
    <row r="8863" spans="1:3">
      <c r="A8863" s="101">
        <v>31726</v>
      </c>
      <c r="B8863" s="100">
        <v>26.94</v>
      </c>
      <c r="C8863" s="99" t="s">
        <v>175</v>
      </c>
    </row>
    <row r="8864" spans="1:3">
      <c r="A8864" s="101">
        <v>31723</v>
      </c>
      <c r="B8864" s="100">
        <v>26.89</v>
      </c>
      <c r="C8864" s="99" t="s">
        <v>175</v>
      </c>
    </row>
    <row r="8865" spans="1:3">
      <c r="A8865" s="101">
        <v>31722</v>
      </c>
      <c r="B8865" s="100">
        <v>26.89</v>
      </c>
      <c r="C8865" s="99" t="s">
        <v>175</v>
      </c>
    </row>
    <row r="8866" spans="1:3">
      <c r="A8866" s="101">
        <v>31721</v>
      </c>
      <c r="B8866" s="100">
        <v>26.96</v>
      </c>
      <c r="C8866" s="99" t="s">
        <v>175</v>
      </c>
    </row>
    <row r="8867" spans="1:3">
      <c r="A8867" s="101">
        <v>31720</v>
      </c>
      <c r="B8867" s="100">
        <v>26.89</v>
      </c>
      <c r="C8867" s="99" t="s">
        <v>175</v>
      </c>
    </row>
    <row r="8868" spans="1:3">
      <c r="A8868" s="101">
        <v>31719</v>
      </c>
      <c r="B8868" s="100">
        <v>26.84</v>
      </c>
      <c r="C8868" s="99" t="s">
        <v>175</v>
      </c>
    </row>
    <row r="8869" spans="1:3">
      <c r="A8869" s="101">
        <v>31716</v>
      </c>
      <c r="B8869" s="100">
        <v>26.63</v>
      </c>
      <c r="C8869" s="99" t="s">
        <v>175</v>
      </c>
    </row>
    <row r="8870" spans="1:3">
      <c r="A8870" s="101">
        <v>31715</v>
      </c>
      <c r="B8870" s="100">
        <v>26.6</v>
      </c>
      <c r="C8870" s="99" t="s">
        <v>175</v>
      </c>
    </row>
    <row r="8871" spans="1:3">
      <c r="A8871" s="101">
        <v>31714</v>
      </c>
      <c r="B8871" s="100">
        <v>26.29</v>
      </c>
      <c r="C8871" s="99" t="s">
        <v>175</v>
      </c>
    </row>
    <row r="8872" spans="1:3">
      <c r="A8872" s="101">
        <v>31713</v>
      </c>
      <c r="B8872" s="100">
        <v>26.11</v>
      </c>
      <c r="C8872" s="99" t="s">
        <v>175</v>
      </c>
    </row>
    <row r="8873" spans="1:3">
      <c r="A8873" s="101">
        <v>31712</v>
      </c>
      <c r="B8873" s="100">
        <v>26.05</v>
      </c>
      <c r="C8873" s="99" t="s">
        <v>175</v>
      </c>
    </row>
    <row r="8874" spans="1:3">
      <c r="A8874" s="101">
        <v>31709</v>
      </c>
      <c r="B8874" s="100">
        <v>25.98</v>
      </c>
      <c r="C8874" s="99" t="s">
        <v>175</v>
      </c>
    </row>
    <row r="8875" spans="1:3">
      <c r="A8875" s="101">
        <v>31708</v>
      </c>
      <c r="B8875" s="100">
        <v>26.1</v>
      </c>
      <c r="C8875" s="99" t="s">
        <v>175</v>
      </c>
    </row>
    <row r="8876" spans="1:3">
      <c r="A8876" s="101">
        <v>31707</v>
      </c>
      <c r="B8876" s="100">
        <v>25.76</v>
      </c>
      <c r="C8876" s="99" t="s">
        <v>175</v>
      </c>
    </row>
    <row r="8877" spans="1:3">
      <c r="A8877" s="101">
        <v>31706</v>
      </c>
      <c r="B8877" s="100">
        <v>25.72</v>
      </c>
      <c r="C8877" s="99" t="s">
        <v>175</v>
      </c>
    </row>
    <row r="8878" spans="1:3">
      <c r="A8878" s="101">
        <v>31705</v>
      </c>
      <c r="B8878" s="100">
        <v>25.73</v>
      </c>
      <c r="C8878" s="99" t="s">
        <v>175</v>
      </c>
    </row>
    <row r="8879" spans="1:3">
      <c r="A8879" s="101">
        <v>31702</v>
      </c>
      <c r="B8879" s="100">
        <v>26.04</v>
      </c>
      <c r="C8879" s="99" t="s">
        <v>175</v>
      </c>
    </row>
    <row r="8880" spans="1:3">
      <c r="A8880" s="101">
        <v>31701</v>
      </c>
      <c r="B8880" s="100">
        <v>26.12</v>
      </c>
      <c r="C8880" s="99" t="s">
        <v>175</v>
      </c>
    </row>
    <row r="8881" spans="1:3">
      <c r="A8881" s="101">
        <v>31700</v>
      </c>
      <c r="B8881" s="100">
        <v>26.04</v>
      </c>
      <c r="C8881" s="99" t="s">
        <v>175</v>
      </c>
    </row>
    <row r="8882" spans="1:3">
      <c r="A8882" s="101">
        <v>31699</v>
      </c>
      <c r="B8882" s="100">
        <v>25.66</v>
      </c>
      <c r="C8882" s="99" t="s">
        <v>175</v>
      </c>
    </row>
    <row r="8883" spans="1:3">
      <c r="A8883" s="101">
        <v>31698</v>
      </c>
      <c r="B8883" s="100">
        <v>25.72</v>
      </c>
      <c r="C8883" s="99" t="s">
        <v>175</v>
      </c>
    </row>
    <row r="8884" spans="1:3">
      <c r="A8884" s="101">
        <v>31695</v>
      </c>
      <c r="B8884" s="100">
        <v>25.68</v>
      </c>
      <c r="C8884" s="99" t="s">
        <v>175</v>
      </c>
    </row>
    <row r="8885" spans="1:3">
      <c r="A8885" s="101">
        <v>31694</v>
      </c>
      <c r="B8885" s="100">
        <v>25.71</v>
      </c>
      <c r="C8885" s="99" t="s">
        <v>175</v>
      </c>
    </row>
    <row r="8886" spans="1:3">
      <c r="A8886" s="101">
        <v>31693</v>
      </c>
      <c r="B8886" s="100">
        <v>25.81</v>
      </c>
      <c r="C8886" s="99" t="s">
        <v>175</v>
      </c>
    </row>
    <row r="8887" spans="1:3">
      <c r="A8887" s="101">
        <v>31692</v>
      </c>
      <c r="B8887" s="100">
        <v>25.56</v>
      </c>
      <c r="C8887" s="99" t="s">
        <v>175</v>
      </c>
    </row>
    <row r="8888" spans="1:3">
      <c r="A8888" s="101">
        <v>31691</v>
      </c>
      <c r="B8888" s="100">
        <v>25.6</v>
      </c>
      <c r="C8888" s="99" t="s">
        <v>175</v>
      </c>
    </row>
    <row r="8889" spans="1:3">
      <c r="A8889" s="101">
        <v>31688</v>
      </c>
      <c r="B8889" s="100">
        <v>25.47</v>
      </c>
      <c r="C8889" s="99" t="s">
        <v>175</v>
      </c>
    </row>
    <row r="8890" spans="1:3">
      <c r="A8890" s="101">
        <v>31687</v>
      </c>
      <c r="B8890" s="100">
        <v>25.5</v>
      </c>
      <c r="C8890" s="99" t="s">
        <v>175</v>
      </c>
    </row>
    <row r="8891" spans="1:3">
      <c r="A8891" s="101">
        <v>31686</v>
      </c>
      <c r="B8891" s="100">
        <v>25.46</v>
      </c>
      <c r="C8891" s="99" t="s">
        <v>175</v>
      </c>
    </row>
    <row r="8892" spans="1:3">
      <c r="A8892" s="101">
        <v>31685</v>
      </c>
      <c r="B8892" s="100">
        <v>25.21</v>
      </c>
      <c r="C8892" s="99" t="s">
        <v>175</v>
      </c>
    </row>
    <row r="8893" spans="1:3">
      <c r="A8893" s="101">
        <v>31684</v>
      </c>
      <c r="B8893" s="100">
        <v>25.23</v>
      </c>
      <c r="C8893" s="99" t="s">
        <v>175</v>
      </c>
    </row>
    <row r="8894" spans="1:3">
      <c r="A8894" s="101">
        <v>31681</v>
      </c>
      <c r="B8894" s="100">
        <v>25.48</v>
      </c>
      <c r="C8894" s="99" t="s">
        <v>175</v>
      </c>
    </row>
    <row r="8895" spans="1:3">
      <c r="A8895" s="101">
        <v>31680</v>
      </c>
      <c r="B8895" s="100">
        <v>25.44</v>
      </c>
      <c r="C8895" s="99" t="s">
        <v>175</v>
      </c>
    </row>
    <row r="8896" spans="1:3">
      <c r="A8896" s="101">
        <v>31679</v>
      </c>
      <c r="B8896" s="100">
        <v>25.93</v>
      </c>
      <c r="C8896" s="99" t="s">
        <v>175</v>
      </c>
    </row>
    <row r="8897" spans="1:3">
      <c r="A8897" s="101">
        <v>31678</v>
      </c>
      <c r="B8897" s="100">
        <v>25.84</v>
      </c>
      <c r="C8897" s="99" t="s">
        <v>175</v>
      </c>
    </row>
    <row r="8898" spans="1:3">
      <c r="A8898" s="101">
        <v>31677</v>
      </c>
      <c r="B8898" s="100">
        <v>25.76</v>
      </c>
      <c r="C8898" s="99" t="s">
        <v>175</v>
      </c>
    </row>
    <row r="8899" spans="1:3">
      <c r="A8899" s="101">
        <v>31674</v>
      </c>
      <c r="B8899" s="100">
        <v>25.46</v>
      </c>
      <c r="C8899" s="99" t="s">
        <v>175</v>
      </c>
    </row>
    <row r="8900" spans="1:3">
      <c r="A8900" s="101">
        <v>31673</v>
      </c>
      <c r="B8900" s="100">
        <v>25.47</v>
      </c>
      <c r="C8900" s="99" t="s">
        <v>175</v>
      </c>
    </row>
    <row r="8901" spans="1:3">
      <c r="A8901" s="101">
        <v>31672</v>
      </c>
      <c r="B8901" s="100">
        <v>25.41</v>
      </c>
      <c r="C8901" s="99" t="s">
        <v>175</v>
      </c>
    </row>
    <row r="8902" spans="1:3">
      <c r="A8902" s="101">
        <v>31671</v>
      </c>
      <c r="B8902" s="100">
        <v>25.41</v>
      </c>
      <c r="C8902" s="99" t="s">
        <v>175</v>
      </c>
    </row>
    <row r="8903" spans="1:3">
      <c r="A8903" s="101">
        <v>31670</v>
      </c>
      <c r="B8903" s="100">
        <v>25.42</v>
      </c>
      <c r="C8903" s="99" t="s">
        <v>175</v>
      </c>
    </row>
    <row r="8904" spans="1:3">
      <c r="A8904" s="101">
        <v>31667</v>
      </c>
      <c r="B8904" s="100">
        <v>25.28</v>
      </c>
      <c r="C8904" s="99" t="s">
        <v>175</v>
      </c>
    </row>
    <row r="8905" spans="1:3">
      <c r="A8905" s="101">
        <v>31666</v>
      </c>
      <c r="B8905" s="100">
        <v>25.77</v>
      </c>
      <c r="C8905" s="99" t="s">
        <v>175</v>
      </c>
    </row>
    <row r="8906" spans="1:3">
      <c r="A8906" s="101">
        <v>31665</v>
      </c>
      <c r="B8906" s="100">
        <v>27.07</v>
      </c>
      <c r="C8906" s="99" t="s">
        <v>175</v>
      </c>
    </row>
    <row r="8907" spans="1:3">
      <c r="A8907" s="101">
        <v>31664</v>
      </c>
      <c r="B8907" s="100">
        <v>27.14</v>
      </c>
      <c r="C8907" s="99" t="s">
        <v>175</v>
      </c>
    </row>
    <row r="8908" spans="1:3">
      <c r="A8908" s="101">
        <v>31663</v>
      </c>
      <c r="B8908" s="100">
        <v>27.18</v>
      </c>
      <c r="C8908" s="99" t="s">
        <v>175</v>
      </c>
    </row>
    <row r="8909" spans="1:3">
      <c r="A8909" s="101">
        <v>31660</v>
      </c>
      <c r="B8909" s="100">
        <v>27.43</v>
      </c>
      <c r="C8909" s="99" t="s">
        <v>175</v>
      </c>
    </row>
    <row r="8910" spans="1:3">
      <c r="A8910" s="101">
        <v>31659</v>
      </c>
      <c r="B8910" s="100">
        <v>27.8</v>
      </c>
      <c r="C8910" s="99" t="s">
        <v>175</v>
      </c>
    </row>
    <row r="8911" spans="1:3">
      <c r="A8911" s="101">
        <v>31658</v>
      </c>
      <c r="B8911" s="100">
        <v>27.38</v>
      </c>
      <c r="C8911" s="99" t="s">
        <v>175</v>
      </c>
    </row>
    <row r="8912" spans="1:3">
      <c r="A8912" s="101">
        <v>31657</v>
      </c>
      <c r="B8912" s="100">
        <v>27.21</v>
      </c>
      <c r="C8912" s="99" t="s">
        <v>175</v>
      </c>
    </row>
    <row r="8913" spans="1:3">
      <c r="A8913" s="101">
        <v>31653</v>
      </c>
      <c r="B8913" s="100">
        <v>27.69</v>
      </c>
      <c r="C8913" s="99" t="s">
        <v>175</v>
      </c>
    </row>
    <row r="8914" spans="1:3">
      <c r="A8914" s="101">
        <v>31652</v>
      </c>
      <c r="B8914" s="100">
        <v>27.68</v>
      </c>
      <c r="C8914" s="99" t="s">
        <v>175</v>
      </c>
    </row>
    <row r="8915" spans="1:3">
      <c r="A8915" s="101">
        <v>31651</v>
      </c>
      <c r="B8915" s="100">
        <v>27.73</v>
      </c>
      <c r="C8915" s="99" t="s">
        <v>175</v>
      </c>
    </row>
    <row r="8916" spans="1:3">
      <c r="A8916" s="101">
        <v>31650</v>
      </c>
      <c r="B8916" s="100">
        <v>27.67</v>
      </c>
      <c r="C8916" s="99" t="s">
        <v>175</v>
      </c>
    </row>
    <row r="8917" spans="1:3">
      <c r="A8917" s="101">
        <v>31649</v>
      </c>
      <c r="B8917" s="100">
        <v>27.12</v>
      </c>
      <c r="C8917" s="99" t="s">
        <v>175</v>
      </c>
    </row>
    <row r="8918" spans="1:3">
      <c r="A8918" s="101">
        <v>31646</v>
      </c>
      <c r="B8918" s="100">
        <v>27.37</v>
      </c>
      <c r="C8918" s="99" t="s">
        <v>175</v>
      </c>
    </row>
    <row r="8919" spans="1:3">
      <c r="A8919" s="101">
        <v>31645</v>
      </c>
      <c r="B8919" s="100">
        <v>27.32</v>
      </c>
      <c r="C8919" s="99" t="s">
        <v>175</v>
      </c>
    </row>
    <row r="8920" spans="1:3">
      <c r="A8920" s="101">
        <v>31644</v>
      </c>
      <c r="B8920" s="100">
        <v>27.33</v>
      </c>
      <c r="C8920" s="99" t="s">
        <v>175</v>
      </c>
    </row>
    <row r="8921" spans="1:3">
      <c r="A8921" s="101">
        <v>31643</v>
      </c>
      <c r="B8921" s="100">
        <v>26.98</v>
      </c>
      <c r="C8921" s="99" t="s">
        <v>175</v>
      </c>
    </row>
    <row r="8922" spans="1:3">
      <c r="A8922" s="101">
        <v>31642</v>
      </c>
      <c r="B8922" s="100">
        <v>27.07</v>
      </c>
      <c r="C8922" s="99" t="s">
        <v>175</v>
      </c>
    </row>
    <row r="8923" spans="1:3">
      <c r="A8923" s="101">
        <v>31639</v>
      </c>
      <c r="B8923" s="100">
        <v>27.03</v>
      </c>
      <c r="C8923" s="99" t="s">
        <v>175</v>
      </c>
    </row>
    <row r="8924" spans="1:3">
      <c r="A8924" s="101">
        <v>31638</v>
      </c>
      <c r="B8924" s="100">
        <v>26.93</v>
      </c>
      <c r="C8924" s="99" t="s">
        <v>175</v>
      </c>
    </row>
    <row r="8925" spans="1:3">
      <c r="A8925" s="101">
        <v>31637</v>
      </c>
      <c r="B8925" s="100">
        <v>26.87</v>
      </c>
      <c r="C8925" s="99" t="s">
        <v>175</v>
      </c>
    </row>
    <row r="8926" spans="1:3">
      <c r="A8926" s="101">
        <v>31636</v>
      </c>
      <c r="B8926" s="100">
        <v>26.62</v>
      </c>
      <c r="C8926" s="99" t="s">
        <v>175</v>
      </c>
    </row>
    <row r="8927" spans="1:3">
      <c r="A8927" s="101">
        <v>31635</v>
      </c>
      <c r="B8927" s="100">
        <v>26.32</v>
      </c>
      <c r="C8927" s="99" t="s">
        <v>175</v>
      </c>
    </row>
    <row r="8928" spans="1:3">
      <c r="A8928" s="101">
        <v>31632</v>
      </c>
      <c r="B8928" s="100">
        <v>25.9</v>
      </c>
      <c r="C8928" s="99" t="s">
        <v>175</v>
      </c>
    </row>
    <row r="8929" spans="1:3">
      <c r="A8929" s="101">
        <v>31631</v>
      </c>
      <c r="B8929" s="100">
        <v>25.91</v>
      </c>
      <c r="C8929" s="99" t="s">
        <v>175</v>
      </c>
    </row>
    <row r="8930" spans="1:3">
      <c r="A8930" s="101">
        <v>31630</v>
      </c>
      <c r="B8930" s="100">
        <v>25.87</v>
      </c>
      <c r="C8930" s="99" t="s">
        <v>175</v>
      </c>
    </row>
    <row r="8931" spans="1:3">
      <c r="A8931" s="101">
        <v>31629</v>
      </c>
      <c r="B8931" s="100">
        <v>25.89</v>
      </c>
      <c r="C8931" s="99" t="s">
        <v>175</v>
      </c>
    </row>
    <row r="8932" spans="1:3">
      <c r="A8932" s="101">
        <v>31628</v>
      </c>
      <c r="B8932" s="100">
        <v>25.77</v>
      </c>
      <c r="C8932" s="99" t="s">
        <v>175</v>
      </c>
    </row>
    <row r="8933" spans="1:3">
      <c r="A8933" s="101">
        <v>31625</v>
      </c>
      <c r="B8933" s="100">
        <v>25.64</v>
      </c>
      <c r="C8933" s="99" t="s">
        <v>175</v>
      </c>
    </row>
    <row r="8934" spans="1:3">
      <c r="A8934" s="101">
        <v>31624</v>
      </c>
      <c r="B8934" s="100">
        <v>25.77</v>
      </c>
      <c r="C8934" s="99" t="s">
        <v>175</v>
      </c>
    </row>
    <row r="8935" spans="1:3">
      <c r="A8935" s="101">
        <v>31623</v>
      </c>
      <c r="B8935" s="100">
        <v>25.82</v>
      </c>
      <c r="C8935" s="99" t="s">
        <v>175</v>
      </c>
    </row>
    <row r="8936" spans="1:3">
      <c r="A8936" s="101">
        <v>31622</v>
      </c>
      <c r="B8936" s="100">
        <v>25.59</v>
      </c>
      <c r="C8936" s="99" t="s">
        <v>175</v>
      </c>
    </row>
    <row r="8937" spans="1:3">
      <c r="A8937" s="101">
        <v>31621</v>
      </c>
      <c r="B8937" s="100">
        <v>25.74</v>
      </c>
      <c r="C8937" s="99" t="s">
        <v>175</v>
      </c>
    </row>
    <row r="8938" spans="1:3">
      <c r="A8938" s="101">
        <v>31618</v>
      </c>
      <c r="B8938" s="100">
        <v>26.19</v>
      </c>
      <c r="C8938" s="99" t="s">
        <v>175</v>
      </c>
    </row>
    <row r="8939" spans="1:3">
      <c r="A8939" s="101">
        <v>31617</v>
      </c>
      <c r="B8939" s="100">
        <v>25.94</v>
      </c>
      <c r="C8939" s="99" t="s">
        <v>175</v>
      </c>
    </row>
    <row r="8940" spans="1:3">
      <c r="A8940" s="101">
        <v>31616</v>
      </c>
      <c r="B8940" s="100">
        <v>26.03</v>
      </c>
      <c r="C8940" s="99" t="s">
        <v>175</v>
      </c>
    </row>
    <row r="8941" spans="1:3">
      <c r="A8941" s="101">
        <v>31615</v>
      </c>
      <c r="B8941" s="100">
        <v>25.97</v>
      </c>
      <c r="C8941" s="99" t="s">
        <v>175</v>
      </c>
    </row>
    <row r="8942" spans="1:3">
      <c r="A8942" s="101">
        <v>31614</v>
      </c>
      <c r="B8942" s="100">
        <v>25.76</v>
      </c>
      <c r="C8942" s="99" t="s">
        <v>175</v>
      </c>
    </row>
    <row r="8943" spans="1:3">
      <c r="A8943" s="101">
        <v>31611</v>
      </c>
      <c r="B8943" s="100">
        <v>25.77</v>
      </c>
      <c r="C8943" s="99" t="s">
        <v>175</v>
      </c>
    </row>
    <row r="8944" spans="1:3">
      <c r="A8944" s="101">
        <v>31610</v>
      </c>
      <c r="B8944" s="100">
        <v>25.74</v>
      </c>
      <c r="C8944" s="99" t="s">
        <v>175</v>
      </c>
    </row>
    <row r="8945" spans="1:3">
      <c r="A8945" s="101">
        <v>31609</v>
      </c>
      <c r="B8945" s="100">
        <v>25.62</v>
      </c>
      <c r="C8945" s="99" t="s">
        <v>175</v>
      </c>
    </row>
    <row r="8946" spans="1:3">
      <c r="A8946" s="101">
        <v>31608</v>
      </c>
      <c r="B8946" s="100">
        <v>25.47</v>
      </c>
      <c r="C8946" s="99" t="s">
        <v>175</v>
      </c>
    </row>
    <row r="8947" spans="1:3">
      <c r="A8947" s="101">
        <v>31607</v>
      </c>
      <c r="B8947" s="100">
        <v>25.96</v>
      </c>
      <c r="C8947" s="99" t="s">
        <v>175</v>
      </c>
    </row>
    <row r="8948" spans="1:3">
      <c r="A8948" s="101">
        <v>31604</v>
      </c>
      <c r="B8948" s="100">
        <v>26.41</v>
      </c>
      <c r="C8948" s="99" t="s">
        <v>175</v>
      </c>
    </row>
    <row r="8949" spans="1:3">
      <c r="A8949" s="101">
        <v>31603</v>
      </c>
      <c r="B8949" s="100">
        <v>26.49</v>
      </c>
      <c r="C8949" s="99" t="s">
        <v>175</v>
      </c>
    </row>
    <row r="8950" spans="1:3">
      <c r="A8950" s="101">
        <v>31602</v>
      </c>
      <c r="B8950" s="100">
        <v>26.48</v>
      </c>
      <c r="C8950" s="99" t="s">
        <v>175</v>
      </c>
    </row>
    <row r="8951" spans="1:3">
      <c r="A8951" s="101">
        <v>31601</v>
      </c>
      <c r="B8951" s="100">
        <v>26.34</v>
      </c>
      <c r="C8951" s="99" t="s">
        <v>175</v>
      </c>
    </row>
    <row r="8952" spans="1:3">
      <c r="A8952" s="101">
        <v>31600</v>
      </c>
      <c r="B8952" s="100">
        <v>26.61</v>
      </c>
      <c r="C8952" s="99" t="s">
        <v>175</v>
      </c>
    </row>
    <row r="8953" spans="1:3">
      <c r="A8953" s="101">
        <v>31596</v>
      </c>
      <c r="B8953" s="100">
        <v>27.45</v>
      </c>
      <c r="C8953" s="99" t="s">
        <v>175</v>
      </c>
    </row>
    <row r="8954" spans="1:3">
      <c r="A8954" s="101">
        <v>31595</v>
      </c>
      <c r="B8954" s="100">
        <v>27.55</v>
      </c>
      <c r="C8954" s="99" t="s">
        <v>175</v>
      </c>
    </row>
    <row r="8955" spans="1:3">
      <c r="A8955" s="101">
        <v>31594</v>
      </c>
      <c r="B8955" s="100">
        <v>27.47</v>
      </c>
      <c r="C8955" s="99" t="s">
        <v>175</v>
      </c>
    </row>
    <row r="8956" spans="1:3">
      <c r="A8956" s="101">
        <v>31593</v>
      </c>
      <c r="B8956" s="100">
        <v>27.34</v>
      </c>
      <c r="C8956" s="99" t="s">
        <v>175</v>
      </c>
    </row>
    <row r="8957" spans="1:3">
      <c r="A8957" s="101">
        <v>31590</v>
      </c>
      <c r="B8957" s="100">
        <v>27.2</v>
      </c>
      <c r="C8957" s="99" t="s">
        <v>175</v>
      </c>
    </row>
    <row r="8958" spans="1:3">
      <c r="A8958" s="101">
        <v>31589</v>
      </c>
      <c r="B8958" s="100">
        <v>27.28</v>
      </c>
      <c r="C8958" s="99" t="s">
        <v>175</v>
      </c>
    </row>
    <row r="8959" spans="1:3">
      <c r="A8959" s="101">
        <v>31588</v>
      </c>
      <c r="B8959" s="100">
        <v>27.3</v>
      </c>
      <c r="C8959" s="99" t="s">
        <v>175</v>
      </c>
    </row>
    <row r="8960" spans="1:3">
      <c r="A8960" s="101">
        <v>31587</v>
      </c>
      <c r="B8960" s="100">
        <v>27.09</v>
      </c>
      <c r="C8960" s="99" t="s">
        <v>175</v>
      </c>
    </row>
    <row r="8961" spans="1:3">
      <c r="A8961" s="101">
        <v>31586</v>
      </c>
      <c r="B8961" s="100">
        <v>26.88</v>
      </c>
      <c r="C8961" s="99" t="s">
        <v>175</v>
      </c>
    </row>
    <row r="8962" spans="1:3">
      <c r="A8962" s="101">
        <v>31583</v>
      </c>
      <c r="B8962" s="100">
        <v>27.13</v>
      </c>
      <c r="C8962" s="99" t="s">
        <v>175</v>
      </c>
    </row>
    <row r="8963" spans="1:3">
      <c r="A8963" s="101">
        <v>31582</v>
      </c>
      <c r="B8963" s="100">
        <v>26.75</v>
      </c>
      <c r="C8963" s="99" t="s">
        <v>175</v>
      </c>
    </row>
    <row r="8964" spans="1:3">
      <c r="A8964" s="101">
        <v>31581</v>
      </c>
      <c r="B8964" s="100">
        <v>26.85</v>
      </c>
      <c r="C8964" s="99" t="s">
        <v>175</v>
      </c>
    </row>
    <row r="8965" spans="1:3">
      <c r="A8965" s="101">
        <v>31580</v>
      </c>
      <c r="B8965" s="100">
        <v>26.78</v>
      </c>
      <c r="C8965" s="99" t="s">
        <v>175</v>
      </c>
    </row>
    <row r="8966" spans="1:3">
      <c r="A8966" s="101">
        <v>31579</v>
      </c>
      <c r="B8966" s="100">
        <v>26.97</v>
      </c>
      <c r="C8966" s="99" t="s">
        <v>175</v>
      </c>
    </row>
    <row r="8967" spans="1:3">
      <c r="A8967" s="101">
        <v>31576</v>
      </c>
      <c r="B8967" s="100">
        <v>26.93</v>
      </c>
      <c r="C8967" s="99" t="s">
        <v>175</v>
      </c>
    </row>
    <row r="8968" spans="1:3">
      <c r="A8968" s="101">
        <v>31575</v>
      </c>
      <c r="B8968" s="100">
        <v>26.48</v>
      </c>
      <c r="C8968" s="99" t="s">
        <v>175</v>
      </c>
    </row>
    <row r="8969" spans="1:3">
      <c r="A8969" s="101">
        <v>31574</v>
      </c>
      <c r="B8969" s="100">
        <v>26.44</v>
      </c>
      <c r="C8969" s="99" t="s">
        <v>175</v>
      </c>
    </row>
    <row r="8970" spans="1:3">
      <c r="A8970" s="101">
        <v>31573</v>
      </c>
      <c r="B8970" s="100">
        <v>26.27</v>
      </c>
      <c r="C8970" s="99" t="s">
        <v>175</v>
      </c>
    </row>
    <row r="8971" spans="1:3">
      <c r="A8971" s="101">
        <v>31572</v>
      </c>
      <c r="B8971" s="100">
        <v>26.3</v>
      </c>
      <c r="C8971" s="99" t="s">
        <v>175</v>
      </c>
    </row>
    <row r="8972" spans="1:3">
      <c r="A8972" s="101">
        <v>31569</v>
      </c>
      <c r="B8972" s="100">
        <v>26.91</v>
      </c>
      <c r="C8972" s="99" t="s">
        <v>175</v>
      </c>
    </row>
    <row r="8973" spans="1:3">
      <c r="A8973" s="101">
        <v>31568</v>
      </c>
      <c r="B8973" s="100">
        <v>26.9</v>
      </c>
      <c r="C8973" s="99" t="s">
        <v>175</v>
      </c>
    </row>
    <row r="8974" spans="1:3">
      <c r="A8974" s="101">
        <v>31567</v>
      </c>
      <c r="B8974" s="100">
        <v>26.72</v>
      </c>
      <c r="C8974" s="99" t="s">
        <v>175</v>
      </c>
    </row>
    <row r="8975" spans="1:3">
      <c r="A8975" s="101">
        <v>31566</v>
      </c>
      <c r="B8975" s="100">
        <v>26.89</v>
      </c>
      <c r="C8975" s="99" t="s">
        <v>175</v>
      </c>
    </row>
    <row r="8976" spans="1:3">
      <c r="A8976" s="101">
        <v>31565</v>
      </c>
      <c r="B8976" s="100">
        <v>26.83</v>
      </c>
      <c r="C8976" s="99" t="s">
        <v>175</v>
      </c>
    </row>
    <row r="8977" spans="1:3">
      <c r="A8977" s="101">
        <v>31562</v>
      </c>
      <c r="B8977" s="100">
        <v>27.07</v>
      </c>
      <c r="C8977" s="99" t="s">
        <v>175</v>
      </c>
    </row>
    <row r="8978" spans="1:3">
      <c r="A8978" s="101">
        <v>31561</v>
      </c>
      <c r="B8978" s="100">
        <v>27.13</v>
      </c>
      <c r="C8978" s="99" t="s">
        <v>175</v>
      </c>
    </row>
    <row r="8979" spans="1:3">
      <c r="A8979" s="101">
        <v>31560</v>
      </c>
      <c r="B8979" s="100">
        <v>26.99</v>
      </c>
      <c r="C8979" s="99" t="s">
        <v>175</v>
      </c>
    </row>
    <row r="8980" spans="1:3">
      <c r="A8980" s="101">
        <v>31559</v>
      </c>
      <c r="B8980" s="100">
        <v>26.78</v>
      </c>
      <c r="C8980" s="99" t="s">
        <v>175</v>
      </c>
    </row>
    <row r="8981" spans="1:3">
      <c r="A8981" s="101">
        <v>31555</v>
      </c>
      <c r="B8981" s="100">
        <v>26.4</v>
      </c>
      <c r="C8981" s="99" t="s">
        <v>175</v>
      </c>
    </row>
    <row r="8982" spans="1:3">
      <c r="A8982" s="101">
        <v>31554</v>
      </c>
      <c r="B8982" s="100">
        <v>26.27</v>
      </c>
      <c r="C8982" s="99" t="s">
        <v>175</v>
      </c>
    </row>
    <row r="8983" spans="1:3">
      <c r="A8983" s="101">
        <v>31553</v>
      </c>
      <c r="B8983" s="100">
        <v>25.76</v>
      </c>
      <c r="C8983" s="99" t="s">
        <v>175</v>
      </c>
    </row>
    <row r="8984" spans="1:3">
      <c r="A8984" s="101">
        <v>31552</v>
      </c>
      <c r="B8984" s="100">
        <v>25.82</v>
      </c>
      <c r="C8984" s="99" t="s">
        <v>175</v>
      </c>
    </row>
    <row r="8985" spans="1:3">
      <c r="A8985" s="101">
        <v>31551</v>
      </c>
      <c r="B8985" s="100">
        <v>25.5</v>
      </c>
      <c r="C8985" s="99" t="s">
        <v>175</v>
      </c>
    </row>
    <row r="8986" spans="1:3">
      <c r="A8986" s="101">
        <v>31548</v>
      </c>
      <c r="B8986" s="100">
        <v>25.45</v>
      </c>
      <c r="C8986" s="99" t="s">
        <v>175</v>
      </c>
    </row>
    <row r="8987" spans="1:3">
      <c r="A8987" s="101">
        <v>31547</v>
      </c>
      <c r="B8987" s="100">
        <v>25.62</v>
      </c>
      <c r="C8987" s="99" t="s">
        <v>175</v>
      </c>
    </row>
    <row r="8988" spans="1:3">
      <c r="A8988" s="101">
        <v>31546</v>
      </c>
      <c r="B8988" s="100">
        <v>25.96</v>
      </c>
      <c r="C8988" s="99" t="s">
        <v>175</v>
      </c>
    </row>
    <row r="8989" spans="1:3">
      <c r="A8989" s="101">
        <v>31545</v>
      </c>
      <c r="B8989" s="100">
        <v>25.84</v>
      </c>
      <c r="C8989" s="99" t="s">
        <v>175</v>
      </c>
    </row>
    <row r="8990" spans="1:3">
      <c r="A8990" s="101">
        <v>31544</v>
      </c>
      <c r="B8990" s="100">
        <v>25.96</v>
      </c>
      <c r="C8990" s="99" t="s">
        <v>175</v>
      </c>
    </row>
    <row r="8991" spans="1:3">
      <c r="A8991" s="101">
        <v>31541</v>
      </c>
      <c r="B8991" s="100">
        <v>25.98</v>
      </c>
      <c r="C8991" s="99" t="s">
        <v>175</v>
      </c>
    </row>
    <row r="8992" spans="1:3">
      <c r="A8992" s="101">
        <v>31540</v>
      </c>
      <c r="B8992" s="100">
        <v>25.89</v>
      </c>
      <c r="C8992" s="99" t="s">
        <v>175</v>
      </c>
    </row>
    <row r="8993" spans="1:3">
      <c r="A8993" s="101">
        <v>31539</v>
      </c>
      <c r="B8993" s="100">
        <v>25.77</v>
      </c>
      <c r="C8993" s="99" t="s">
        <v>175</v>
      </c>
    </row>
    <row r="8994" spans="1:3">
      <c r="A8994" s="101">
        <v>31538</v>
      </c>
      <c r="B8994" s="100">
        <v>25.88</v>
      </c>
      <c r="C8994" s="99" t="s">
        <v>175</v>
      </c>
    </row>
    <row r="8995" spans="1:3">
      <c r="A8995" s="101">
        <v>31537</v>
      </c>
      <c r="B8995" s="100">
        <v>25.93</v>
      </c>
      <c r="C8995" s="99" t="s">
        <v>175</v>
      </c>
    </row>
    <row r="8996" spans="1:3">
      <c r="A8996" s="101">
        <v>31534</v>
      </c>
      <c r="B8996" s="100">
        <v>25.6</v>
      </c>
      <c r="C8996" s="99" t="s">
        <v>175</v>
      </c>
    </row>
    <row r="8997" spans="1:3">
      <c r="A8997" s="101">
        <v>31533</v>
      </c>
      <c r="B8997" s="100">
        <v>25.64</v>
      </c>
      <c r="C8997" s="99" t="s">
        <v>175</v>
      </c>
    </row>
    <row r="8998" spans="1:3">
      <c r="A8998" s="101">
        <v>31532</v>
      </c>
      <c r="B8998" s="100">
        <v>25.67</v>
      </c>
      <c r="C8998" s="99" t="s">
        <v>175</v>
      </c>
    </row>
    <row r="8999" spans="1:3">
      <c r="A8999" s="101">
        <v>31531</v>
      </c>
      <c r="B8999" s="100">
        <v>26.21</v>
      </c>
      <c r="C8999" s="99" t="s">
        <v>175</v>
      </c>
    </row>
    <row r="9000" spans="1:3">
      <c r="A9000" s="101">
        <v>31530</v>
      </c>
      <c r="B9000" s="100">
        <v>26.49</v>
      </c>
      <c r="C9000" s="99" t="s">
        <v>175</v>
      </c>
    </row>
    <row r="9001" spans="1:3">
      <c r="A9001" s="101">
        <v>31527</v>
      </c>
      <c r="B9001" s="100">
        <v>26.4</v>
      </c>
      <c r="C9001" s="99" t="s">
        <v>175</v>
      </c>
    </row>
    <row r="9002" spans="1:3">
      <c r="A9002" s="101">
        <v>31526</v>
      </c>
      <c r="B9002" s="100">
        <v>26.37</v>
      </c>
      <c r="C9002" s="99" t="s">
        <v>175</v>
      </c>
    </row>
    <row r="9003" spans="1:3">
      <c r="A9003" s="101">
        <v>31525</v>
      </c>
      <c r="B9003" s="100">
        <v>26.34</v>
      </c>
      <c r="C9003" s="99" t="s">
        <v>175</v>
      </c>
    </row>
    <row r="9004" spans="1:3">
      <c r="A9004" s="101">
        <v>31524</v>
      </c>
      <c r="B9004" s="100">
        <v>26.41</v>
      </c>
      <c r="C9004" s="99" t="s">
        <v>175</v>
      </c>
    </row>
    <row r="9005" spans="1:3">
      <c r="A9005" s="101">
        <v>31523</v>
      </c>
      <c r="B9005" s="100">
        <v>26.67</v>
      </c>
      <c r="C9005" s="99" t="s">
        <v>175</v>
      </c>
    </row>
    <row r="9006" spans="1:3">
      <c r="A9006" s="101">
        <v>31520</v>
      </c>
      <c r="B9006" s="100">
        <v>26.41</v>
      </c>
      <c r="C9006" s="99" t="s">
        <v>175</v>
      </c>
    </row>
    <row r="9007" spans="1:3">
      <c r="A9007" s="101">
        <v>31519</v>
      </c>
      <c r="B9007" s="100">
        <v>26.48</v>
      </c>
      <c r="C9007" s="99" t="s">
        <v>175</v>
      </c>
    </row>
    <row r="9008" spans="1:3">
      <c r="A9008" s="101">
        <v>31518</v>
      </c>
      <c r="B9008" s="100">
        <v>26.39</v>
      </c>
      <c r="C9008" s="99" t="s">
        <v>175</v>
      </c>
    </row>
    <row r="9009" spans="1:3">
      <c r="A9009" s="101">
        <v>31517</v>
      </c>
      <c r="B9009" s="100">
        <v>25.9</v>
      </c>
      <c r="C9009" s="99" t="s">
        <v>175</v>
      </c>
    </row>
    <row r="9010" spans="1:3">
      <c r="A9010" s="101">
        <v>31516</v>
      </c>
      <c r="B9010" s="100">
        <v>25.85</v>
      </c>
      <c r="C9010" s="99" t="s">
        <v>175</v>
      </c>
    </row>
    <row r="9011" spans="1:3">
      <c r="A9011" s="101">
        <v>31513</v>
      </c>
      <c r="B9011" s="100">
        <v>25.71</v>
      </c>
      <c r="C9011" s="99" t="s">
        <v>175</v>
      </c>
    </row>
    <row r="9012" spans="1:3">
      <c r="A9012" s="101">
        <v>31512</v>
      </c>
      <c r="B9012" s="100">
        <v>25.76</v>
      </c>
      <c r="C9012" s="99" t="s">
        <v>175</v>
      </c>
    </row>
    <row r="9013" spans="1:3">
      <c r="A9013" s="101">
        <v>31511</v>
      </c>
      <c r="B9013" s="100">
        <v>25.46</v>
      </c>
      <c r="C9013" s="99" t="s">
        <v>175</v>
      </c>
    </row>
    <row r="9014" spans="1:3">
      <c r="A9014" s="101">
        <v>31510</v>
      </c>
      <c r="B9014" s="100">
        <v>25.44</v>
      </c>
      <c r="C9014" s="99" t="s">
        <v>175</v>
      </c>
    </row>
    <row r="9015" spans="1:3">
      <c r="A9015" s="101">
        <v>31509</v>
      </c>
      <c r="B9015" s="100">
        <v>24.91</v>
      </c>
      <c r="C9015" s="99" t="s">
        <v>175</v>
      </c>
    </row>
    <row r="9016" spans="1:3">
      <c r="A9016" s="101">
        <v>31506</v>
      </c>
      <c r="B9016" s="100">
        <v>24.92</v>
      </c>
      <c r="C9016" s="99" t="s">
        <v>175</v>
      </c>
    </row>
    <row r="9017" spans="1:3">
      <c r="A9017" s="101">
        <v>31505</v>
      </c>
      <c r="B9017" s="100">
        <v>25.33</v>
      </c>
      <c r="C9017" s="99" t="s">
        <v>175</v>
      </c>
    </row>
    <row r="9018" spans="1:3">
      <c r="A9018" s="101">
        <v>31504</v>
      </c>
      <c r="B9018" s="100">
        <v>25.68</v>
      </c>
      <c r="C9018" s="99" t="s">
        <v>175</v>
      </c>
    </row>
    <row r="9019" spans="1:3">
      <c r="A9019" s="101">
        <v>31503</v>
      </c>
      <c r="B9019" s="100">
        <v>25.61</v>
      </c>
      <c r="C9019" s="99" t="s">
        <v>175</v>
      </c>
    </row>
    <row r="9020" spans="1:3">
      <c r="A9020" s="101">
        <v>31502</v>
      </c>
      <c r="B9020" s="100">
        <v>26.02</v>
      </c>
      <c r="C9020" s="99" t="s">
        <v>175</v>
      </c>
    </row>
    <row r="9021" spans="1:3">
      <c r="A9021" s="101">
        <v>31498</v>
      </c>
      <c r="B9021" s="100">
        <v>26.02</v>
      </c>
      <c r="C9021" s="99" t="s">
        <v>175</v>
      </c>
    </row>
    <row r="9022" spans="1:3">
      <c r="A9022" s="101">
        <v>31497</v>
      </c>
      <c r="B9022" s="100">
        <v>26.02</v>
      </c>
      <c r="C9022" s="99" t="s">
        <v>175</v>
      </c>
    </row>
    <row r="9023" spans="1:3">
      <c r="A9023" s="101">
        <v>31496</v>
      </c>
      <c r="B9023" s="100">
        <v>25.73</v>
      </c>
      <c r="C9023" s="99" t="s">
        <v>175</v>
      </c>
    </row>
    <row r="9024" spans="1:3">
      <c r="A9024" s="101">
        <v>31495</v>
      </c>
      <c r="B9024" s="100">
        <v>25.8</v>
      </c>
      <c r="C9024" s="99" t="s">
        <v>175</v>
      </c>
    </row>
    <row r="9025" spans="1:3">
      <c r="A9025" s="101">
        <v>31492</v>
      </c>
      <c r="B9025" s="100">
        <v>25.57</v>
      </c>
      <c r="C9025" s="99" t="s">
        <v>175</v>
      </c>
    </row>
    <row r="9026" spans="1:3">
      <c r="A9026" s="101">
        <v>31491</v>
      </c>
      <c r="B9026" s="100">
        <v>25.91</v>
      </c>
      <c r="C9026" s="99" t="s">
        <v>175</v>
      </c>
    </row>
    <row r="9027" spans="1:3">
      <c r="A9027" s="101">
        <v>31490</v>
      </c>
      <c r="B9027" s="100">
        <v>25.81</v>
      </c>
      <c r="C9027" s="99" t="s">
        <v>175</v>
      </c>
    </row>
    <row r="9028" spans="1:3">
      <c r="A9028" s="101">
        <v>31489</v>
      </c>
      <c r="B9028" s="100">
        <v>25.83</v>
      </c>
      <c r="C9028" s="99" t="s">
        <v>175</v>
      </c>
    </row>
    <row r="9029" spans="1:3">
      <c r="A9029" s="101">
        <v>31488</v>
      </c>
      <c r="B9029" s="100">
        <v>25.71</v>
      </c>
      <c r="C9029" s="99" t="s">
        <v>175</v>
      </c>
    </row>
    <row r="9030" spans="1:3">
      <c r="A9030" s="101">
        <v>31485</v>
      </c>
      <c r="B9030" s="100">
        <v>25.91</v>
      </c>
      <c r="C9030" s="99" t="s">
        <v>175</v>
      </c>
    </row>
    <row r="9031" spans="1:3">
      <c r="A9031" s="101">
        <v>31484</v>
      </c>
      <c r="B9031" s="100">
        <v>25.54</v>
      </c>
      <c r="C9031" s="99" t="s">
        <v>175</v>
      </c>
    </row>
    <row r="9032" spans="1:3">
      <c r="A9032" s="101">
        <v>31483</v>
      </c>
      <c r="B9032" s="100">
        <v>25.47</v>
      </c>
      <c r="C9032" s="99" t="s">
        <v>175</v>
      </c>
    </row>
    <row r="9033" spans="1:3">
      <c r="A9033" s="101">
        <v>31482</v>
      </c>
      <c r="B9033" s="100">
        <v>25.38</v>
      </c>
      <c r="C9033" s="99" t="s">
        <v>175</v>
      </c>
    </row>
    <row r="9034" spans="1:3">
      <c r="A9034" s="101">
        <v>31481</v>
      </c>
      <c r="B9034" s="100">
        <v>24.82</v>
      </c>
      <c r="C9034" s="99" t="s">
        <v>175</v>
      </c>
    </row>
    <row r="9035" spans="1:3">
      <c r="A9035" s="101">
        <v>31478</v>
      </c>
      <c r="B9035" s="100">
        <v>24.7</v>
      </c>
      <c r="C9035" s="99" t="s">
        <v>175</v>
      </c>
    </row>
    <row r="9036" spans="1:3">
      <c r="A9036" s="101">
        <v>31477</v>
      </c>
      <c r="B9036" s="100">
        <v>24.65</v>
      </c>
      <c r="C9036" s="99" t="s">
        <v>175</v>
      </c>
    </row>
    <row r="9037" spans="1:3">
      <c r="A9037" s="101">
        <v>31476</v>
      </c>
      <c r="B9037" s="100">
        <v>24.57</v>
      </c>
      <c r="C9037" s="99" t="s">
        <v>175</v>
      </c>
    </row>
    <row r="9038" spans="1:3">
      <c r="A9038" s="101">
        <v>31475</v>
      </c>
      <c r="B9038" s="100">
        <v>24.57</v>
      </c>
      <c r="C9038" s="99" t="s">
        <v>175</v>
      </c>
    </row>
    <row r="9039" spans="1:3">
      <c r="A9039" s="101">
        <v>31474</v>
      </c>
      <c r="B9039" s="100">
        <v>24.68</v>
      </c>
      <c r="C9039" s="99" t="s">
        <v>175</v>
      </c>
    </row>
    <row r="9040" spans="1:3">
      <c r="A9040" s="101">
        <v>31471</v>
      </c>
      <c r="B9040" s="100">
        <v>24.84</v>
      </c>
      <c r="C9040" s="99" t="s">
        <v>175</v>
      </c>
    </row>
    <row r="9041" spans="1:3">
      <c r="A9041" s="101">
        <v>31470</v>
      </c>
      <c r="B9041" s="100">
        <v>24.82</v>
      </c>
      <c r="C9041" s="99" t="s">
        <v>175</v>
      </c>
    </row>
    <row r="9042" spans="1:3">
      <c r="A9042" s="101">
        <v>31469</v>
      </c>
      <c r="B9042" s="100">
        <v>24.52</v>
      </c>
      <c r="C9042" s="99" t="s">
        <v>175</v>
      </c>
    </row>
    <row r="9043" spans="1:3">
      <c r="A9043" s="101">
        <v>31468</v>
      </c>
      <c r="B9043" s="100">
        <v>24.49</v>
      </c>
      <c r="C9043" s="99" t="s">
        <v>175</v>
      </c>
    </row>
    <row r="9044" spans="1:3">
      <c r="A9044" s="101">
        <v>31467</v>
      </c>
      <c r="B9044" s="100">
        <v>24.54</v>
      </c>
      <c r="C9044" s="99" t="s">
        <v>175</v>
      </c>
    </row>
    <row r="9045" spans="1:3">
      <c r="A9045" s="101">
        <v>31464</v>
      </c>
      <c r="B9045" s="100">
        <v>24.57</v>
      </c>
      <c r="C9045" s="99" t="s">
        <v>175</v>
      </c>
    </row>
    <row r="9046" spans="1:3">
      <c r="A9046" s="101">
        <v>31463</v>
      </c>
      <c r="B9046" s="100">
        <v>24.3</v>
      </c>
      <c r="C9046" s="99" t="s">
        <v>175</v>
      </c>
    </row>
    <row r="9047" spans="1:3">
      <c r="A9047" s="101">
        <v>31462</v>
      </c>
      <c r="B9047" s="100">
        <v>24.03</v>
      </c>
      <c r="C9047" s="99" t="s">
        <v>175</v>
      </c>
    </row>
    <row r="9048" spans="1:3">
      <c r="A9048" s="101">
        <v>31461</v>
      </c>
      <c r="B9048" s="100">
        <v>24.33</v>
      </c>
      <c r="C9048" s="99" t="s">
        <v>175</v>
      </c>
    </row>
    <row r="9049" spans="1:3">
      <c r="A9049" s="101">
        <v>31457</v>
      </c>
      <c r="B9049" s="100">
        <v>24.03</v>
      </c>
      <c r="C9049" s="99" t="s">
        <v>175</v>
      </c>
    </row>
    <row r="9050" spans="1:3">
      <c r="A9050" s="101">
        <v>31456</v>
      </c>
      <c r="B9050" s="100">
        <v>23.77</v>
      </c>
      <c r="C9050" s="99" t="s">
        <v>175</v>
      </c>
    </row>
    <row r="9051" spans="1:3">
      <c r="A9051" s="101">
        <v>31455</v>
      </c>
      <c r="B9051" s="100">
        <v>23.61</v>
      </c>
      <c r="C9051" s="99" t="s">
        <v>175</v>
      </c>
    </row>
    <row r="9052" spans="1:3">
      <c r="A9052" s="101">
        <v>31454</v>
      </c>
      <c r="B9052" s="100">
        <v>23.6</v>
      </c>
      <c r="C9052" s="99" t="s">
        <v>175</v>
      </c>
    </row>
    <row r="9053" spans="1:3">
      <c r="A9053" s="101">
        <v>31453</v>
      </c>
      <c r="B9053" s="100">
        <v>23.63</v>
      </c>
      <c r="C9053" s="99" t="s">
        <v>175</v>
      </c>
    </row>
    <row r="9054" spans="1:3">
      <c r="A9054" s="101">
        <v>31450</v>
      </c>
      <c r="B9054" s="100">
        <v>23.44</v>
      </c>
      <c r="C9054" s="99" t="s">
        <v>175</v>
      </c>
    </row>
    <row r="9055" spans="1:3">
      <c r="A9055" s="101">
        <v>31449</v>
      </c>
      <c r="B9055" s="100">
        <v>23.3</v>
      </c>
      <c r="C9055" s="99" t="s">
        <v>175</v>
      </c>
    </row>
    <row r="9056" spans="1:3">
      <c r="A9056" s="101">
        <v>31448</v>
      </c>
      <c r="B9056" s="100">
        <v>23.25</v>
      </c>
      <c r="C9056" s="99" t="s">
        <v>175</v>
      </c>
    </row>
    <row r="9057" spans="1:3">
      <c r="A9057" s="101">
        <v>31447</v>
      </c>
      <c r="B9057" s="100">
        <v>23.24</v>
      </c>
      <c r="C9057" s="99" t="s">
        <v>175</v>
      </c>
    </row>
    <row r="9058" spans="1:3">
      <c r="A9058" s="101">
        <v>31446</v>
      </c>
      <c r="B9058" s="100">
        <v>23.33</v>
      </c>
      <c r="C9058" s="99" t="s">
        <v>175</v>
      </c>
    </row>
    <row r="9059" spans="1:3">
      <c r="A9059" s="101">
        <v>31443</v>
      </c>
      <c r="B9059" s="100">
        <v>23.09</v>
      </c>
      <c r="C9059" s="99" t="s">
        <v>175</v>
      </c>
    </row>
    <row r="9060" spans="1:3">
      <c r="A9060" s="101">
        <v>31442</v>
      </c>
      <c r="B9060" s="100">
        <v>22.82</v>
      </c>
      <c r="C9060" s="99" t="s">
        <v>175</v>
      </c>
    </row>
    <row r="9061" spans="1:3">
      <c r="A9061" s="101">
        <v>31441</v>
      </c>
      <c r="B9061" s="100">
        <v>22.92</v>
      </c>
      <c r="C9061" s="99" t="s">
        <v>175</v>
      </c>
    </row>
    <row r="9062" spans="1:3">
      <c r="A9062" s="101">
        <v>31440</v>
      </c>
      <c r="B9062" s="100">
        <v>22.86</v>
      </c>
      <c r="C9062" s="99" t="s">
        <v>175</v>
      </c>
    </row>
    <row r="9063" spans="1:3">
      <c r="A9063" s="101">
        <v>31439</v>
      </c>
      <c r="B9063" s="100">
        <v>22.6</v>
      </c>
      <c r="C9063" s="99" t="s">
        <v>175</v>
      </c>
    </row>
    <row r="9064" spans="1:3">
      <c r="A9064" s="101">
        <v>31436</v>
      </c>
      <c r="B9064" s="100">
        <v>22.49</v>
      </c>
      <c r="C9064" s="99" t="s">
        <v>175</v>
      </c>
    </row>
    <row r="9065" spans="1:3">
      <c r="A9065" s="101">
        <v>31435</v>
      </c>
      <c r="B9065" s="100">
        <v>22.25</v>
      </c>
      <c r="C9065" s="99" t="s">
        <v>175</v>
      </c>
    </row>
    <row r="9066" spans="1:3">
      <c r="A9066" s="101">
        <v>31434</v>
      </c>
      <c r="B9066" s="100">
        <v>22.17</v>
      </c>
      <c r="C9066" s="99" t="s">
        <v>175</v>
      </c>
    </row>
    <row r="9067" spans="1:3">
      <c r="A9067" s="101">
        <v>31433</v>
      </c>
      <c r="B9067" s="100">
        <v>22.42</v>
      </c>
      <c r="C9067" s="99" t="s">
        <v>175</v>
      </c>
    </row>
    <row r="9068" spans="1:3">
      <c r="A9068" s="101">
        <v>31432</v>
      </c>
      <c r="B9068" s="100">
        <v>22.61</v>
      </c>
      <c r="C9068" s="99" t="s">
        <v>175</v>
      </c>
    </row>
    <row r="9069" spans="1:3">
      <c r="A9069" s="101">
        <v>31429</v>
      </c>
      <c r="B9069" s="100">
        <v>22.71</v>
      </c>
      <c r="C9069" s="99" t="s">
        <v>175</v>
      </c>
    </row>
    <row r="9070" spans="1:3">
      <c r="A9070" s="101">
        <v>31428</v>
      </c>
      <c r="B9070" s="100">
        <v>22.79</v>
      </c>
      <c r="C9070" s="99" t="s">
        <v>175</v>
      </c>
    </row>
    <row r="9071" spans="1:3">
      <c r="A9071" s="101">
        <v>31427</v>
      </c>
      <c r="B9071" s="100">
        <v>22.69</v>
      </c>
      <c r="C9071" s="99" t="s">
        <v>175</v>
      </c>
    </row>
    <row r="9072" spans="1:3">
      <c r="A9072" s="101">
        <v>31426</v>
      </c>
      <c r="B9072" s="100">
        <v>22.51</v>
      </c>
      <c r="C9072" s="99" t="s">
        <v>175</v>
      </c>
    </row>
    <row r="9073" spans="1:3">
      <c r="A9073" s="101">
        <v>31425</v>
      </c>
      <c r="B9073" s="100">
        <v>22.51</v>
      </c>
      <c r="C9073" s="99" t="s">
        <v>175</v>
      </c>
    </row>
    <row r="9074" spans="1:3">
      <c r="A9074" s="101">
        <v>31422</v>
      </c>
      <c r="B9074" s="100">
        <v>22.43</v>
      </c>
      <c r="C9074" s="99" t="s">
        <v>175</v>
      </c>
    </row>
    <row r="9075" spans="1:3">
      <c r="A9075" s="101">
        <v>31421</v>
      </c>
      <c r="B9075" s="100">
        <v>22.44</v>
      </c>
      <c r="C9075" s="99" t="s">
        <v>175</v>
      </c>
    </row>
    <row r="9076" spans="1:3">
      <c r="A9076" s="101">
        <v>31420</v>
      </c>
      <c r="B9076" s="100">
        <v>22.64</v>
      </c>
      <c r="C9076" s="99" t="s">
        <v>175</v>
      </c>
    </row>
    <row r="9077" spans="1:3">
      <c r="A9077" s="101">
        <v>31419</v>
      </c>
      <c r="B9077" s="100">
        <v>23.28</v>
      </c>
      <c r="C9077" s="99" t="s">
        <v>175</v>
      </c>
    </row>
    <row r="9078" spans="1:3">
      <c r="A9078" s="101">
        <v>31418</v>
      </c>
      <c r="B9078" s="100">
        <v>22.94</v>
      </c>
      <c r="C9078" s="99" t="s">
        <v>175</v>
      </c>
    </row>
    <row r="9079" spans="1:3">
      <c r="A9079" s="101">
        <v>31415</v>
      </c>
      <c r="B9079" s="100">
        <v>22.95</v>
      </c>
      <c r="C9079" s="99" t="s">
        <v>175</v>
      </c>
    </row>
    <row r="9080" spans="1:3">
      <c r="A9080" s="101">
        <v>31414</v>
      </c>
      <c r="B9080" s="100">
        <v>22.8</v>
      </c>
      <c r="C9080" s="99" t="s">
        <v>175</v>
      </c>
    </row>
    <row r="9081" spans="1:3">
      <c r="A9081" s="101">
        <v>31412</v>
      </c>
      <c r="B9081" s="100">
        <v>23</v>
      </c>
      <c r="C9081" s="99" t="s">
        <v>175</v>
      </c>
    </row>
    <row r="9082" spans="1:3">
      <c r="A9082" s="101">
        <v>31411</v>
      </c>
      <c r="B9082" s="100">
        <v>22.93</v>
      </c>
      <c r="C9082" s="99" t="s">
        <v>175</v>
      </c>
    </row>
    <row r="9083" spans="1:3">
      <c r="A9083" s="101">
        <v>31408</v>
      </c>
      <c r="B9083" s="100">
        <v>22.81</v>
      </c>
      <c r="C9083" s="99" t="s">
        <v>175</v>
      </c>
    </row>
    <row r="9084" spans="1:3">
      <c r="A9084" s="101">
        <v>31407</v>
      </c>
      <c r="B9084" s="100">
        <v>24.55</v>
      </c>
      <c r="C9084" s="99" t="s">
        <v>175</v>
      </c>
    </row>
    <row r="9085" spans="1:3">
      <c r="A9085" s="101">
        <v>31405</v>
      </c>
      <c r="B9085" s="100">
        <v>24.49</v>
      </c>
      <c r="C9085" s="99" t="s">
        <v>175</v>
      </c>
    </row>
    <row r="9086" spans="1:3">
      <c r="A9086" s="101">
        <v>31404</v>
      </c>
      <c r="B9086" s="100">
        <v>24.64</v>
      </c>
      <c r="C9086" s="99" t="s">
        <v>175</v>
      </c>
    </row>
    <row r="9087" spans="1:3">
      <c r="A9087" s="101">
        <v>31401</v>
      </c>
      <c r="B9087" s="100">
        <v>24.91</v>
      </c>
      <c r="C9087" s="99" t="s">
        <v>175</v>
      </c>
    </row>
    <row r="9088" spans="1:3">
      <c r="A9088" s="101">
        <v>31400</v>
      </c>
      <c r="B9088" s="100">
        <v>24.81</v>
      </c>
      <c r="C9088" s="99" t="s">
        <v>175</v>
      </c>
    </row>
    <row r="9089" spans="1:3">
      <c r="A9089" s="101">
        <v>31399</v>
      </c>
      <c r="B9089" s="100">
        <v>24.78</v>
      </c>
      <c r="C9089" s="99" t="s">
        <v>175</v>
      </c>
    </row>
    <row r="9090" spans="1:3">
      <c r="A9090" s="101">
        <v>31398</v>
      </c>
      <c r="B9090" s="100">
        <v>24.88</v>
      </c>
      <c r="C9090" s="99" t="s">
        <v>175</v>
      </c>
    </row>
    <row r="9091" spans="1:3">
      <c r="A9091" s="101">
        <v>31397</v>
      </c>
      <c r="B9091" s="100">
        <v>25.04</v>
      </c>
      <c r="C9091" s="99" t="s">
        <v>175</v>
      </c>
    </row>
    <row r="9092" spans="1:3">
      <c r="A9092" s="101">
        <v>31394</v>
      </c>
      <c r="B9092" s="100">
        <v>24.79</v>
      </c>
      <c r="C9092" s="99" t="s">
        <v>175</v>
      </c>
    </row>
    <row r="9093" spans="1:3">
      <c r="A9093" s="101">
        <v>31393</v>
      </c>
      <c r="B9093" s="100">
        <v>24.41</v>
      </c>
      <c r="C9093" s="99" t="s">
        <v>175</v>
      </c>
    </row>
    <row r="9094" spans="1:3">
      <c r="A9094" s="101">
        <v>31392</v>
      </c>
      <c r="B9094" s="100">
        <v>24.36</v>
      </c>
      <c r="C9094" s="99" t="s">
        <v>175</v>
      </c>
    </row>
    <row r="9095" spans="1:3">
      <c r="A9095" s="101">
        <v>31391</v>
      </c>
      <c r="B9095" s="100">
        <v>24.14</v>
      </c>
      <c r="C9095" s="99" t="s">
        <v>175</v>
      </c>
    </row>
    <row r="9096" spans="1:3">
      <c r="A9096" s="101">
        <v>31390</v>
      </c>
      <c r="B9096" s="100">
        <v>24.12</v>
      </c>
      <c r="C9096" s="99" t="s">
        <v>175</v>
      </c>
    </row>
    <row r="9097" spans="1:3">
      <c r="A9097" s="101">
        <v>31387</v>
      </c>
      <c r="B9097" s="100">
        <v>23.97</v>
      </c>
      <c r="C9097" s="99" t="s">
        <v>175</v>
      </c>
    </row>
    <row r="9098" spans="1:3">
      <c r="A9098" s="101">
        <v>31386</v>
      </c>
      <c r="B9098" s="100">
        <v>24.08</v>
      </c>
      <c r="C9098" s="99" t="s">
        <v>175</v>
      </c>
    </row>
    <row r="9099" spans="1:3">
      <c r="A9099" s="101">
        <v>31385</v>
      </c>
      <c r="B9099" s="100">
        <v>24.12</v>
      </c>
      <c r="C9099" s="99" t="s">
        <v>175</v>
      </c>
    </row>
    <row r="9100" spans="1:3">
      <c r="A9100" s="101">
        <v>31384</v>
      </c>
      <c r="B9100" s="100">
        <v>23.72</v>
      </c>
      <c r="C9100" s="99" t="s">
        <v>175</v>
      </c>
    </row>
    <row r="9101" spans="1:3">
      <c r="A9101" s="101">
        <v>31383</v>
      </c>
      <c r="B9101" s="100">
        <v>23.68</v>
      </c>
      <c r="C9101" s="99" t="s">
        <v>175</v>
      </c>
    </row>
    <row r="9102" spans="1:3">
      <c r="A9102" s="101">
        <v>31380</v>
      </c>
      <c r="B9102" s="100">
        <v>23.87</v>
      </c>
      <c r="C9102" s="99" t="s">
        <v>175</v>
      </c>
    </row>
    <row r="9103" spans="1:3">
      <c r="A9103" s="101">
        <v>31378</v>
      </c>
      <c r="B9103" s="100">
        <v>23.91</v>
      </c>
      <c r="C9103" s="99" t="s">
        <v>175</v>
      </c>
    </row>
    <row r="9104" spans="1:3">
      <c r="A9104" s="101">
        <v>31377</v>
      </c>
      <c r="B9104" s="100">
        <v>23.69</v>
      </c>
      <c r="C9104" s="99" t="s">
        <v>175</v>
      </c>
    </row>
    <row r="9105" spans="1:3">
      <c r="A9105" s="101">
        <v>31376</v>
      </c>
      <c r="B9105" s="100">
        <v>23.65</v>
      </c>
      <c r="C9105" s="99" t="s">
        <v>175</v>
      </c>
    </row>
    <row r="9106" spans="1:3">
      <c r="A9106" s="101">
        <v>31373</v>
      </c>
      <c r="B9106" s="100">
        <v>23.78</v>
      </c>
      <c r="C9106" s="99" t="s">
        <v>175</v>
      </c>
    </row>
    <row r="9107" spans="1:3">
      <c r="A9107" s="101">
        <v>31372</v>
      </c>
      <c r="B9107" s="100">
        <v>23.76</v>
      </c>
      <c r="C9107" s="99" t="s">
        <v>175</v>
      </c>
    </row>
    <row r="9108" spans="1:3">
      <c r="A9108" s="101">
        <v>31371</v>
      </c>
      <c r="B9108" s="100">
        <v>23.47</v>
      </c>
      <c r="C9108" s="99" t="s">
        <v>175</v>
      </c>
    </row>
    <row r="9109" spans="1:3">
      <c r="A9109" s="101">
        <v>31370</v>
      </c>
      <c r="B9109" s="100">
        <v>23.44</v>
      </c>
      <c r="C9109" s="99" t="s">
        <v>175</v>
      </c>
    </row>
    <row r="9110" spans="1:3">
      <c r="A9110" s="101">
        <v>31369</v>
      </c>
      <c r="B9110" s="100">
        <v>23.44</v>
      </c>
      <c r="C9110" s="99" t="s">
        <v>175</v>
      </c>
    </row>
    <row r="9111" spans="1:3">
      <c r="A9111" s="101">
        <v>31366</v>
      </c>
      <c r="B9111" s="100">
        <v>23.36</v>
      </c>
      <c r="C9111" s="99" t="s">
        <v>175</v>
      </c>
    </row>
    <row r="9112" spans="1:3">
      <c r="A9112" s="101">
        <v>31365</v>
      </c>
      <c r="B9112" s="100">
        <v>23.47</v>
      </c>
      <c r="C9112" s="99" t="s">
        <v>175</v>
      </c>
    </row>
    <row r="9113" spans="1:3">
      <c r="A9113" s="101">
        <v>31364</v>
      </c>
      <c r="B9113" s="100">
        <v>23.24</v>
      </c>
      <c r="C9113" s="99" t="s">
        <v>175</v>
      </c>
    </row>
    <row r="9114" spans="1:3">
      <c r="A9114" s="101">
        <v>31363</v>
      </c>
      <c r="B9114" s="100">
        <v>23.35</v>
      </c>
      <c r="C9114" s="99" t="s">
        <v>175</v>
      </c>
    </row>
    <row r="9115" spans="1:3">
      <c r="A9115" s="101">
        <v>31362</v>
      </c>
      <c r="B9115" s="100">
        <v>23.26</v>
      </c>
      <c r="C9115" s="99" t="s">
        <v>175</v>
      </c>
    </row>
    <row r="9116" spans="1:3">
      <c r="A9116" s="101">
        <v>31359</v>
      </c>
      <c r="B9116" s="100">
        <v>22.84</v>
      </c>
      <c r="C9116" s="99" t="s">
        <v>175</v>
      </c>
    </row>
    <row r="9117" spans="1:3">
      <c r="A9117" s="101">
        <v>31358</v>
      </c>
      <c r="B9117" s="100">
        <v>22.7</v>
      </c>
      <c r="C9117" s="99" t="s">
        <v>175</v>
      </c>
    </row>
    <row r="9118" spans="1:3">
      <c r="A9118" s="101">
        <v>31357</v>
      </c>
      <c r="B9118" s="100">
        <v>22.71</v>
      </c>
      <c r="C9118" s="99" t="s">
        <v>175</v>
      </c>
    </row>
    <row r="9119" spans="1:3">
      <c r="A9119" s="101">
        <v>31356</v>
      </c>
      <c r="B9119" s="100">
        <v>22.65</v>
      </c>
      <c r="C9119" s="99" t="s">
        <v>175</v>
      </c>
    </row>
    <row r="9120" spans="1:3">
      <c r="A9120" s="101">
        <v>31355</v>
      </c>
      <c r="B9120" s="100">
        <v>22.5</v>
      </c>
      <c r="C9120" s="99" t="s">
        <v>175</v>
      </c>
    </row>
    <row r="9121" spans="1:3">
      <c r="A9121" s="101">
        <v>31352</v>
      </c>
      <c r="B9121" s="100">
        <v>22.52</v>
      </c>
      <c r="C9121" s="99" t="s">
        <v>175</v>
      </c>
    </row>
    <row r="9122" spans="1:3">
      <c r="A9122" s="101">
        <v>31351</v>
      </c>
      <c r="B9122" s="100">
        <v>22.32</v>
      </c>
      <c r="C9122" s="99" t="s">
        <v>175</v>
      </c>
    </row>
    <row r="9123" spans="1:3">
      <c r="A9123" s="101">
        <v>31350</v>
      </c>
      <c r="B9123" s="100">
        <v>22.35</v>
      </c>
      <c r="C9123" s="99" t="s">
        <v>175</v>
      </c>
    </row>
    <row r="9124" spans="1:3">
      <c r="A9124" s="101">
        <v>31349</v>
      </c>
      <c r="B9124" s="100">
        <v>22.25</v>
      </c>
      <c r="C9124" s="99" t="s">
        <v>175</v>
      </c>
    </row>
    <row r="9125" spans="1:3">
      <c r="A9125" s="101">
        <v>31348</v>
      </c>
      <c r="B9125" s="100">
        <v>22.07</v>
      </c>
      <c r="C9125" s="99" t="s">
        <v>175</v>
      </c>
    </row>
    <row r="9126" spans="1:3">
      <c r="A9126" s="101">
        <v>31345</v>
      </c>
      <c r="B9126" s="100">
        <v>22.03</v>
      </c>
      <c r="C9126" s="99" t="s">
        <v>175</v>
      </c>
    </row>
    <row r="9127" spans="1:3">
      <c r="A9127" s="101">
        <v>31344</v>
      </c>
      <c r="B9127" s="100">
        <v>22.14</v>
      </c>
      <c r="C9127" s="99" t="s">
        <v>175</v>
      </c>
    </row>
    <row r="9128" spans="1:3">
      <c r="A9128" s="101">
        <v>31343</v>
      </c>
      <c r="B9128" s="100">
        <v>22.21</v>
      </c>
      <c r="C9128" s="99" t="s">
        <v>175</v>
      </c>
    </row>
    <row r="9129" spans="1:3">
      <c r="A9129" s="101">
        <v>31342</v>
      </c>
      <c r="B9129" s="100">
        <v>22.09</v>
      </c>
      <c r="C9129" s="99" t="s">
        <v>175</v>
      </c>
    </row>
    <row r="9130" spans="1:3">
      <c r="A9130" s="101">
        <v>31341</v>
      </c>
      <c r="B9130" s="100">
        <v>21.96</v>
      </c>
      <c r="C9130" s="99" t="s">
        <v>175</v>
      </c>
    </row>
    <row r="9131" spans="1:3">
      <c r="A9131" s="101">
        <v>31338</v>
      </c>
      <c r="B9131" s="100">
        <v>21.97</v>
      </c>
      <c r="C9131" s="99" t="s">
        <v>175</v>
      </c>
    </row>
    <row r="9132" spans="1:3">
      <c r="A9132" s="101">
        <v>31337</v>
      </c>
      <c r="B9132" s="100">
        <v>22.04</v>
      </c>
      <c r="C9132" s="99" t="s">
        <v>175</v>
      </c>
    </row>
    <row r="9133" spans="1:3">
      <c r="A9133" s="101">
        <v>31336</v>
      </c>
      <c r="B9133" s="100">
        <v>22.08</v>
      </c>
      <c r="C9133" s="99" t="s">
        <v>175</v>
      </c>
    </row>
    <row r="9134" spans="1:3">
      <c r="A9134" s="101">
        <v>31335</v>
      </c>
      <c r="B9134" s="100">
        <v>21.85</v>
      </c>
      <c r="C9134" s="99" t="s">
        <v>175</v>
      </c>
    </row>
    <row r="9135" spans="1:3">
      <c r="A9135" s="101">
        <v>31334</v>
      </c>
      <c r="B9135" s="100">
        <v>21.89</v>
      </c>
      <c r="C9135" s="99" t="s">
        <v>175</v>
      </c>
    </row>
    <row r="9136" spans="1:3">
      <c r="A9136" s="101">
        <v>31331</v>
      </c>
      <c r="B9136" s="100">
        <v>21.65</v>
      </c>
      <c r="C9136" s="99" t="s">
        <v>175</v>
      </c>
    </row>
    <row r="9137" spans="1:3">
      <c r="A9137" s="101">
        <v>31330</v>
      </c>
      <c r="B9137" s="100">
        <v>21.47</v>
      </c>
      <c r="C9137" s="99" t="s">
        <v>175</v>
      </c>
    </row>
    <row r="9138" spans="1:3">
      <c r="A9138" s="101">
        <v>31329</v>
      </c>
      <c r="B9138" s="100">
        <v>21.45</v>
      </c>
      <c r="C9138" s="99" t="s">
        <v>175</v>
      </c>
    </row>
    <row r="9139" spans="1:3">
      <c r="A9139" s="101">
        <v>31328</v>
      </c>
      <c r="B9139" s="100">
        <v>21.37</v>
      </c>
      <c r="C9139" s="99" t="s">
        <v>175</v>
      </c>
    </row>
    <row r="9140" spans="1:3">
      <c r="A9140" s="101">
        <v>31327</v>
      </c>
      <c r="B9140" s="100">
        <v>21.37</v>
      </c>
      <c r="C9140" s="99" t="s">
        <v>175</v>
      </c>
    </row>
    <row r="9141" spans="1:3">
      <c r="A9141" s="101">
        <v>31324</v>
      </c>
      <c r="B9141" s="100">
        <v>21.53</v>
      </c>
      <c r="C9141" s="99" t="s">
        <v>175</v>
      </c>
    </row>
    <row r="9142" spans="1:3">
      <c r="A9142" s="101">
        <v>31323</v>
      </c>
      <c r="B9142" s="100">
        <v>21.65</v>
      </c>
      <c r="C9142" s="99" t="s">
        <v>175</v>
      </c>
    </row>
    <row r="9143" spans="1:3">
      <c r="A9143" s="101">
        <v>31322</v>
      </c>
      <c r="B9143" s="100">
        <v>21.61</v>
      </c>
      <c r="C9143" s="99" t="s">
        <v>175</v>
      </c>
    </row>
    <row r="9144" spans="1:3">
      <c r="A9144" s="101">
        <v>31321</v>
      </c>
      <c r="B9144" s="100">
        <v>21.74</v>
      </c>
      <c r="C9144" s="99" t="s">
        <v>175</v>
      </c>
    </row>
    <row r="9145" spans="1:3">
      <c r="A9145" s="101">
        <v>31320</v>
      </c>
      <c r="B9145" s="100">
        <v>21.38</v>
      </c>
      <c r="C9145" s="99" t="s">
        <v>175</v>
      </c>
    </row>
    <row r="9146" spans="1:3">
      <c r="A9146" s="101">
        <v>31316</v>
      </c>
      <c r="B9146" s="100">
        <v>21.46</v>
      </c>
      <c r="C9146" s="99" t="s">
        <v>175</v>
      </c>
    </row>
    <row r="9147" spans="1:3">
      <c r="A9147" s="101">
        <v>31315</v>
      </c>
      <c r="B9147" s="100">
        <v>21.38</v>
      </c>
      <c r="C9147" s="99" t="s">
        <v>175</v>
      </c>
    </row>
    <row r="9148" spans="1:3">
      <c r="A9148" s="101">
        <v>31314</v>
      </c>
      <c r="B9148" s="100">
        <v>21.62</v>
      </c>
      <c r="C9148" s="99" t="s">
        <v>175</v>
      </c>
    </row>
    <row r="9149" spans="1:3">
      <c r="A9149" s="101">
        <v>31313</v>
      </c>
      <c r="B9149" s="100">
        <v>21.79</v>
      </c>
      <c r="C9149" s="99" t="s">
        <v>175</v>
      </c>
    </row>
    <row r="9150" spans="1:3">
      <c r="A9150" s="101">
        <v>31310</v>
      </c>
      <c r="B9150" s="100">
        <v>21.53</v>
      </c>
      <c r="C9150" s="99" t="s">
        <v>175</v>
      </c>
    </row>
    <row r="9151" spans="1:3">
      <c r="A9151" s="101">
        <v>31309</v>
      </c>
      <c r="B9151" s="100">
        <v>21.68</v>
      </c>
      <c r="C9151" s="99" t="s">
        <v>175</v>
      </c>
    </row>
    <row r="9152" spans="1:3">
      <c r="A9152" s="101">
        <v>31308</v>
      </c>
      <c r="B9152" s="100">
        <v>21.48</v>
      </c>
      <c r="C9152" s="99" t="s">
        <v>175</v>
      </c>
    </row>
    <row r="9153" spans="1:3">
      <c r="A9153" s="101">
        <v>31307</v>
      </c>
      <c r="B9153" s="100">
        <v>21.44</v>
      </c>
      <c r="C9153" s="99" t="s">
        <v>175</v>
      </c>
    </row>
    <row r="9154" spans="1:3">
      <c r="A9154" s="101">
        <v>31306</v>
      </c>
      <c r="B9154" s="100">
        <v>21.61</v>
      </c>
      <c r="C9154" s="99" t="s">
        <v>175</v>
      </c>
    </row>
    <row r="9155" spans="1:3">
      <c r="A9155" s="101">
        <v>31303</v>
      </c>
      <c r="B9155" s="100">
        <v>21.62</v>
      </c>
      <c r="C9155" s="99" t="s">
        <v>175</v>
      </c>
    </row>
    <row r="9156" spans="1:3">
      <c r="A9156" s="101">
        <v>31302</v>
      </c>
      <c r="B9156" s="100">
        <v>21.71</v>
      </c>
      <c r="C9156" s="99" t="s">
        <v>175</v>
      </c>
    </row>
    <row r="9157" spans="1:3">
      <c r="A9157" s="101">
        <v>31301</v>
      </c>
      <c r="B9157" s="100">
        <v>21.87</v>
      </c>
      <c r="C9157" s="99" t="s">
        <v>175</v>
      </c>
    </row>
    <row r="9158" spans="1:3">
      <c r="A9158" s="101">
        <v>31300</v>
      </c>
      <c r="B9158" s="100">
        <v>22.08</v>
      </c>
      <c r="C9158" s="99" t="s">
        <v>175</v>
      </c>
    </row>
    <row r="9159" spans="1:3">
      <c r="A9159" s="101">
        <v>31299</v>
      </c>
      <c r="B9159" s="100">
        <v>22.23</v>
      </c>
      <c r="C9159" s="99" t="s">
        <v>175</v>
      </c>
    </row>
    <row r="9160" spans="1:3">
      <c r="A9160" s="101">
        <v>31296</v>
      </c>
      <c r="B9160" s="100">
        <v>22.22</v>
      </c>
      <c r="C9160" s="99" t="s">
        <v>175</v>
      </c>
    </row>
    <row r="9161" spans="1:3">
      <c r="A9161" s="101">
        <v>31295</v>
      </c>
      <c r="B9161" s="100">
        <v>22.11</v>
      </c>
      <c r="C9161" s="99" t="s">
        <v>175</v>
      </c>
    </row>
    <row r="9162" spans="1:3">
      <c r="A9162" s="101">
        <v>31294</v>
      </c>
      <c r="B9162" s="100">
        <v>22.12</v>
      </c>
      <c r="C9162" s="99" t="s">
        <v>175</v>
      </c>
    </row>
    <row r="9163" spans="1:3">
      <c r="A9163" s="101">
        <v>31293</v>
      </c>
      <c r="B9163" s="100">
        <v>22.18</v>
      </c>
      <c r="C9163" s="99" t="s">
        <v>175</v>
      </c>
    </row>
    <row r="9164" spans="1:3">
      <c r="A9164" s="101">
        <v>31289</v>
      </c>
      <c r="B9164" s="100">
        <v>22.26</v>
      </c>
      <c r="C9164" s="99" t="s">
        <v>175</v>
      </c>
    </row>
    <row r="9165" spans="1:3">
      <c r="A9165" s="101">
        <v>31288</v>
      </c>
      <c r="B9165" s="100">
        <v>22.29</v>
      </c>
      <c r="C9165" s="99" t="s">
        <v>175</v>
      </c>
    </row>
    <row r="9166" spans="1:3">
      <c r="A9166" s="101">
        <v>31287</v>
      </c>
      <c r="B9166" s="100">
        <v>22.27</v>
      </c>
      <c r="C9166" s="99" t="s">
        <v>175</v>
      </c>
    </row>
    <row r="9167" spans="1:3">
      <c r="A9167" s="101">
        <v>31286</v>
      </c>
      <c r="B9167" s="100">
        <v>22.19</v>
      </c>
      <c r="C9167" s="99" t="s">
        <v>175</v>
      </c>
    </row>
    <row r="9168" spans="1:3">
      <c r="A9168" s="101">
        <v>31285</v>
      </c>
      <c r="B9168" s="100">
        <v>22.09</v>
      </c>
      <c r="C9168" s="99" t="s">
        <v>175</v>
      </c>
    </row>
    <row r="9169" spans="1:3">
      <c r="A9169" s="101">
        <v>31282</v>
      </c>
      <c r="B9169" s="100">
        <v>22.06</v>
      </c>
      <c r="C9169" s="99" t="s">
        <v>175</v>
      </c>
    </row>
    <row r="9170" spans="1:3">
      <c r="A9170" s="101">
        <v>31281</v>
      </c>
      <c r="B9170" s="100">
        <v>22.09</v>
      </c>
      <c r="C9170" s="99" t="s">
        <v>175</v>
      </c>
    </row>
    <row r="9171" spans="1:3">
      <c r="A9171" s="101">
        <v>31280</v>
      </c>
      <c r="B9171" s="100">
        <v>22.29</v>
      </c>
      <c r="C9171" s="99" t="s">
        <v>175</v>
      </c>
    </row>
    <row r="9172" spans="1:3">
      <c r="A9172" s="101">
        <v>31279</v>
      </c>
      <c r="B9172" s="100">
        <v>22.17</v>
      </c>
      <c r="C9172" s="99" t="s">
        <v>175</v>
      </c>
    </row>
    <row r="9173" spans="1:3">
      <c r="A9173" s="101">
        <v>31278</v>
      </c>
      <c r="B9173" s="100">
        <v>21.97</v>
      </c>
      <c r="C9173" s="99" t="s">
        <v>175</v>
      </c>
    </row>
    <row r="9174" spans="1:3">
      <c r="A9174" s="101">
        <v>31275</v>
      </c>
      <c r="B9174" s="100">
        <v>21.91</v>
      </c>
      <c r="C9174" s="99" t="s">
        <v>175</v>
      </c>
    </row>
    <row r="9175" spans="1:3">
      <c r="A9175" s="101">
        <v>31274</v>
      </c>
      <c r="B9175" s="100">
        <v>22.06</v>
      </c>
      <c r="C9175" s="99" t="s">
        <v>175</v>
      </c>
    </row>
    <row r="9176" spans="1:3">
      <c r="A9176" s="101">
        <v>31273</v>
      </c>
      <c r="B9176" s="100">
        <v>22.08</v>
      </c>
      <c r="C9176" s="99" t="s">
        <v>175</v>
      </c>
    </row>
    <row r="9177" spans="1:3">
      <c r="A9177" s="101">
        <v>31272</v>
      </c>
      <c r="B9177" s="100">
        <v>22.06</v>
      </c>
      <c r="C9177" s="99" t="s">
        <v>175</v>
      </c>
    </row>
    <row r="9178" spans="1:3">
      <c r="A9178" s="101">
        <v>31271</v>
      </c>
      <c r="B9178" s="100">
        <v>22.09</v>
      </c>
      <c r="C9178" s="99" t="s">
        <v>175</v>
      </c>
    </row>
    <row r="9179" spans="1:3">
      <c r="A9179" s="101">
        <v>31268</v>
      </c>
      <c r="B9179" s="100">
        <v>22.16</v>
      </c>
      <c r="C9179" s="99" t="s">
        <v>175</v>
      </c>
    </row>
    <row r="9180" spans="1:3">
      <c r="A9180" s="101">
        <v>31267</v>
      </c>
      <c r="B9180" s="100">
        <v>22.23</v>
      </c>
      <c r="C9180" s="99" t="s">
        <v>175</v>
      </c>
    </row>
    <row r="9181" spans="1:3">
      <c r="A9181" s="101">
        <v>31266</v>
      </c>
      <c r="B9181" s="100">
        <v>22.07</v>
      </c>
      <c r="C9181" s="99" t="s">
        <v>175</v>
      </c>
    </row>
    <row r="9182" spans="1:3">
      <c r="A9182" s="101">
        <v>31265</v>
      </c>
      <c r="B9182" s="100">
        <v>22.08</v>
      </c>
      <c r="C9182" s="99" t="s">
        <v>175</v>
      </c>
    </row>
    <row r="9183" spans="1:3">
      <c r="A9183" s="101">
        <v>31264</v>
      </c>
      <c r="B9183" s="100">
        <v>22.4</v>
      </c>
      <c r="C9183" s="99" t="s">
        <v>175</v>
      </c>
    </row>
    <row r="9184" spans="1:3">
      <c r="A9184" s="101">
        <v>31261</v>
      </c>
      <c r="B9184" s="100">
        <v>22.48</v>
      </c>
      <c r="C9184" s="99" t="s">
        <v>175</v>
      </c>
    </row>
    <row r="9185" spans="1:3">
      <c r="A9185" s="101">
        <v>31260</v>
      </c>
      <c r="B9185" s="100">
        <v>22.55</v>
      </c>
      <c r="C9185" s="99" t="s">
        <v>175</v>
      </c>
    </row>
    <row r="9186" spans="1:3">
      <c r="A9186" s="101">
        <v>31259</v>
      </c>
      <c r="B9186" s="100">
        <v>22.41</v>
      </c>
      <c r="C9186" s="99" t="s">
        <v>175</v>
      </c>
    </row>
    <row r="9187" spans="1:3">
      <c r="A9187" s="101">
        <v>31258</v>
      </c>
      <c r="B9187" s="100">
        <v>22.29</v>
      </c>
      <c r="C9187" s="99" t="s">
        <v>175</v>
      </c>
    </row>
    <row r="9188" spans="1:3">
      <c r="A9188" s="101">
        <v>31257</v>
      </c>
      <c r="B9188" s="100">
        <v>22.25</v>
      </c>
      <c r="C9188" s="99" t="s">
        <v>175</v>
      </c>
    </row>
    <row r="9189" spans="1:3">
      <c r="A9189" s="101">
        <v>31254</v>
      </c>
      <c r="B9189" s="100">
        <v>22.57</v>
      </c>
      <c r="C9189" s="99" t="s">
        <v>175</v>
      </c>
    </row>
    <row r="9190" spans="1:3">
      <c r="A9190" s="101">
        <v>31253</v>
      </c>
      <c r="B9190" s="100">
        <v>22.53</v>
      </c>
      <c r="C9190" s="99" t="s">
        <v>175</v>
      </c>
    </row>
    <row r="9191" spans="1:3">
      <c r="A9191" s="101">
        <v>31252</v>
      </c>
      <c r="B9191" s="100">
        <v>22.47</v>
      </c>
      <c r="C9191" s="99" t="s">
        <v>175</v>
      </c>
    </row>
    <row r="9192" spans="1:3">
      <c r="A9192" s="101">
        <v>31251</v>
      </c>
      <c r="B9192" s="100">
        <v>22.58</v>
      </c>
      <c r="C9192" s="99" t="s">
        <v>175</v>
      </c>
    </row>
    <row r="9193" spans="1:3">
      <c r="A9193" s="101">
        <v>31250</v>
      </c>
      <c r="B9193" s="100">
        <v>22.79</v>
      </c>
      <c r="C9193" s="99" t="s">
        <v>175</v>
      </c>
    </row>
    <row r="9194" spans="1:3">
      <c r="A9194" s="101">
        <v>31247</v>
      </c>
      <c r="B9194" s="100">
        <v>22.88</v>
      </c>
      <c r="C9194" s="99" t="s">
        <v>175</v>
      </c>
    </row>
    <row r="9195" spans="1:3">
      <c r="A9195" s="101">
        <v>31246</v>
      </c>
      <c r="B9195" s="100">
        <v>22.79</v>
      </c>
      <c r="C9195" s="99" t="s">
        <v>175</v>
      </c>
    </row>
    <row r="9196" spans="1:3">
      <c r="A9196" s="101">
        <v>31245</v>
      </c>
      <c r="B9196" s="100">
        <v>22.94</v>
      </c>
      <c r="C9196" s="99" t="s">
        <v>175</v>
      </c>
    </row>
    <row r="9197" spans="1:3">
      <c r="A9197" s="101">
        <v>31244</v>
      </c>
      <c r="B9197" s="100">
        <v>22.83</v>
      </c>
      <c r="C9197" s="99" t="s">
        <v>175</v>
      </c>
    </row>
    <row r="9198" spans="1:3">
      <c r="A9198" s="101">
        <v>31243</v>
      </c>
      <c r="B9198" s="100">
        <v>22.59</v>
      </c>
      <c r="C9198" s="99" t="s">
        <v>175</v>
      </c>
    </row>
    <row r="9199" spans="1:3">
      <c r="A9199" s="101">
        <v>31240</v>
      </c>
      <c r="B9199" s="100">
        <v>22.65</v>
      </c>
      <c r="C9199" s="99" t="s">
        <v>175</v>
      </c>
    </row>
    <row r="9200" spans="1:3">
      <c r="A9200" s="101">
        <v>31239</v>
      </c>
      <c r="B9200" s="100">
        <v>22.61</v>
      </c>
      <c r="C9200" s="99" t="s">
        <v>175</v>
      </c>
    </row>
    <row r="9201" spans="1:3">
      <c r="A9201" s="101">
        <v>31238</v>
      </c>
      <c r="B9201" s="100">
        <v>22.55</v>
      </c>
      <c r="C9201" s="99" t="s">
        <v>175</v>
      </c>
    </row>
    <row r="9202" spans="1:3">
      <c r="A9202" s="101">
        <v>31237</v>
      </c>
      <c r="B9202" s="100">
        <v>22.39</v>
      </c>
      <c r="C9202" s="99" t="s">
        <v>175</v>
      </c>
    </row>
    <row r="9203" spans="1:3">
      <c r="A9203" s="101">
        <v>31236</v>
      </c>
      <c r="B9203" s="100">
        <v>22.49</v>
      </c>
      <c r="C9203" s="99" t="s">
        <v>175</v>
      </c>
    </row>
    <row r="9204" spans="1:3">
      <c r="A9204" s="101">
        <v>31233</v>
      </c>
      <c r="B9204" s="100">
        <v>22.56</v>
      </c>
      <c r="C9204" s="99" t="s">
        <v>175</v>
      </c>
    </row>
    <row r="9205" spans="1:3">
      <c r="A9205" s="101">
        <v>31231</v>
      </c>
      <c r="B9205" s="100">
        <v>22.43</v>
      </c>
      <c r="C9205" s="99" t="s">
        <v>175</v>
      </c>
    </row>
    <row r="9206" spans="1:3">
      <c r="A9206" s="101">
        <v>31230</v>
      </c>
      <c r="B9206" s="100">
        <v>22.49</v>
      </c>
      <c r="C9206" s="99" t="s">
        <v>175</v>
      </c>
    </row>
    <row r="9207" spans="1:3">
      <c r="A9207" s="101">
        <v>31229</v>
      </c>
      <c r="B9207" s="100">
        <v>22.54</v>
      </c>
      <c r="C9207" s="99" t="s">
        <v>175</v>
      </c>
    </row>
    <row r="9208" spans="1:3">
      <c r="A9208" s="101">
        <v>31226</v>
      </c>
      <c r="B9208" s="100">
        <v>22.47</v>
      </c>
      <c r="C9208" s="99" t="s">
        <v>175</v>
      </c>
    </row>
    <row r="9209" spans="1:3">
      <c r="A9209" s="101">
        <v>31225</v>
      </c>
      <c r="B9209" s="100">
        <v>22.58</v>
      </c>
      <c r="C9209" s="99" t="s">
        <v>175</v>
      </c>
    </row>
    <row r="9210" spans="1:3">
      <c r="A9210" s="101">
        <v>31224</v>
      </c>
      <c r="B9210" s="100">
        <v>22.44</v>
      </c>
      <c r="C9210" s="99" t="s">
        <v>175</v>
      </c>
    </row>
    <row r="9211" spans="1:3">
      <c r="A9211" s="101">
        <v>31223</v>
      </c>
      <c r="B9211" s="100">
        <v>22.4</v>
      </c>
      <c r="C9211" s="99" t="s">
        <v>175</v>
      </c>
    </row>
    <row r="9212" spans="1:3">
      <c r="A9212" s="101">
        <v>31222</v>
      </c>
      <c r="B9212" s="100">
        <v>22.33</v>
      </c>
      <c r="C9212" s="99" t="s">
        <v>175</v>
      </c>
    </row>
    <row r="9213" spans="1:3">
      <c r="A9213" s="101">
        <v>31219</v>
      </c>
      <c r="B9213" s="100">
        <v>22.36</v>
      </c>
      <c r="C9213" s="99" t="s">
        <v>175</v>
      </c>
    </row>
    <row r="9214" spans="1:3">
      <c r="A9214" s="101">
        <v>31218</v>
      </c>
      <c r="B9214" s="100">
        <v>22.03</v>
      </c>
      <c r="C9214" s="99" t="s">
        <v>175</v>
      </c>
    </row>
    <row r="9215" spans="1:3">
      <c r="A9215" s="101">
        <v>31217</v>
      </c>
      <c r="B9215" s="100">
        <v>22.02</v>
      </c>
      <c r="C9215" s="99" t="s">
        <v>175</v>
      </c>
    </row>
    <row r="9216" spans="1:3">
      <c r="A9216" s="101">
        <v>31216</v>
      </c>
      <c r="B9216" s="100">
        <v>22.1</v>
      </c>
      <c r="C9216" s="99" t="s">
        <v>175</v>
      </c>
    </row>
    <row r="9217" spans="1:3">
      <c r="A9217" s="101">
        <v>31215</v>
      </c>
      <c r="B9217" s="100">
        <v>22.01</v>
      </c>
      <c r="C9217" s="99" t="s">
        <v>175</v>
      </c>
    </row>
    <row r="9218" spans="1:3">
      <c r="A9218" s="101">
        <v>31212</v>
      </c>
      <c r="B9218" s="100">
        <v>22.07</v>
      </c>
      <c r="C9218" s="99" t="s">
        <v>175</v>
      </c>
    </row>
    <row r="9219" spans="1:3">
      <c r="A9219" s="101">
        <v>31211</v>
      </c>
      <c r="B9219" s="100">
        <v>21.86</v>
      </c>
      <c r="C9219" s="99" t="s">
        <v>175</v>
      </c>
    </row>
    <row r="9220" spans="1:3">
      <c r="A9220" s="101">
        <v>31210</v>
      </c>
      <c r="B9220" s="100">
        <v>22.13</v>
      </c>
      <c r="C9220" s="99" t="s">
        <v>175</v>
      </c>
    </row>
    <row r="9221" spans="1:3">
      <c r="A9221" s="101">
        <v>31209</v>
      </c>
      <c r="B9221" s="100">
        <v>22.29</v>
      </c>
      <c r="C9221" s="99" t="s">
        <v>175</v>
      </c>
    </row>
    <row r="9222" spans="1:3">
      <c r="A9222" s="101">
        <v>31208</v>
      </c>
      <c r="B9222" s="100">
        <v>22.34</v>
      </c>
      <c r="C9222" s="99" t="s">
        <v>175</v>
      </c>
    </row>
    <row r="9223" spans="1:3">
      <c r="A9223" s="101">
        <v>31205</v>
      </c>
      <c r="B9223" s="100">
        <v>22.35</v>
      </c>
      <c r="C9223" s="99" t="s">
        <v>175</v>
      </c>
    </row>
    <row r="9224" spans="1:3">
      <c r="A9224" s="101">
        <v>31204</v>
      </c>
      <c r="B9224" s="100">
        <v>22.51</v>
      </c>
      <c r="C9224" s="99" t="s">
        <v>175</v>
      </c>
    </row>
    <row r="9225" spans="1:3">
      <c r="A9225" s="101">
        <v>31203</v>
      </c>
      <c r="B9225" s="100">
        <v>22.4</v>
      </c>
      <c r="C9225" s="99" t="s">
        <v>175</v>
      </c>
    </row>
    <row r="9226" spans="1:3">
      <c r="A9226" s="101">
        <v>31202</v>
      </c>
      <c r="B9226" s="100">
        <v>22.39</v>
      </c>
      <c r="C9226" s="99" t="s">
        <v>175</v>
      </c>
    </row>
    <row r="9227" spans="1:3">
      <c r="A9227" s="101">
        <v>31201</v>
      </c>
      <c r="B9227" s="100">
        <v>22.3</v>
      </c>
      <c r="C9227" s="99" t="s">
        <v>175</v>
      </c>
    </row>
    <row r="9228" spans="1:3">
      <c r="A9228" s="101">
        <v>31198</v>
      </c>
      <c r="B9228" s="100">
        <v>22.32</v>
      </c>
      <c r="C9228" s="99" t="s">
        <v>175</v>
      </c>
    </row>
    <row r="9229" spans="1:3">
      <c r="A9229" s="101">
        <v>31197</v>
      </c>
      <c r="B9229" s="100">
        <v>22.1</v>
      </c>
      <c r="C9229" s="99" t="s">
        <v>175</v>
      </c>
    </row>
    <row r="9230" spans="1:3">
      <c r="A9230" s="101">
        <v>31196</v>
      </c>
      <c r="B9230" s="100">
        <v>22.09</v>
      </c>
      <c r="C9230" s="99" t="s">
        <v>175</v>
      </c>
    </row>
    <row r="9231" spans="1:3">
      <c r="A9231" s="101">
        <v>31195</v>
      </c>
      <c r="B9231" s="100">
        <v>22.11</v>
      </c>
      <c r="C9231" s="99" t="s">
        <v>175</v>
      </c>
    </row>
    <row r="9232" spans="1:3">
      <c r="A9232" s="101">
        <v>31191</v>
      </c>
      <c r="B9232" s="100">
        <v>22.15</v>
      </c>
      <c r="C9232" s="99" t="s">
        <v>175</v>
      </c>
    </row>
    <row r="9233" spans="1:3">
      <c r="A9233" s="101">
        <v>31190</v>
      </c>
      <c r="B9233" s="100">
        <v>22.05</v>
      </c>
      <c r="C9233" s="99" t="s">
        <v>175</v>
      </c>
    </row>
    <row r="9234" spans="1:3">
      <c r="A9234" s="101">
        <v>31189</v>
      </c>
      <c r="B9234" s="100">
        <v>22.17</v>
      </c>
      <c r="C9234" s="99" t="s">
        <v>175</v>
      </c>
    </row>
    <row r="9235" spans="1:3">
      <c r="A9235" s="101">
        <v>31188</v>
      </c>
      <c r="B9235" s="100">
        <v>22.29</v>
      </c>
      <c r="C9235" s="99" t="s">
        <v>175</v>
      </c>
    </row>
    <row r="9236" spans="1:3">
      <c r="A9236" s="101">
        <v>31187</v>
      </c>
      <c r="B9236" s="100">
        <v>22.3</v>
      </c>
      <c r="C9236" s="99" t="s">
        <v>175</v>
      </c>
    </row>
    <row r="9237" spans="1:3">
      <c r="A9237" s="101">
        <v>31184</v>
      </c>
      <c r="B9237" s="100">
        <v>22.02</v>
      </c>
      <c r="C9237" s="99" t="s">
        <v>175</v>
      </c>
    </row>
    <row r="9238" spans="1:3">
      <c r="A9238" s="101">
        <v>31183</v>
      </c>
      <c r="B9238" s="100">
        <v>21.82</v>
      </c>
      <c r="C9238" s="99" t="s">
        <v>175</v>
      </c>
    </row>
    <row r="9239" spans="1:3">
      <c r="A9239" s="101">
        <v>31182</v>
      </c>
      <c r="B9239" s="100">
        <v>21.68</v>
      </c>
      <c r="C9239" s="99" t="s">
        <v>175</v>
      </c>
    </row>
    <row r="9240" spans="1:3">
      <c r="A9240" s="101">
        <v>31181</v>
      </c>
      <c r="B9240" s="100">
        <v>21.6</v>
      </c>
      <c r="C9240" s="99" t="s">
        <v>175</v>
      </c>
    </row>
    <row r="9241" spans="1:3">
      <c r="A9241" s="101">
        <v>31180</v>
      </c>
      <c r="B9241" s="100">
        <v>21.69</v>
      </c>
      <c r="C9241" s="99" t="s">
        <v>175</v>
      </c>
    </row>
    <row r="9242" spans="1:3">
      <c r="A9242" s="101">
        <v>31177</v>
      </c>
      <c r="B9242" s="100">
        <v>21.64</v>
      </c>
      <c r="C9242" s="99" t="s">
        <v>175</v>
      </c>
    </row>
    <row r="9243" spans="1:3">
      <c r="A9243" s="101">
        <v>31176</v>
      </c>
      <c r="B9243" s="100">
        <v>21.36</v>
      </c>
      <c r="C9243" s="99" t="s">
        <v>175</v>
      </c>
    </row>
    <row r="9244" spans="1:3">
      <c r="A9244" s="101">
        <v>31175</v>
      </c>
      <c r="B9244" s="100">
        <v>21.2</v>
      </c>
      <c r="C9244" s="99" t="s">
        <v>175</v>
      </c>
    </row>
    <row r="9245" spans="1:3">
      <c r="A9245" s="101">
        <v>31174</v>
      </c>
      <c r="B9245" s="100">
        <v>21.22</v>
      </c>
      <c r="C9245" s="99" t="s">
        <v>175</v>
      </c>
    </row>
    <row r="9246" spans="1:3">
      <c r="A9246" s="101">
        <v>31173</v>
      </c>
      <c r="B9246" s="100">
        <v>21.11</v>
      </c>
      <c r="C9246" s="99" t="s">
        <v>175</v>
      </c>
    </row>
    <row r="9247" spans="1:3">
      <c r="A9247" s="101">
        <v>31170</v>
      </c>
      <c r="B9247" s="100">
        <v>21.1</v>
      </c>
      <c r="C9247" s="99" t="s">
        <v>175</v>
      </c>
    </row>
    <row r="9248" spans="1:3">
      <c r="A9248" s="101">
        <v>31169</v>
      </c>
      <c r="B9248" s="100">
        <v>20.97</v>
      </c>
      <c r="C9248" s="99" t="s">
        <v>175</v>
      </c>
    </row>
    <row r="9249" spans="1:3">
      <c r="A9249" s="101">
        <v>31168</v>
      </c>
      <c r="B9249" s="100">
        <v>20.89</v>
      </c>
      <c r="C9249" s="99" t="s">
        <v>175</v>
      </c>
    </row>
    <row r="9250" spans="1:3">
      <c r="A9250" s="101">
        <v>31167</v>
      </c>
      <c r="B9250" s="100">
        <v>21.05</v>
      </c>
      <c r="C9250" s="99" t="s">
        <v>175</v>
      </c>
    </row>
    <row r="9251" spans="1:3">
      <c r="A9251" s="101">
        <v>31166</v>
      </c>
      <c r="B9251" s="100">
        <v>21.14</v>
      </c>
      <c r="C9251" s="99" t="s">
        <v>175</v>
      </c>
    </row>
    <row r="9252" spans="1:3">
      <c r="A9252" s="101">
        <v>31163</v>
      </c>
      <c r="B9252" s="100">
        <v>21.32</v>
      </c>
      <c r="C9252" s="99" t="s">
        <v>175</v>
      </c>
    </row>
    <row r="9253" spans="1:3">
      <c r="A9253" s="101">
        <v>31162</v>
      </c>
      <c r="B9253" s="100">
        <v>21.46</v>
      </c>
      <c r="C9253" s="99" t="s">
        <v>175</v>
      </c>
    </row>
    <row r="9254" spans="1:3">
      <c r="A9254" s="101">
        <v>31161</v>
      </c>
      <c r="B9254" s="100">
        <v>21.32</v>
      </c>
      <c r="C9254" s="99" t="s">
        <v>175</v>
      </c>
    </row>
    <row r="9255" spans="1:3">
      <c r="A9255" s="101">
        <v>31160</v>
      </c>
      <c r="B9255" s="100">
        <v>21.28</v>
      </c>
      <c r="C9255" s="99" t="s">
        <v>175</v>
      </c>
    </row>
    <row r="9256" spans="1:3">
      <c r="A9256" s="101">
        <v>31159</v>
      </c>
      <c r="B9256" s="100">
        <v>21.14</v>
      </c>
      <c r="C9256" s="99" t="s">
        <v>175</v>
      </c>
    </row>
    <row r="9257" spans="1:3">
      <c r="A9257" s="101">
        <v>31156</v>
      </c>
      <c r="B9257" s="100">
        <v>21.19</v>
      </c>
      <c r="C9257" s="99" t="s">
        <v>175</v>
      </c>
    </row>
    <row r="9258" spans="1:3">
      <c r="A9258" s="101">
        <v>31155</v>
      </c>
      <c r="B9258" s="100">
        <v>21.16</v>
      </c>
      <c r="C9258" s="99" t="s">
        <v>175</v>
      </c>
    </row>
    <row r="9259" spans="1:3">
      <c r="A9259" s="101">
        <v>31154</v>
      </c>
      <c r="B9259" s="100">
        <v>21.25</v>
      </c>
      <c r="C9259" s="99" t="s">
        <v>175</v>
      </c>
    </row>
    <row r="9260" spans="1:3">
      <c r="A9260" s="101">
        <v>31153</v>
      </c>
      <c r="B9260" s="100">
        <v>21.2</v>
      </c>
      <c r="C9260" s="99" t="s">
        <v>175</v>
      </c>
    </row>
    <row r="9261" spans="1:3">
      <c r="A9261" s="101">
        <v>31152</v>
      </c>
      <c r="B9261" s="100">
        <v>21.16</v>
      </c>
      <c r="C9261" s="99" t="s">
        <v>175</v>
      </c>
    </row>
    <row r="9262" spans="1:3">
      <c r="A9262" s="101">
        <v>31149</v>
      </c>
      <c r="B9262" s="100">
        <v>21.11</v>
      </c>
      <c r="C9262" s="99" t="s">
        <v>175</v>
      </c>
    </row>
    <row r="9263" spans="1:3">
      <c r="A9263" s="101">
        <v>31148</v>
      </c>
      <c r="B9263" s="100">
        <v>21.07</v>
      </c>
      <c r="C9263" s="99" t="s">
        <v>175</v>
      </c>
    </row>
    <row r="9264" spans="1:3">
      <c r="A9264" s="101">
        <v>31147</v>
      </c>
      <c r="B9264" s="100">
        <v>20.99</v>
      </c>
      <c r="C9264" s="99" t="s">
        <v>175</v>
      </c>
    </row>
    <row r="9265" spans="1:3">
      <c r="A9265" s="101">
        <v>31146</v>
      </c>
      <c r="B9265" s="100">
        <v>20.84</v>
      </c>
      <c r="C9265" s="99" t="s">
        <v>175</v>
      </c>
    </row>
    <row r="9266" spans="1:3">
      <c r="A9266" s="101">
        <v>31145</v>
      </c>
      <c r="B9266" s="100">
        <v>20.82</v>
      </c>
      <c r="C9266" s="99" t="s">
        <v>175</v>
      </c>
    </row>
    <row r="9267" spans="1:3">
      <c r="A9267" s="101">
        <v>31141</v>
      </c>
      <c r="B9267" s="100">
        <v>20.93</v>
      </c>
      <c r="C9267" s="99" t="s">
        <v>175</v>
      </c>
    </row>
    <row r="9268" spans="1:3">
      <c r="A9268" s="101">
        <v>31140</v>
      </c>
      <c r="B9268" s="100">
        <v>20.94</v>
      </c>
      <c r="C9268" s="99" t="s">
        <v>175</v>
      </c>
    </row>
    <row r="9269" spans="1:3">
      <c r="A9269" s="101">
        <v>31139</v>
      </c>
      <c r="B9269" s="100">
        <v>21.1</v>
      </c>
      <c r="C9269" s="99" t="s">
        <v>175</v>
      </c>
    </row>
    <row r="9270" spans="1:3">
      <c r="A9270" s="101">
        <v>31138</v>
      </c>
      <c r="B9270" s="100">
        <v>21.19</v>
      </c>
      <c r="C9270" s="99" t="s">
        <v>175</v>
      </c>
    </row>
    <row r="9271" spans="1:3">
      <c r="A9271" s="101">
        <v>31135</v>
      </c>
      <c r="B9271" s="100">
        <v>21.11</v>
      </c>
      <c r="C9271" s="99" t="s">
        <v>175</v>
      </c>
    </row>
    <row r="9272" spans="1:3">
      <c r="A9272" s="101">
        <v>31134</v>
      </c>
      <c r="B9272" s="100">
        <v>20.98</v>
      </c>
      <c r="C9272" s="99" t="s">
        <v>175</v>
      </c>
    </row>
    <row r="9273" spans="1:3">
      <c r="A9273" s="101">
        <v>31133</v>
      </c>
      <c r="B9273" s="100">
        <v>21.16</v>
      </c>
      <c r="C9273" s="99" t="s">
        <v>175</v>
      </c>
    </row>
    <row r="9274" spans="1:3">
      <c r="A9274" s="101">
        <v>31132</v>
      </c>
      <c r="B9274" s="100">
        <v>21.03</v>
      </c>
      <c r="C9274" s="99" t="s">
        <v>175</v>
      </c>
    </row>
    <row r="9275" spans="1:3">
      <c r="A9275" s="101">
        <v>31131</v>
      </c>
      <c r="B9275" s="100">
        <v>20.97</v>
      </c>
      <c r="C9275" s="99" t="s">
        <v>175</v>
      </c>
    </row>
    <row r="9276" spans="1:3">
      <c r="A9276" s="101">
        <v>31128</v>
      </c>
      <c r="B9276" s="100">
        <v>21.08</v>
      </c>
      <c r="C9276" s="99" t="s">
        <v>175</v>
      </c>
    </row>
    <row r="9277" spans="1:3">
      <c r="A9277" s="101">
        <v>31127</v>
      </c>
      <c r="B9277" s="100">
        <v>21.12</v>
      </c>
      <c r="C9277" s="99" t="s">
        <v>175</v>
      </c>
    </row>
    <row r="9278" spans="1:3">
      <c r="A9278" s="101">
        <v>31126</v>
      </c>
      <c r="B9278" s="100">
        <v>21.09</v>
      </c>
      <c r="C9278" s="99" t="s">
        <v>175</v>
      </c>
    </row>
    <row r="9279" spans="1:3">
      <c r="A9279" s="101">
        <v>31125</v>
      </c>
      <c r="B9279" s="100">
        <v>21.14</v>
      </c>
      <c r="C9279" s="99" t="s">
        <v>175</v>
      </c>
    </row>
    <row r="9280" spans="1:3">
      <c r="A9280" s="101">
        <v>31124</v>
      </c>
      <c r="B9280" s="100">
        <v>20.83</v>
      </c>
      <c r="C9280" s="99" t="s">
        <v>175</v>
      </c>
    </row>
    <row r="9281" spans="1:3">
      <c r="A9281" s="101">
        <v>31121</v>
      </c>
      <c r="B9281" s="100">
        <v>20.78</v>
      </c>
      <c r="C9281" s="99" t="s">
        <v>175</v>
      </c>
    </row>
    <row r="9282" spans="1:3">
      <c r="A9282" s="101">
        <v>31120</v>
      </c>
      <c r="B9282" s="100">
        <v>20.94</v>
      </c>
      <c r="C9282" s="99" t="s">
        <v>175</v>
      </c>
    </row>
    <row r="9283" spans="1:3">
      <c r="A9283" s="101">
        <v>31119</v>
      </c>
      <c r="B9283" s="100">
        <v>20.98</v>
      </c>
      <c r="C9283" s="99" t="s">
        <v>175</v>
      </c>
    </row>
    <row r="9284" spans="1:3">
      <c r="A9284" s="101">
        <v>31118</v>
      </c>
      <c r="B9284" s="100">
        <v>21.15</v>
      </c>
      <c r="C9284" s="99" t="s">
        <v>175</v>
      </c>
    </row>
    <row r="9285" spans="1:3">
      <c r="A9285" s="101">
        <v>31117</v>
      </c>
      <c r="B9285" s="100">
        <v>21.04</v>
      </c>
      <c r="C9285" s="99" t="s">
        <v>175</v>
      </c>
    </row>
    <row r="9286" spans="1:3">
      <c r="A9286" s="101">
        <v>31114</v>
      </c>
      <c r="B9286" s="100">
        <v>21.07</v>
      </c>
      <c r="C9286" s="99" t="s">
        <v>175</v>
      </c>
    </row>
    <row r="9287" spans="1:3">
      <c r="A9287" s="101">
        <v>31113</v>
      </c>
      <c r="B9287" s="100">
        <v>21.11</v>
      </c>
      <c r="C9287" s="99" t="s">
        <v>175</v>
      </c>
    </row>
    <row r="9288" spans="1:3">
      <c r="A9288" s="101">
        <v>31112</v>
      </c>
      <c r="B9288" s="100">
        <v>21.24</v>
      </c>
      <c r="C9288" s="99" t="s">
        <v>175</v>
      </c>
    </row>
    <row r="9289" spans="1:3">
      <c r="A9289" s="101">
        <v>31111</v>
      </c>
      <c r="B9289" s="100">
        <v>21.43</v>
      </c>
      <c r="C9289" s="99" t="s">
        <v>175</v>
      </c>
    </row>
    <row r="9290" spans="1:3">
      <c r="A9290" s="101">
        <v>31110</v>
      </c>
      <c r="B9290" s="100">
        <v>21.4</v>
      </c>
      <c r="C9290" s="99" t="s">
        <v>175</v>
      </c>
    </row>
    <row r="9291" spans="1:3">
      <c r="A9291" s="101">
        <v>31107</v>
      </c>
      <c r="B9291" s="100">
        <v>21.53</v>
      </c>
      <c r="C9291" s="99" t="s">
        <v>175</v>
      </c>
    </row>
    <row r="9292" spans="1:3">
      <c r="A9292" s="101">
        <v>31106</v>
      </c>
      <c r="B9292" s="100">
        <v>21.29</v>
      </c>
      <c r="C9292" s="99" t="s">
        <v>175</v>
      </c>
    </row>
    <row r="9293" spans="1:3">
      <c r="A9293" s="101">
        <v>31105</v>
      </c>
      <c r="B9293" s="100">
        <v>21.23</v>
      </c>
      <c r="C9293" s="99" t="s">
        <v>175</v>
      </c>
    </row>
    <row r="9294" spans="1:3">
      <c r="A9294" s="101">
        <v>31104</v>
      </c>
      <c r="B9294" s="100">
        <v>21.28</v>
      </c>
      <c r="C9294" s="99" t="s">
        <v>175</v>
      </c>
    </row>
    <row r="9295" spans="1:3">
      <c r="A9295" s="101">
        <v>31103</v>
      </c>
      <c r="B9295" s="100">
        <v>21.05</v>
      </c>
      <c r="C9295" s="99" t="s">
        <v>175</v>
      </c>
    </row>
    <row r="9296" spans="1:3">
      <c r="A9296" s="101">
        <v>31100</v>
      </c>
      <c r="B9296" s="100">
        <v>21.05</v>
      </c>
      <c r="C9296" s="99" t="s">
        <v>175</v>
      </c>
    </row>
    <row r="9297" spans="1:3">
      <c r="A9297" s="101">
        <v>31099</v>
      </c>
      <c r="B9297" s="100">
        <v>21.14</v>
      </c>
      <c r="C9297" s="99" t="s">
        <v>175</v>
      </c>
    </row>
    <row r="9298" spans="1:3">
      <c r="A9298" s="101">
        <v>31098</v>
      </c>
      <c r="B9298" s="100">
        <v>21.26</v>
      </c>
      <c r="C9298" s="99" t="s">
        <v>175</v>
      </c>
    </row>
    <row r="9299" spans="1:3">
      <c r="A9299" s="101">
        <v>31097</v>
      </c>
      <c r="B9299" s="100">
        <v>21.27</v>
      </c>
      <c r="C9299" s="99" t="s">
        <v>175</v>
      </c>
    </row>
    <row r="9300" spans="1:3">
      <c r="A9300" s="101">
        <v>31093</v>
      </c>
      <c r="B9300" s="100">
        <v>21.3</v>
      </c>
      <c r="C9300" s="99" t="s">
        <v>175</v>
      </c>
    </row>
    <row r="9301" spans="1:3">
      <c r="A9301" s="101">
        <v>31092</v>
      </c>
      <c r="B9301" s="100">
        <v>21.39</v>
      </c>
      <c r="C9301" s="99" t="s">
        <v>175</v>
      </c>
    </row>
    <row r="9302" spans="1:3">
      <c r="A9302" s="101">
        <v>31091</v>
      </c>
      <c r="B9302" s="100">
        <v>21.5</v>
      </c>
      <c r="C9302" s="99" t="s">
        <v>175</v>
      </c>
    </row>
    <row r="9303" spans="1:3">
      <c r="A9303" s="101">
        <v>31090</v>
      </c>
      <c r="B9303" s="100">
        <v>21.17</v>
      </c>
      <c r="C9303" s="99" t="s">
        <v>175</v>
      </c>
    </row>
    <row r="9304" spans="1:3">
      <c r="A9304" s="101">
        <v>31089</v>
      </c>
      <c r="B9304" s="100">
        <v>21.16</v>
      </c>
      <c r="C9304" s="99" t="s">
        <v>175</v>
      </c>
    </row>
    <row r="9305" spans="1:3">
      <c r="A9305" s="101">
        <v>31086</v>
      </c>
      <c r="B9305" s="100">
        <v>21.35</v>
      </c>
      <c r="C9305" s="99" t="s">
        <v>175</v>
      </c>
    </row>
    <row r="9306" spans="1:3">
      <c r="A9306" s="101">
        <v>31085</v>
      </c>
      <c r="B9306" s="100">
        <v>21.3</v>
      </c>
      <c r="C9306" s="99" t="s">
        <v>175</v>
      </c>
    </row>
    <row r="9307" spans="1:3">
      <c r="A9307" s="101">
        <v>31084</v>
      </c>
      <c r="B9307" s="100">
        <v>21.13</v>
      </c>
      <c r="C9307" s="99" t="s">
        <v>175</v>
      </c>
    </row>
    <row r="9308" spans="1:3">
      <c r="A9308" s="101">
        <v>31083</v>
      </c>
      <c r="B9308" s="100">
        <v>21.14</v>
      </c>
      <c r="C9308" s="99" t="s">
        <v>175</v>
      </c>
    </row>
    <row r="9309" spans="1:3">
      <c r="A9309" s="101">
        <v>31082</v>
      </c>
      <c r="B9309" s="100">
        <v>21.11</v>
      </c>
      <c r="C9309" s="99" t="s">
        <v>175</v>
      </c>
    </row>
    <row r="9310" spans="1:3">
      <c r="A9310" s="101">
        <v>31079</v>
      </c>
      <c r="B9310" s="100">
        <v>20.88</v>
      </c>
      <c r="C9310" s="99" t="s">
        <v>175</v>
      </c>
    </row>
    <row r="9311" spans="1:3">
      <c r="A9311" s="101">
        <v>31078</v>
      </c>
      <c r="B9311" s="100">
        <v>20.99</v>
      </c>
      <c r="C9311" s="99" t="s">
        <v>175</v>
      </c>
    </row>
    <row r="9312" spans="1:3">
      <c r="A9312" s="101">
        <v>31077</v>
      </c>
      <c r="B9312" s="100">
        <v>20.95</v>
      </c>
      <c r="C9312" s="99" t="s">
        <v>175</v>
      </c>
    </row>
    <row r="9313" spans="1:3">
      <c r="A9313" s="101">
        <v>31076</v>
      </c>
      <c r="B9313" s="100">
        <v>20.92</v>
      </c>
      <c r="C9313" s="99" t="s">
        <v>175</v>
      </c>
    </row>
    <row r="9314" spans="1:3">
      <c r="A9314" s="101">
        <v>31075</v>
      </c>
      <c r="B9314" s="100">
        <v>20.71</v>
      </c>
      <c r="C9314" s="99" t="s">
        <v>175</v>
      </c>
    </row>
    <row r="9315" spans="1:3">
      <c r="A9315" s="101">
        <v>31072</v>
      </c>
      <c r="B9315" s="100">
        <v>20.7</v>
      </c>
      <c r="C9315" s="99" t="s">
        <v>175</v>
      </c>
    </row>
    <row r="9316" spans="1:3">
      <c r="A9316" s="101">
        <v>31071</v>
      </c>
      <c r="B9316" s="100">
        <v>20.62</v>
      </c>
      <c r="C9316" s="99" t="s">
        <v>175</v>
      </c>
    </row>
    <row r="9317" spans="1:3">
      <c r="A9317" s="101">
        <v>31070</v>
      </c>
      <c r="B9317" s="100">
        <v>20.69</v>
      </c>
      <c r="C9317" s="99" t="s">
        <v>175</v>
      </c>
    </row>
    <row r="9318" spans="1:3">
      <c r="A9318" s="101">
        <v>31069</v>
      </c>
      <c r="B9318" s="100">
        <v>20.49</v>
      </c>
      <c r="C9318" s="99" t="s">
        <v>175</v>
      </c>
    </row>
    <row r="9319" spans="1:3">
      <c r="A9319" s="101">
        <v>31068</v>
      </c>
      <c r="B9319" s="100">
        <v>20.45</v>
      </c>
      <c r="C9319" s="99" t="s">
        <v>175</v>
      </c>
    </row>
    <row r="9320" spans="1:3">
      <c r="A9320" s="101">
        <v>31065</v>
      </c>
      <c r="B9320" s="100">
        <v>20</v>
      </c>
      <c r="C9320" s="99" t="s">
        <v>175</v>
      </c>
    </row>
    <row r="9321" spans="1:3">
      <c r="A9321" s="101">
        <v>31064</v>
      </c>
      <c r="B9321" s="100">
        <v>19.93</v>
      </c>
      <c r="C9321" s="99" t="s">
        <v>175</v>
      </c>
    </row>
    <row r="9322" spans="1:3">
      <c r="A9322" s="101">
        <v>31063</v>
      </c>
      <c r="B9322" s="100">
        <v>19.989999999999998</v>
      </c>
      <c r="C9322" s="99" t="s">
        <v>175</v>
      </c>
    </row>
    <row r="9323" spans="1:3">
      <c r="A9323" s="101">
        <v>31062</v>
      </c>
      <c r="B9323" s="100">
        <v>19.940000000000001</v>
      </c>
      <c r="C9323" s="99" t="s">
        <v>175</v>
      </c>
    </row>
    <row r="9324" spans="1:3">
      <c r="A9324" s="101">
        <v>31061</v>
      </c>
      <c r="B9324" s="100">
        <v>19.899999999999999</v>
      </c>
      <c r="C9324" s="99" t="s">
        <v>175</v>
      </c>
    </row>
    <row r="9325" spans="1:3">
      <c r="A9325" s="101">
        <v>31058</v>
      </c>
      <c r="B9325" s="100">
        <v>19.600000000000001</v>
      </c>
      <c r="C9325" s="99" t="s">
        <v>175</v>
      </c>
    </row>
    <row r="9326" spans="1:3">
      <c r="A9326" s="101">
        <v>31057</v>
      </c>
      <c r="B9326" s="100">
        <v>19.649999999999999</v>
      </c>
      <c r="C9326" s="99" t="s">
        <v>175</v>
      </c>
    </row>
    <row r="9327" spans="1:3">
      <c r="A9327" s="101">
        <v>31056</v>
      </c>
      <c r="B9327" s="100">
        <v>19.28</v>
      </c>
      <c r="C9327" s="99" t="s">
        <v>175</v>
      </c>
    </row>
    <row r="9328" spans="1:3">
      <c r="A9328" s="101">
        <v>31055</v>
      </c>
      <c r="B9328" s="100">
        <v>19.13</v>
      </c>
      <c r="C9328" s="99" t="s">
        <v>175</v>
      </c>
    </row>
    <row r="9329" spans="1:3">
      <c r="A9329" s="101">
        <v>31054</v>
      </c>
      <c r="B9329" s="100">
        <v>19.16</v>
      </c>
      <c r="C9329" s="99" t="s">
        <v>175</v>
      </c>
    </row>
    <row r="9330" spans="1:3">
      <c r="A9330" s="101">
        <v>31051</v>
      </c>
      <c r="B9330" s="100">
        <v>19.11</v>
      </c>
      <c r="C9330" s="99" t="s">
        <v>175</v>
      </c>
    </row>
    <row r="9331" spans="1:3">
      <c r="A9331" s="101">
        <v>31050</v>
      </c>
      <c r="B9331" s="100">
        <v>19.21</v>
      </c>
      <c r="C9331" s="99" t="s">
        <v>175</v>
      </c>
    </row>
    <row r="9332" spans="1:3">
      <c r="A9332" s="101">
        <v>31049</v>
      </c>
      <c r="B9332" s="100">
        <v>19.309999999999999</v>
      </c>
      <c r="C9332" s="99" t="s">
        <v>175</v>
      </c>
    </row>
    <row r="9333" spans="1:3">
      <c r="A9333" s="101">
        <v>31047</v>
      </c>
      <c r="B9333" s="100">
        <v>19.52</v>
      </c>
      <c r="C9333" s="99" t="s">
        <v>175</v>
      </c>
    </row>
    <row r="9334" spans="1:3">
      <c r="A9334" s="101">
        <v>31044</v>
      </c>
      <c r="B9334" s="100">
        <v>19.41</v>
      </c>
      <c r="C9334" s="99" t="s">
        <v>175</v>
      </c>
    </row>
    <row r="9335" spans="1:3">
      <c r="A9335" s="101">
        <v>31043</v>
      </c>
      <c r="B9335" s="100">
        <v>20.16</v>
      </c>
      <c r="C9335" s="99" t="s">
        <v>175</v>
      </c>
    </row>
    <row r="9336" spans="1:3">
      <c r="A9336" s="101">
        <v>31042</v>
      </c>
      <c r="B9336" s="100">
        <v>20.239999999999998</v>
      </c>
      <c r="C9336" s="99" t="s">
        <v>175</v>
      </c>
    </row>
    <row r="9337" spans="1:3">
      <c r="A9337" s="101">
        <v>31040</v>
      </c>
      <c r="B9337" s="100">
        <v>20.28</v>
      </c>
      <c r="C9337" s="99" t="s">
        <v>175</v>
      </c>
    </row>
    <row r="9338" spans="1:3">
      <c r="A9338" s="101">
        <v>31037</v>
      </c>
      <c r="B9338" s="100">
        <v>20.11</v>
      </c>
      <c r="C9338" s="99" t="s">
        <v>175</v>
      </c>
    </row>
    <row r="9339" spans="1:3">
      <c r="A9339" s="101">
        <v>31036</v>
      </c>
      <c r="B9339" s="100">
        <v>20.2</v>
      </c>
      <c r="C9339" s="99" t="s">
        <v>175</v>
      </c>
    </row>
    <row r="9340" spans="1:3">
      <c r="A9340" s="101">
        <v>31035</v>
      </c>
      <c r="B9340" s="100">
        <v>20.3</v>
      </c>
      <c r="C9340" s="99" t="s">
        <v>175</v>
      </c>
    </row>
    <row r="9341" spans="1:3">
      <c r="A9341" s="101">
        <v>31034</v>
      </c>
      <c r="B9341" s="100">
        <v>20.41</v>
      </c>
      <c r="C9341" s="99" t="s">
        <v>175</v>
      </c>
    </row>
    <row r="9342" spans="1:3">
      <c r="A9342" s="101">
        <v>31033</v>
      </c>
      <c r="B9342" s="100">
        <v>19.87</v>
      </c>
      <c r="C9342" s="99" t="s">
        <v>175</v>
      </c>
    </row>
    <row r="9343" spans="1:3">
      <c r="A9343" s="101">
        <v>31030</v>
      </c>
      <c r="B9343" s="100">
        <v>19.760000000000002</v>
      </c>
      <c r="C9343" s="99" t="s">
        <v>175</v>
      </c>
    </row>
    <row r="9344" spans="1:3">
      <c r="A9344" s="101">
        <v>31029</v>
      </c>
      <c r="B9344" s="100">
        <v>19.649999999999999</v>
      </c>
      <c r="C9344" s="99" t="s">
        <v>175</v>
      </c>
    </row>
    <row r="9345" spans="1:3">
      <c r="A9345" s="101">
        <v>31028</v>
      </c>
      <c r="B9345" s="100">
        <v>19.75</v>
      </c>
      <c r="C9345" s="99" t="s">
        <v>175</v>
      </c>
    </row>
    <row r="9346" spans="1:3">
      <c r="A9346" s="101">
        <v>31027</v>
      </c>
      <c r="B9346" s="100">
        <v>19.809999999999999</v>
      </c>
      <c r="C9346" s="99" t="s">
        <v>175</v>
      </c>
    </row>
    <row r="9347" spans="1:3">
      <c r="A9347" s="101">
        <v>31026</v>
      </c>
      <c r="B9347" s="100">
        <v>19.77</v>
      </c>
      <c r="C9347" s="99" t="s">
        <v>175</v>
      </c>
    </row>
    <row r="9348" spans="1:3">
      <c r="A9348" s="101">
        <v>31023</v>
      </c>
      <c r="B9348" s="100">
        <v>19.7</v>
      </c>
      <c r="C9348" s="99" t="s">
        <v>175</v>
      </c>
    </row>
    <row r="9349" spans="1:3">
      <c r="A9349" s="101">
        <v>31022</v>
      </c>
      <c r="B9349" s="100">
        <v>19.75</v>
      </c>
      <c r="C9349" s="99" t="s">
        <v>175</v>
      </c>
    </row>
    <row r="9350" spans="1:3">
      <c r="A9350" s="101">
        <v>31021</v>
      </c>
      <c r="B9350" s="100">
        <v>19.670000000000002</v>
      </c>
      <c r="C9350" s="99" t="s">
        <v>175</v>
      </c>
    </row>
    <row r="9351" spans="1:3">
      <c r="A9351" s="101">
        <v>31020</v>
      </c>
      <c r="B9351" s="100">
        <v>19.829999999999998</v>
      </c>
      <c r="C9351" s="99" t="s">
        <v>175</v>
      </c>
    </row>
    <row r="9352" spans="1:3">
      <c r="A9352" s="101">
        <v>31019</v>
      </c>
      <c r="B9352" s="100">
        <v>19.75</v>
      </c>
      <c r="C9352" s="99" t="s">
        <v>175</v>
      </c>
    </row>
    <row r="9353" spans="1:3">
      <c r="A9353" s="101">
        <v>31016</v>
      </c>
      <c r="B9353" s="100">
        <v>19.829999999999998</v>
      </c>
      <c r="C9353" s="99" t="s">
        <v>175</v>
      </c>
    </row>
    <row r="9354" spans="1:3">
      <c r="A9354" s="101">
        <v>31015</v>
      </c>
      <c r="B9354" s="100">
        <v>19.87</v>
      </c>
      <c r="C9354" s="99" t="s">
        <v>175</v>
      </c>
    </row>
    <row r="9355" spans="1:3">
      <c r="A9355" s="101">
        <v>31014</v>
      </c>
      <c r="B9355" s="100">
        <v>20</v>
      </c>
      <c r="C9355" s="99" t="s">
        <v>175</v>
      </c>
    </row>
    <row r="9356" spans="1:3">
      <c r="A9356" s="101">
        <v>31013</v>
      </c>
      <c r="B9356" s="100">
        <v>20.149999999999999</v>
      </c>
      <c r="C9356" s="99" t="s">
        <v>175</v>
      </c>
    </row>
    <row r="9357" spans="1:3">
      <c r="A9357" s="101">
        <v>31012</v>
      </c>
      <c r="B9357" s="100">
        <v>20.059999999999999</v>
      </c>
      <c r="C9357" s="99" t="s">
        <v>175</v>
      </c>
    </row>
    <row r="9358" spans="1:3">
      <c r="A9358" s="101">
        <v>31009</v>
      </c>
      <c r="B9358" s="100">
        <v>20.21</v>
      </c>
      <c r="C9358" s="99" t="s">
        <v>175</v>
      </c>
    </row>
    <row r="9359" spans="1:3">
      <c r="A9359" s="101">
        <v>31007</v>
      </c>
      <c r="B9359" s="100">
        <v>19.91</v>
      </c>
      <c r="C9359" s="99" t="s">
        <v>175</v>
      </c>
    </row>
    <row r="9360" spans="1:3">
      <c r="A9360" s="101">
        <v>31006</v>
      </c>
      <c r="B9360" s="100">
        <v>19.88</v>
      </c>
      <c r="C9360" s="99" t="s">
        <v>175</v>
      </c>
    </row>
    <row r="9361" spans="1:3">
      <c r="A9361" s="101">
        <v>31005</v>
      </c>
      <c r="B9361" s="100">
        <v>19.75</v>
      </c>
      <c r="C9361" s="99" t="s">
        <v>175</v>
      </c>
    </row>
    <row r="9362" spans="1:3">
      <c r="A9362" s="101">
        <v>31002</v>
      </c>
      <c r="B9362" s="100">
        <v>19.87</v>
      </c>
      <c r="C9362" s="99" t="s">
        <v>175</v>
      </c>
    </row>
    <row r="9363" spans="1:3">
      <c r="A9363" s="101">
        <v>31001</v>
      </c>
      <c r="B9363" s="100">
        <v>20.07</v>
      </c>
      <c r="C9363" s="99" t="s">
        <v>175</v>
      </c>
    </row>
    <row r="9364" spans="1:3">
      <c r="A9364" s="101">
        <v>31000</v>
      </c>
      <c r="B9364" s="100">
        <v>20.079999999999998</v>
      </c>
      <c r="C9364" s="99" t="s">
        <v>175</v>
      </c>
    </row>
    <row r="9365" spans="1:3">
      <c r="A9365" s="101">
        <v>30999</v>
      </c>
      <c r="B9365" s="100">
        <v>20.079999999999998</v>
      </c>
      <c r="C9365" s="99" t="s">
        <v>175</v>
      </c>
    </row>
    <row r="9366" spans="1:3">
      <c r="A9366" s="101">
        <v>30998</v>
      </c>
      <c r="B9366" s="100">
        <v>20.25</v>
      </c>
      <c r="C9366" s="99" t="s">
        <v>175</v>
      </c>
    </row>
    <row r="9367" spans="1:3">
      <c r="A9367" s="101">
        <v>30995</v>
      </c>
      <c r="B9367" s="100">
        <v>20.28</v>
      </c>
      <c r="C9367" s="99" t="s">
        <v>175</v>
      </c>
    </row>
    <row r="9368" spans="1:3">
      <c r="A9368" s="101">
        <v>30994</v>
      </c>
      <c r="B9368" s="100">
        <v>20.399999999999999</v>
      </c>
      <c r="C9368" s="99" t="s">
        <v>175</v>
      </c>
    </row>
    <row r="9369" spans="1:3">
      <c r="A9369" s="101">
        <v>30993</v>
      </c>
      <c r="B9369" s="100">
        <v>20.45</v>
      </c>
      <c r="C9369" s="99" t="s">
        <v>175</v>
      </c>
    </row>
    <row r="9370" spans="1:3">
      <c r="A9370" s="101">
        <v>30992</v>
      </c>
      <c r="B9370" s="100">
        <v>20.59</v>
      </c>
      <c r="C9370" s="99" t="s">
        <v>175</v>
      </c>
    </row>
    <row r="9371" spans="1:3">
      <c r="A9371" s="101">
        <v>30991</v>
      </c>
      <c r="B9371" s="100">
        <v>20.37</v>
      </c>
      <c r="C9371" s="99" t="s">
        <v>175</v>
      </c>
    </row>
    <row r="9372" spans="1:3">
      <c r="A9372" s="101">
        <v>30988</v>
      </c>
      <c r="B9372" s="100">
        <v>20.23</v>
      </c>
      <c r="C9372" s="99" t="s">
        <v>175</v>
      </c>
    </row>
    <row r="9373" spans="1:3">
      <c r="A9373" s="101">
        <v>30987</v>
      </c>
      <c r="B9373" s="100">
        <v>20.21</v>
      </c>
      <c r="C9373" s="99" t="s">
        <v>175</v>
      </c>
    </row>
    <row r="9374" spans="1:3">
      <c r="A9374" s="101">
        <v>30986</v>
      </c>
      <c r="B9374" s="100">
        <v>20.04</v>
      </c>
      <c r="C9374" s="99" t="s">
        <v>175</v>
      </c>
    </row>
    <row r="9375" spans="1:3">
      <c r="A9375" s="101">
        <v>30985</v>
      </c>
      <c r="B9375" s="100">
        <v>20.11</v>
      </c>
      <c r="C9375" s="99" t="s">
        <v>175</v>
      </c>
    </row>
    <row r="9376" spans="1:3">
      <c r="A9376" s="101">
        <v>30984</v>
      </c>
      <c r="B9376" s="100">
        <v>19.850000000000001</v>
      </c>
      <c r="C9376" s="99" t="s">
        <v>175</v>
      </c>
    </row>
    <row r="9377" spans="1:3">
      <c r="A9377" s="101">
        <v>30981</v>
      </c>
      <c r="B9377" s="100">
        <v>19.899999999999999</v>
      </c>
      <c r="C9377" s="99" t="s">
        <v>175</v>
      </c>
    </row>
    <row r="9378" spans="1:3">
      <c r="A9378" s="101">
        <v>30980</v>
      </c>
      <c r="B9378" s="100">
        <v>20.02</v>
      </c>
      <c r="C9378" s="99" t="s">
        <v>175</v>
      </c>
    </row>
    <row r="9379" spans="1:3">
      <c r="A9379" s="101">
        <v>30979</v>
      </c>
      <c r="B9379" s="100">
        <v>20.13</v>
      </c>
      <c r="C9379" s="99" t="s">
        <v>175</v>
      </c>
    </row>
    <row r="9380" spans="1:3">
      <c r="A9380" s="101">
        <v>30978</v>
      </c>
      <c r="B9380" s="100">
        <v>20.12</v>
      </c>
      <c r="C9380" s="99" t="s">
        <v>175</v>
      </c>
    </row>
    <row r="9381" spans="1:3">
      <c r="A9381" s="101">
        <v>30977</v>
      </c>
      <c r="B9381" s="100">
        <v>20.149999999999999</v>
      </c>
      <c r="C9381" s="99" t="s">
        <v>175</v>
      </c>
    </row>
    <row r="9382" spans="1:3">
      <c r="A9382" s="101">
        <v>30974</v>
      </c>
      <c r="B9382" s="100">
        <v>20.22</v>
      </c>
      <c r="C9382" s="99" t="s">
        <v>175</v>
      </c>
    </row>
    <row r="9383" spans="1:3">
      <c r="A9383" s="101">
        <v>30973</v>
      </c>
      <c r="B9383" s="100">
        <v>20.22</v>
      </c>
      <c r="C9383" s="99" t="s">
        <v>175</v>
      </c>
    </row>
    <row r="9384" spans="1:3">
      <c r="A9384" s="101">
        <v>30972</v>
      </c>
      <c r="B9384" s="100">
        <v>19.75</v>
      </c>
      <c r="C9384" s="99" t="s">
        <v>175</v>
      </c>
    </row>
    <row r="9385" spans="1:3">
      <c r="A9385" s="101">
        <v>30971</v>
      </c>
      <c r="B9385" s="100">
        <v>19.829999999999998</v>
      </c>
      <c r="C9385" s="99" t="s">
        <v>175</v>
      </c>
    </row>
    <row r="9386" spans="1:3">
      <c r="A9386" s="101">
        <v>30970</v>
      </c>
      <c r="B9386" s="100">
        <v>19.95</v>
      </c>
      <c r="C9386" s="99" t="s">
        <v>175</v>
      </c>
    </row>
    <row r="9387" spans="1:3">
      <c r="A9387" s="101">
        <v>30967</v>
      </c>
      <c r="B9387" s="100">
        <v>19.760000000000002</v>
      </c>
      <c r="C9387" s="99" t="s">
        <v>175</v>
      </c>
    </row>
    <row r="9388" spans="1:3">
      <c r="A9388" s="101">
        <v>30966</v>
      </c>
      <c r="B9388" s="100">
        <v>19.59</v>
      </c>
      <c r="C9388" s="99" t="s">
        <v>175</v>
      </c>
    </row>
    <row r="9389" spans="1:3">
      <c r="A9389" s="101">
        <v>30965</v>
      </c>
      <c r="B9389" s="100">
        <v>19.510000000000002</v>
      </c>
      <c r="C9389" s="99" t="s">
        <v>175</v>
      </c>
    </row>
    <row r="9390" spans="1:3">
      <c r="A9390" s="101">
        <v>30964</v>
      </c>
      <c r="B9390" s="100">
        <v>19.46</v>
      </c>
      <c r="C9390" s="99" t="s">
        <v>175</v>
      </c>
    </row>
    <row r="9391" spans="1:3">
      <c r="A9391" s="101">
        <v>30963</v>
      </c>
      <c r="B9391" s="100">
        <v>19.510000000000002</v>
      </c>
      <c r="C9391" s="99" t="s">
        <v>175</v>
      </c>
    </row>
    <row r="9392" spans="1:3">
      <c r="A9392" s="101">
        <v>30960</v>
      </c>
      <c r="B9392" s="100">
        <v>19.57</v>
      </c>
      <c r="C9392" s="99" t="s">
        <v>175</v>
      </c>
    </row>
    <row r="9393" spans="1:3">
      <c r="A9393" s="101">
        <v>30959</v>
      </c>
      <c r="B9393" s="100">
        <v>19.600000000000001</v>
      </c>
      <c r="C9393" s="99" t="s">
        <v>175</v>
      </c>
    </row>
    <row r="9394" spans="1:3">
      <c r="A9394" s="101">
        <v>30958</v>
      </c>
      <c r="B9394" s="100">
        <v>19.55</v>
      </c>
      <c r="C9394" s="99" t="s">
        <v>175</v>
      </c>
    </row>
    <row r="9395" spans="1:3">
      <c r="A9395" s="101">
        <v>30957</v>
      </c>
      <c r="B9395" s="100">
        <v>19.68</v>
      </c>
      <c r="C9395" s="99" t="s">
        <v>175</v>
      </c>
    </row>
    <row r="9396" spans="1:3">
      <c r="A9396" s="101">
        <v>30956</v>
      </c>
      <c r="B9396" s="100">
        <v>19.8</v>
      </c>
      <c r="C9396" s="99" t="s">
        <v>175</v>
      </c>
    </row>
    <row r="9397" spans="1:3">
      <c r="A9397" s="101">
        <v>30953</v>
      </c>
      <c r="B9397" s="100">
        <v>19.98</v>
      </c>
      <c r="C9397" s="99" t="s">
        <v>175</v>
      </c>
    </row>
    <row r="9398" spans="1:3">
      <c r="A9398" s="101">
        <v>30952</v>
      </c>
      <c r="B9398" s="100">
        <v>20.260000000000002</v>
      </c>
      <c r="C9398" s="99" t="s">
        <v>175</v>
      </c>
    </row>
    <row r="9399" spans="1:3">
      <c r="A9399" s="101">
        <v>30951</v>
      </c>
      <c r="B9399" s="100">
        <v>20.18</v>
      </c>
      <c r="C9399" s="99" t="s">
        <v>175</v>
      </c>
    </row>
    <row r="9400" spans="1:3">
      <c r="A9400" s="101">
        <v>30950</v>
      </c>
      <c r="B9400" s="100">
        <v>20.100000000000001</v>
      </c>
      <c r="C9400" s="99" t="s">
        <v>175</v>
      </c>
    </row>
    <row r="9401" spans="1:3">
      <c r="A9401" s="101">
        <v>30949</v>
      </c>
      <c r="B9401" s="100">
        <v>20.05</v>
      </c>
      <c r="C9401" s="99" t="s">
        <v>175</v>
      </c>
    </row>
    <row r="9402" spans="1:3">
      <c r="A9402" s="101">
        <v>30946</v>
      </c>
      <c r="B9402" s="100">
        <v>20.07</v>
      </c>
      <c r="C9402" s="99" t="s">
        <v>175</v>
      </c>
    </row>
    <row r="9403" spans="1:3">
      <c r="A9403" s="101">
        <v>30945</v>
      </c>
      <c r="B9403" s="100">
        <v>20.29</v>
      </c>
      <c r="C9403" s="99" t="s">
        <v>175</v>
      </c>
    </row>
    <row r="9404" spans="1:3">
      <c r="A9404" s="101">
        <v>30944</v>
      </c>
      <c r="B9404" s="100">
        <v>22.22</v>
      </c>
      <c r="C9404" s="99" t="s">
        <v>175</v>
      </c>
    </row>
    <row r="9405" spans="1:3">
      <c r="A9405" s="101">
        <v>30943</v>
      </c>
      <c r="B9405" s="100">
        <v>20.309999999999999</v>
      </c>
      <c r="C9405" s="99" t="s">
        <v>175</v>
      </c>
    </row>
    <row r="9406" spans="1:3">
      <c r="A9406" s="101">
        <v>30942</v>
      </c>
      <c r="B9406" s="100">
        <v>20.45</v>
      </c>
      <c r="C9406" s="99" t="s">
        <v>175</v>
      </c>
    </row>
    <row r="9407" spans="1:3">
      <c r="A9407" s="101">
        <v>30939</v>
      </c>
      <c r="B9407" s="100">
        <v>20.440000000000001</v>
      </c>
      <c r="C9407" s="99" t="s">
        <v>175</v>
      </c>
    </row>
    <row r="9408" spans="1:3">
      <c r="A9408" s="101">
        <v>30938</v>
      </c>
      <c r="B9408" s="100">
        <v>20.34</v>
      </c>
      <c r="C9408" s="99" t="s">
        <v>175</v>
      </c>
    </row>
    <row r="9409" spans="1:3">
      <c r="A9409" s="101">
        <v>30937</v>
      </c>
      <c r="B9409" s="100">
        <v>19.940000000000001</v>
      </c>
      <c r="C9409" s="99" t="s">
        <v>175</v>
      </c>
    </row>
    <row r="9410" spans="1:3">
      <c r="A9410" s="101">
        <v>30936</v>
      </c>
      <c r="B9410" s="100">
        <v>19.920000000000002</v>
      </c>
      <c r="C9410" s="99" t="s">
        <v>175</v>
      </c>
    </row>
    <row r="9411" spans="1:3">
      <c r="A9411" s="101">
        <v>30935</v>
      </c>
      <c r="B9411" s="100">
        <v>19.89</v>
      </c>
      <c r="C9411" s="99" t="s">
        <v>175</v>
      </c>
    </row>
    <row r="9412" spans="1:3">
      <c r="A9412" s="101">
        <v>30932</v>
      </c>
      <c r="B9412" s="100">
        <v>19.899999999999999</v>
      </c>
      <c r="C9412" s="99" t="s">
        <v>175</v>
      </c>
    </row>
    <row r="9413" spans="1:3">
      <c r="A9413" s="101">
        <v>30931</v>
      </c>
      <c r="B9413" s="100">
        <v>20.05</v>
      </c>
      <c r="C9413" s="99" t="s">
        <v>175</v>
      </c>
    </row>
    <row r="9414" spans="1:3">
      <c r="A9414" s="101">
        <v>30930</v>
      </c>
      <c r="B9414" s="100">
        <v>19.88</v>
      </c>
      <c r="C9414" s="99" t="s">
        <v>175</v>
      </c>
    </row>
    <row r="9415" spans="1:3">
      <c r="A9415" s="101">
        <v>30929</v>
      </c>
      <c r="B9415" s="100">
        <v>19.95</v>
      </c>
      <c r="C9415" s="99" t="s">
        <v>175</v>
      </c>
    </row>
    <row r="9416" spans="1:3">
      <c r="A9416" s="101">
        <v>30925</v>
      </c>
      <c r="B9416" s="100">
        <v>20.16</v>
      </c>
      <c r="C9416" s="99" t="s">
        <v>175</v>
      </c>
    </row>
    <row r="9417" spans="1:3">
      <c r="A9417" s="101">
        <v>30924</v>
      </c>
      <c r="B9417" s="100">
        <v>20.149999999999999</v>
      </c>
      <c r="C9417" s="99" t="s">
        <v>175</v>
      </c>
    </row>
    <row r="9418" spans="1:3">
      <c r="A9418" s="101">
        <v>30923</v>
      </c>
      <c r="B9418" s="100">
        <v>20.21</v>
      </c>
      <c r="C9418" s="99" t="s">
        <v>175</v>
      </c>
    </row>
    <row r="9419" spans="1:3">
      <c r="A9419" s="101">
        <v>30922</v>
      </c>
      <c r="B9419" s="100">
        <v>20.239999999999998</v>
      </c>
      <c r="C9419" s="99" t="s">
        <v>175</v>
      </c>
    </row>
    <row r="9420" spans="1:3">
      <c r="A9420" s="101">
        <v>30921</v>
      </c>
      <c r="B9420" s="100">
        <v>20.12</v>
      </c>
      <c r="C9420" s="99" t="s">
        <v>175</v>
      </c>
    </row>
    <row r="9421" spans="1:3">
      <c r="A9421" s="101">
        <v>30918</v>
      </c>
      <c r="B9421" s="100">
        <v>20.239999999999998</v>
      </c>
      <c r="C9421" s="99" t="s">
        <v>175</v>
      </c>
    </row>
    <row r="9422" spans="1:3">
      <c r="A9422" s="101">
        <v>30917</v>
      </c>
      <c r="B9422" s="100">
        <v>20.190000000000001</v>
      </c>
      <c r="C9422" s="99" t="s">
        <v>175</v>
      </c>
    </row>
    <row r="9423" spans="1:3">
      <c r="A9423" s="101">
        <v>30916</v>
      </c>
      <c r="B9423" s="100">
        <v>20.190000000000001</v>
      </c>
      <c r="C9423" s="99" t="s">
        <v>175</v>
      </c>
    </row>
    <row r="9424" spans="1:3">
      <c r="A9424" s="101">
        <v>30915</v>
      </c>
      <c r="B9424" s="100">
        <v>20.28</v>
      </c>
      <c r="C9424" s="99" t="s">
        <v>175</v>
      </c>
    </row>
    <row r="9425" spans="1:3">
      <c r="A9425" s="101">
        <v>30914</v>
      </c>
      <c r="B9425" s="100">
        <v>19.93</v>
      </c>
      <c r="C9425" s="99" t="s">
        <v>175</v>
      </c>
    </row>
    <row r="9426" spans="1:3">
      <c r="A9426" s="101">
        <v>30911</v>
      </c>
      <c r="B9426" s="100">
        <v>19.82</v>
      </c>
      <c r="C9426" s="99" t="s">
        <v>175</v>
      </c>
    </row>
    <row r="9427" spans="1:3">
      <c r="A9427" s="101">
        <v>30910</v>
      </c>
      <c r="B9427" s="100">
        <v>19.78</v>
      </c>
      <c r="C9427" s="99" t="s">
        <v>175</v>
      </c>
    </row>
    <row r="9428" spans="1:3">
      <c r="A9428" s="101">
        <v>30909</v>
      </c>
      <c r="B9428" s="100">
        <v>19.66</v>
      </c>
      <c r="C9428" s="99" t="s">
        <v>175</v>
      </c>
    </row>
    <row r="9429" spans="1:3">
      <c r="A9429" s="101">
        <v>30908</v>
      </c>
      <c r="B9429" s="100">
        <v>19.86</v>
      </c>
      <c r="C9429" s="99" t="s">
        <v>175</v>
      </c>
    </row>
    <row r="9430" spans="1:3">
      <c r="A9430" s="101">
        <v>30907</v>
      </c>
      <c r="B9430" s="100">
        <v>19.97</v>
      </c>
      <c r="C9430" s="99" t="s">
        <v>175</v>
      </c>
    </row>
    <row r="9431" spans="1:3">
      <c r="A9431" s="101">
        <v>30904</v>
      </c>
      <c r="B9431" s="100">
        <v>19.97</v>
      </c>
      <c r="C9431" s="99" t="s">
        <v>175</v>
      </c>
    </row>
    <row r="9432" spans="1:3">
      <c r="A9432" s="101">
        <v>30903</v>
      </c>
      <c r="B9432" s="100">
        <v>19.97</v>
      </c>
      <c r="C9432" s="99" t="s">
        <v>175</v>
      </c>
    </row>
    <row r="9433" spans="1:3">
      <c r="A9433" s="101">
        <v>30902</v>
      </c>
      <c r="B9433" s="100">
        <v>19.510000000000002</v>
      </c>
      <c r="C9433" s="99" t="s">
        <v>175</v>
      </c>
    </row>
    <row r="9434" spans="1:3">
      <c r="A9434" s="101">
        <v>30901</v>
      </c>
      <c r="B9434" s="100">
        <v>19.61</v>
      </c>
      <c r="C9434" s="99" t="s">
        <v>175</v>
      </c>
    </row>
    <row r="9435" spans="1:3">
      <c r="A9435" s="101">
        <v>30900</v>
      </c>
      <c r="B9435" s="100">
        <v>19.59</v>
      </c>
      <c r="C9435" s="99" t="s">
        <v>175</v>
      </c>
    </row>
    <row r="9436" spans="1:3">
      <c r="A9436" s="101">
        <v>30897</v>
      </c>
      <c r="B9436" s="100">
        <v>19.54</v>
      </c>
      <c r="C9436" s="99" t="s">
        <v>175</v>
      </c>
    </row>
    <row r="9437" spans="1:3">
      <c r="A9437" s="101">
        <v>30896</v>
      </c>
      <c r="B9437" s="100">
        <v>19.02</v>
      </c>
      <c r="C9437" s="99" t="s">
        <v>175</v>
      </c>
    </row>
    <row r="9438" spans="1:3">
      <c r="A9438" s="101">
        <v>30895</v>
      </c>
      <c r="B9438" s="100">
        <v>18.54</v>
      </c>
      <c r="C9438" s="99" t="s">
        <v>175</v>
      </c>
    </row>
    <row r="9439" spans="1:3">
      <c r="A9439" s="101">
        <v>30894</v>
      </c>
      <c r="B9439" s="100">
        <v>18.13</v>
      </c>
      <c r="C9439" s="99" t="s">
        <v>175</v>
      </c>
    </row>
    <row r="9440" spans="1:3">
      <c r="A9440" s="101">
        <v>30893</v>
      </c>
      <c r="B9440" s="100">
        <v>18.07</v>
      </c>
      <c r="C9440" s="99" t="s">
        <v>175</v>
      </c>
    </row>
    <row r="9441" spans="1:3">
      <c r="A9441" s="101">
        <v>30890</v>
      </c>
      <c r="B9441" s="100">
        <v>18.18</v>
      </c>
      <c r="C9441" s="99" t="s">
        <v>175</v>
      </c>
    </row>
    <row r="9442" spans="1:3">
      <c r="A9442" s="101">
        <v>30889</v>
      </c>
      <c r="B9442" s="100">
        <v>18.05</v>
      </c>
      <c r="C9442" s="99" t="s">
        <v>175</v>
      </c>
    </row>
    <row r="9443" spans="1:3">
      <c r="A9443" s="101">
        <v>30888</v>
      </c>
      <c r="B9443" s="100">
        <v>17.899999999999999</v>
      </c>
      <c r="C9443" s="99" t="s">
        <v>175</v>
      </c>
    </row>
    <row r="9444" spans="1:3">
      <c r="A9444" s="101">
        <v>30887</v>
      </c>
      <c r="B9444" s="100">
        <v>17.77</v>
      </c>
      <c r="C9444" s="99" t="s">
        <v>175</v>
      </c>
    </row>
    <row r="9445" spans="1:3">
      <c r="A9445" s="101">
        <v>30886</v>
      </c>
      <c r="B9445" s="100">
        <v>17.91</v>
      </c>
      <c r="C9445" s="99" t="s">
        <v>175</v>
      </c>
    </row>
    <row r="9446" spans="1:3">
      <c r="A9446" s="101">
        <v>30883</v>
      </c>
      <c r="B9446" s="100">
        <v>17.98</v>
      </c>
      <c r="C9446" s="99" t="s">
        <v>175</v>
      </c>
    </row>
    <row r="9447" spans="1:3">
      <c r="A9447" s="101">
        <v>30882</v>
      </c>
      <c r="B9447" s="100">
        <v>18.07</v>
      </c>
      <c r="C9447" s="99" t="s">
        <v>175</v>
      </c>
    </row>
    <row r="9448" spans="1:3">
      <c r="A9448" s="101">
        <v>30881</v>
      </c>
      <c r="B9448" s="100">
        <v>18.2</v>
      </c>
      <c r="C9448" s="99" t="s">
        <v>175</v>
      </c>
    </row>
    <row r="9449" spans="1:3">
      <c r="A9449" s="101">
        <v>30880</v>
      </c>
      <c r="B9449" s="100">
        <v>18.32</v>
      </c>
      <c r="C9449" s="99" t="s">
        <v>175</v>
      </c>
    </row>
    <row r="9450" spans="1:3">
      <c r="A9450" s="101">
        <v>30879</v>
      </c>
      <c r="B9450" s="100">
        <v>18.22</v>
      </c>
      <c r="C9450" s="99" t="s">
        <v>175</v>
      </c>
    </row>
    <row r="9451" spans="1:3">
      <c r="A9451" s="101">
        <v>30876</v>
      </c>
      <c r="B9451" s="100">
        <v>18.13</v>
      </c>
      <c r="C9451" s="99" t="s">
        <v>175</v>
      </c>
    </row>
    <row r="9452" spans="1:3">
      <c r="A9452" s="101">
        <v>30875</v>
      </c>
      <c r="B9452" s="100">
        <v>18.03</v>
      </c>
      <c r="C9452" s="99" t="s">
        <v>175</v>
      </c>
    </row>
    <row r="9453" spans="1:3">
      <c r="A9453" s="101">
        <v>30874</v>
      </c>
      <c r="B9453" s="100">
        <v>18.100000000000001</v>
      </c>
      <c r="C9453" s="99" t="s">
        <v>175</v>
      </c>
    </row>
    <row r="9454" spans="1:3">
      <c r="A9454" s="101">
        <v>30873</v>
      </c>
      <c r="B9454" s="100">
        <v>18.37</v>
      </c>
      <c r="C9454" s="99" t="s">
        <v>175</v>
      </c>
    </row>
    <row r="9455" spans="1:3">
      <c r="A9455" s="101">
        <v>30872</v>
      </c>
      <c r="B9455" s="100">
        <v>18.43</v>
      </c>
      <c r="C9455" s="99" t="s">
        <v>175</v>
      </c>
    </row>
    <row r="9456" spans="1:3">
      <c r="A9456" s="101">
        <v>30869</v>
      </c>
      <c r="B9456" s="100">
        <v>18.29</v>
      </c>
      <c r="C9456" s="99" t="s">
        <v>175</v>
      </c>
    </row>
    <row r="9457" spans="1:3">
      <c r="A9457" s="101">
        <v>30868</v>
      </c>
      <c r="B9457" s="100">
        <v>18.350000000000001</v>
      </c>
      <c r="C9457" s="99" t="s">
        <v>175</v>
      </c>
    </row>
    <row r="9458" spans="1:3">
      <c r="A9458" s="101">
        <v>30866</v>
      </c>
      <c r="B9458" s="100">
        <v>18.46</v>
      </c>
      <c r="C9458" s="99" t="s">
        <v>175</v>
      </c>
    </row>
    <row r="9459" spans="1:3">
      <c r="A9459" s="101">
        <v>30865</v>
      </c>
      <c r="B9459" s="100">
        <v>18.399999999999999</v>
      </c>
      <c r="C9459" s="99" t="s">
        <v>175</v>
      </c>
    </row>
    <row r="9460" spans="1:3">
      <c r="A9460" s="101">
        <v>30862</v>
      </c>
      <c r="B9460" s="100">
        <v>18.399999999999999</v>
      </c>
      <c r="C9460" s="99" t="s">
        <v>175</v>
      </c>
    </row>
    <row r="9461" spans="1:3">
      <c r="A9461" s="101">
        <v>30861</v>
      </c>
      <c r="B9461" s="100">
        <v>18.36</v>
      </c>
      <c r="C9461" s="99" t="s">
        <v>175</v>
      </c>
    </row>
    <row r="9462" spans="1:3">
      <c r="A9462" s="101">
        <v>30860</v>
      </c>
      <c r="B9462" s="100">
        <v>18.39</v>
      </c>
      <c r="C9462" s="99" t="s">
        <v>175</v>
      </c>
    </row>
    <row r="9463" spans="1:3">
      <c r="A9463" s="101">
        <v>30859</v>
      </c>
      <c r="B9463" s="100">
        <v>18.52</v>
      </c>
      <c r="C9463" s="99" t="s">
        <v>175</v>
      </c>
    </row>
    <row r="9464" spans="1:3">
      <c r="A9464" s="101">
        <v>30858</v>
      </c>
      <c r="B9464" s="100">
        <v>18.66</v>
      </c>
      <c r="C9464" s="99" t="s">
        <v>175</v>
      </c>
    </row>
    <row r="9465" spans="1:3">
      <c r="A9465" s="101">
        <v>30855</v>
      </c>
      <c r="B9465" s="100">
        <v>18.7</v>
      </c>
      <c r="C9465" s="99" t="s">
        <v>175</v>
      </c>
    </row>
    <row r="9466" spans="1:3">
      <c r="A9466" s="101">
        <v>30854</v>
      </c>
      <c r="B9466" s="100">
        <v>18.71</v>
      </c>
      <c r="C9466" s="99" t="s">
        <v>175</v>
      </c>
    </row>
    <row r="9467" spans="1:3">
      <c r="A9467" s="101">
        <v>30853</v>
      </c>
      <c r="B9467" s="100">
        <v>18.75</v>
      </c>
      <c r="C9467" s="99" t="s">
        <v>175</v>
      </c>
    </row>
    <row r="9468" spans="1:3">
      <c r="A9468" s="101">
        <v>30852</v>
      </c>
      <c r="B9468" s="100">
        <v>18.48</v>
      </c>
      <c r="C9468" s="99" t="s">
        <v>175</v>
      </c>
    </row>
    <row r="9469" spans="1:3">
      <c r="A9469" s="101">
        <v>30851</v>
      </c>
      <c r="B9469" s="100">
        <v>18.37</v>
      </c>
      <c r="C9469" s="99" t="s">
        <v>175</v>
      </c>
    </row>
    <row r="9470" spans="1:3">
      <c r="A9470" s="101">
        <v>30848</v>
      </c>
      <c r="B9470" s="100">
        <v>18.04</v>
      </c>
      <c r="C9470" s="99" t="s">
        <v>175</v>
      </c>
    </row>
    <row r="9471" spans="1:3">
      <c r="A9471" s="101">
        <v>30847</v>
      </c>
      <c r="B9471" s="100">
        <v>18.21</v>
      </c>
      <c r="C9471" s="99" t="s">
        <v>175</v>
      </c>
    </row>
    <row r="9472" spans="1:3">
      <c r="A9472" s="101">
        <v>30846</v>
      </c>
      <c r="B9472" s="100">
        <v>18.420000000000002</v>
      </c>
      <c r="C9472" s="99" t="s">
        <v>175</v>
      </c>
    </row>
    <row r="9473" spans="1:3">
      <c r="A9473" s="101">
        <v>30845</v>
      </c>
      <c r="B9473" s="100">
        <v>18.420000000000002</v>
      </c>
      <c r="C9473" s="99" t="s">
        <v>175</v>
      </c>
    </row>
    <row r="9474" spans="1:3">
      <c r="A9474" s="101">
        <v>30844</v>
      </c>
      <c r="B9474" s="100">
        <v>18.52</v>
      </c>
      <c r="C9474" s="99" t="s">
        <v>175</v>
      </c>
    </row>
    <row r="9475" spans="1:3">
      <c r="A9475" s="101">
        <v>30841</v>
      </c>
      <c r="B9475" s="100">
        <v>18.760000000000002</v>
      </c>
      <c r="C9475" s="99" t="s">
        <v>175</v>
      </c>
    </row>
    <row r="9476" spans="1:3">
      <c r="A9476" s="101">
        <v>30840</v>
      </c>
      <c r="B9476" s="100">
        <v>18.73</v>
      </c>
      <c r="C9476" s="99" t="s">
        <v>175</v>
      </c>
    </row>
    <row r="9477" spans="1:3">
      <c r="A9477" s="101">
        <v>30839</v>
      </c>
      <c r="B9477" s="100">
        <v>18.739999999999998</v>
      </c>
      <c r="C9477" s="99" t="s">
        <v>175</v>
      </c>
    </row>
    <row r="9478" spans="1:3">
      <c r="A9478" s="101">
        <v>30838</v>
      </c>
      <c r="B9478" s="100">
        <v>18.579999999999998</v>
      </c>
      <c r="C9478" s="99" t="s">
        <v>175</v>
      </c>
    </row>
    <row r="9479" spans="1:3">
      <c r="A9479" s="101">
        <v>30837</v>
      </c>
      <c r="B9479" s="100">
        <v>18.66</v>
      </c>
      <c r="C9479" s="99" t="s">
        <v>175</v>
      </c>
    </row>
    <row r="9480" spans="1:3">
      <c r="A9480" s="101">
        <v>30834</v>
      </c>
      <c r="B9480" s="100">
        <v>18.52</v>
      </c>
      <c r="C9480" s="99" t="s">
        <v>175</v>
      </c>
    </row>
    <row r="9481" spans="1:3">
      <c r="A9481" s="101">
        <v>30833</v>
      </c>
      <c r="B9481" s="100">
        <v>18.190000000000001</v>
      </c>
      <c r="C9481" s="99" t="s">
        <v>175</v>
      </c>
    </row>
    <row r="9482" spans="1:3">
      <c r="A9482" s="101">
        <v>30832</v>
      </c>
      <c r="B9482" s="100">
        <v>18.16</v>
      </c>
      <c r="C9482" s="99" t="s">
        <v>175</v>
      </c>
    </row>
    <row r="9483" spans="1:3">
      <c r="A9483" s="101">
        <v>30831</v>
      </c>
      <c r="B9483" s="100">
        <v>18.16</v>
      </c>
      <c r="C9483" s="99" t="s">
        <v>175</v>
      </c>
    </row>
    <row r="9484" spans="1:3">
      <c r="A9484" s="101">
        <v>30827</v>
      </c>
      <c r="B9484" s="100">
        <v>18.32</v>
      </c>
      <c r="C9484" s="99" t="s">
        <v>175</v>
      </c>
    </row>
    <row r="9485" spans="1:3">
      <c r="A9485" s="101">
        <v>30826</v>
      </c>
      <c r="B9485" s="100">
        <v>18.25</v>
      </c>
      <c r="C9485" s="99" t="s">
        <v>175</v>
      </c>
    </row>
    <row r="9486" spans="1:3">
      <c r="A9486" s="101">
        <v>30825</v>
      </c>
      <c r="B9486" s="100">
        <v>18.489999999999998</v>
      </c>
      <c r="C9486" s="99" t="s">
        <v>175</v>
      </c>
    </row>
    <row r="9487" spans="1:3">
      <c r="A9487" s="101">
        <v>30824</v>
      </c>
      <c r="B9487" s="100">
        <v>18.579999999999998</v>
      </c>
      <c r="C9487" s="99" t="s">
        <v>175</v>
      </c>
    </row>
    <row r="9488" spans="1:3">
      <c r="A9488" s="101">
        <v>30823</v>
      </c>
      <c r="B9488" s="100">
        <v>18.68</v>
      </c>
      <c r="C9488" s="99" t="s">
        <v>175</v>
      </c>
    </row>
    <row r="9489" spans="1:3">
      <c r="A9489" s="101">
        <v>30820</v>
      </c>
      <c r="B9489" s="100">
        <v>18.79</v>
      </c>
      <c r="C9489" s="99" t="s">
        <v>175</v>
      </c>
    </row>
    <row r="9490" spans="1:3">
      <c r="A9490" s="101">
        <v>30819</v>
      </c>
      <c r="B9490" s="100">
        <v>18.89</v>
      </c>
      <c r="C9490" s="99" t="s">
        <v>175</v>
      </c>
    </row>
    <row r="9491" spans="1:3">
      <c r="A9491" s="101">
        <v>30818</v>
      </c>
      <c r="B9491" s="100">
        <v>19.059999999999999</v>
      </c>
      <c r="C9491" s="99" t="s">
        <v>175</v>
      </c>
    </row>
    <row r="9492" spans="1:3">
      <c r="A9492" s="101">
        <v>30817</v>
      </c>
      <c r="B9492" s="100">
        <v>19.059999999999999</v>
      </c>
      <c r="C9492" s="99" t="s">
        <v>175</v>
      </c>
    </row>
    <row r="9493" spans="1:3">
      <c r="A9493" s="101">
        <v>30816</v>
      </c>
      <c r="B9493" s="100">
        <v>19</v>
      </c>
      <c r="C9493" s="99" t="s">
        <v>175</v>
      </c>
    </row>
    <row r="9494" spans="1:3">
      <c r="A9494" s="101">
        <v>30813</v>
      </c>
      <c r="B9494" s="100">
        <v>19.11</v>
      </c>
      <c r="C9494" s="99" t="s">
        <v>175</v>
      </c>
    </row>
    <row r="9495" spans="1:3">
      <c r="A9495" s="101">
        <v>30812</v>
      </c>
      <c r="B9495" s="100">
        <v>19.28</v>
      </c>
      <c r="C9495" s="99" t="s">
        <v>175</v>
      </c>
    </row>
    <row r="9496" spans="1:3">
      <c r="A9496" s="101">
        <v>30811</v>
      </c>
      <c r="B9496" s="100">
        <v>19.29</v>
      </c>
      <c r="C9496" s="99" t="s">
        <v>175</v>
      </c>
    </row>
    <row r="9497" spans="1:3">
      <c r="A9497" s="101">
        <v>30810</v>
      </c>
      <c r="B9497" s="100">
        <v>19.34</v>
      </c>
      <c r="C9497" s="99" t="s">
        <v>175</v>
      </c>
    </row>
    <row r="9498" spans="1:3">
      <c r="A9498" s="101">
        <v>30809</v>
      </c>
      <c r="B9498" s="100">
        <v>19.2</v>
      </c>
      <c r="C9498" s="99" t="s">
        <v>175</v>
      </c>
    </row>
    <row r="9499" spans="1:3">
      <c r="A9499" s="101">
        <v>30806</v>
      </c>
      <c r="B9499" s="100">
        <v>19.14</v>
      </c>
      <c r="C9499" s="99" t="s">
        <v>175</v>
      </c>
    </row>
    <row r="9500" spans="1:3">
      <c r="A9500" s="101">
        <v>30805</v>
      </c>
      <c r="B9500" s="100">
        <v>19.37</v>
      </c>
      <c r="C9500" s="99" t="s">
        <v>175</v>
      </c>
    </row>
    <row r="9501" spans="1:3">
      <c r="A9501" s="101">
        <v>30804</v>
      </c>
      <c r="B9501" s="100">
        <v>19.45</v>
      </c>
      <c r="C9501" s="99" t="s">
        <v>175</v>
      </c>
    </row>
    <row r="9502" spans="1:3">
      <c r="A9502" s="101">
        <v>30803</v>
      </c>
      <c r="B9502" s="100">
        <v>19.420000000000002</v>
      </c>
      <c r="C9502" s="99" t="s">
        <v>175</v>
      </c>
    </row>
    <row r="9503" spans="1:3">
      <c r="A9503" s="101">
        <v>30802</v>
      </c>
      <c r="B9503" s="100">
        <v>19.22</v>
      </c>
      <c r="C9503" s="99" t="s">
        <v>175</v>
      </c>
    </row>
    <row r="9504" spans="1:3">
      <c r="A9504" s="101">
        <v>30799</v>
      </c>
      <c r="B9504" s="100">
        <v>19.190000000000001</v>
      </c>
      <c r="C9504" s="99" t="s">
        <v>175</v>
      </c>
    </row>
    <row r="9505" spans="1:3">
      <c r="A9505" s="101">
        <v>30798</v>
      </c>
      <c r="B9505" s="100">
        <v>19.239999999999998</v>
      </c>
      <c r="C9505" s="99" t="s">
        <v>175</v>
      </c>
    </row>
    <row r="9506" spans="1:3">
      <c r="A9506" s="101">
        <v>30797</v>
      </c>
      <c r="B9506" s="100">
        <v>19.04</v>
      </c>
      <c r="C9506" s="99" t="s">
        <v>175</v>
      </c>
    </row>
    <row r="9507" spans="1:3">
      <c r="A9507" s="101">
        <v>30796</v>
      </c>
      <c r="B9507" s="100">
        <v>18.97</v>
      </c>
      <c r="C9507" s="99" t="s">
        <v>175</v>
      </c>
    </row>
    <row r="9508" spans="1:3">
      <c r="A9508" s="101">
        <v>30795</v>
      </c>
      <c r="B9508" s="100">
        <v>18.82</v>
      </c>
      <c r="C9508" s="99" t="s">
        <v>175</v>
      </c>
    </row>
    <row r="9509" spans="1:3">
      <c r="A9509" s="101">
        <v>30791</v>
      </c>
      <c r="B9509" s="100">
        <v>18.96</v>
      </c>
      <c r="C9509" s="99" t="s">
        <v>175</v>
      </c>
    </row>
    <row r="9510" spans="1:3">
      <c r="A9510" s="101">
        <v>30790</v>
      </c>
      <c r="B9510" s="100">
        <v>18.95</v>
      </c>
      <c r="C9510" s="99" t="s">
        <v>175</v>
      </c>
    </row>
    <row r="9511" spans="1:3">
      <c r="A9511" s="101">
        <v>30789</v>
      </c>
      <c r="B9511" s="100">
        <v>19.079999999999998</v>
      </c>
      <c r="C9511" s="99" t="s">
        <v>175</v>
      </c>
    </row>
    <row r="9512" spans="1:3">
      <c r="A9512" s="101">
        <v>30788</v>
      </c>
      <c r="B9512" s="100">
        <v>19</v>
      </c>
      <c r="C9512" s="99" t="s">
        <v>175</v>
      </c>
    </row>
    <row r="9513" spans="1:3">
      <c r="A9513" s="101">
        <v>30785</v>
      </c>
      <c r="B9513" s="100">
        <v>18.88</v>
      </c>
      <c r="C9513" s="99" t="s">
        <v>175</v>
      </c>
    </row>
    <row r="9514" spans="1:3">
      <c r="A9514" s="101">
        <v>30784</v>
      </c>
      <c r="B9514" s="100">
        <v>18.93</v>
      </c>
      <c r="C9514" s="99" t="s">
        <v>175</v>
      </c>
    </row>
    <row r="9515" spans="1:3">
      <c r="A9515" s="101">
        <v>30783</v>
      </c>
      <c r="B9515" s="100">
        <v>18.600000000000001</v>
      </c>
      <c r="C9515" s="99" t="s">
        <v>175</v>
      </c>
    </row>
    <row r="9516" spans="1:3">
      <c r="A9516" s="101">
        <v>30782</v>
      </c>
      <c r="B9516" s="100">
        <v>18.7</v>
      </c>
      <c r="C9516" s="99" t="s">
        <v>175</v>
      </c>
    </row>
    <row r="9517" spans="1:3">
      <c r="A9517" s="101">
        <v>30781</v>
      </c>
      <c r="B9517" s="100">
        <v>18.649999999999999</v>
      </c>
      <c r="C9517" s="99" t="s">
        <v>175</v>
      </c>
    </row>
    <row r="9518" spans="1:3">
      <c r="A9518" s="101">
        <v>30778</v>
      </c>
      <c r="B9518" s="100">
        <v>18.66</v>
      </c>
      <c r="C9518" s="99" t="s">
        <v>175</v>
      </c>
    </row>
    <row r="9519" spans="1:3">
      <c r="A9519" s="101">
        <v>30777</v>
      </c>
      <c r="B9519" s="100">
        <v>18.600000000000001</v>
      </c>
      <c r="C9519" s="99" t="s">
        <v>175</v>
      </c>
    </row>
    <row r="9520" spans="1:3">
      <c r="A9520" s="101">
        <v>30776</v>
      </c>
      <c r="B9520" s="100">
        <v>18.899999999999999</v>
      </c>
      <c r="C9520" s="99" t="s">
        <v>175</v>
      </c>
    </row>
    <row r="9521" spans="1:3">
      <c r="A9521" s="101">
        <v>30775</v>
      </c>
      <c r="B9521" s="100">
        <v>18.91</v>
      </c>
      <c r="C9521" s="99" t="s">
        <v>175</v>
      </c>
    </row>
    <row r="9522" spans="1:3">
      <c r="A9522" s="101">
        <v>30774</v>
      </c>
      <c r="B9522" s="100">
        <v>18.940000000000001</v>
      </c>
      <c r="C9522" s="99" t="s">
        <v>175</v>
      </c>
    </row>
    <row r="9523" spans="1:3">
      <c r="A9523" s="101">
        <v>30771</v>
      </c>
      <c r="B9523" s="100">
        <v>19.079999999999998</v>
      </c>
      <c r="C9523" s="99" t="s">
        <v>175</v>
      </c>
    </row>
    <row r="9524" spans="1:3">
      <c r="A9524" s="101">
        <v>30770</v>
      </c>
      <c r="B9524" s="100">
        <v>19.12</v>
      </c>
      <c r="C9524" s="99" t="s">
        <v>175</v>
      </c>
    </row>
    <row r="9525" spans="1:3">
      <c r="A9525" s="101">
        <v>30769</v>
      </c>
      <c r="B9525" s="100">
        <v>19.170000000000002</v>
      </c>
      <c r="C9525" s="99" t="s">
        <v>175</v>
      </c>
    </row>
    <row r="9526" spans="1:3">
      <c r="A9526" s="101">
        <v>30768</v>
      </c>
      <c r="B9526" s="100">
        <v>19.04</v>
      </c>
      <c r="C9526" s="99" t="s">
        <v>175</v>
      </c>
    </row>
    <row r="9527" spans="1:3">
      <c r="A9527" s="101">
        <v>30767</v>
      </c>
      <c r="B9527" s="100">
        <v>18.96</v>
      </c>
      <c r="C9527" s="99" t="s">
        <v>175</v>
      </c>
    </row>
    <row r="9528" spans="1:3">
      <c r="A9528" s="101">
        <v>30764</v>
      </c>
      <c r="B9528" s="100">
        <v>18.96</v>
      </c>
      <c r="C9528" s="99" t="s">
        <v>175</v>
      </c>
    </row>
    <row r="9529" spans="1:3">
      <c r="A9529" s="101">
        <v>30763</v>
      </c>
      <c r="B9529" s="100">
        <v>18.940000000000001</v>
      </c>
      <c r="C9529" s="99" t="s">
        <v>175</v>
      </c>
    </row>
    <row r="9530" spans="1:3">
      <c r="A9530" s="101">
        <v>30762</v>
      </c>
      <c r="B9530" s="100">
        <v>19.170000000000002</v>
      </c>
      <c r="C9530" s="99" t="s">
        <v>175</v>
      </c>
    </row>
    <row r="9531" spans="1:3">
      <c r="A9531" s="101">
        <v>30761</v>
      </c>
      <c r="B9531" s="100">
        <v>19.190000000000001</v>
      </c>
      <c r="C9531" s="99" t="s">
        <v>175</v>
      </c>
    </row>
    <row r="9532" spans="1:3">
      <c r="A9532" s="101">
        <v>30760</v>
      </c>
      <c r="B9532" s="100">
        <v>19.07</v>
      </c>
      <c r="C9532" s="99" t="s">
        <v>175</v>
      </c>
    </row>
    <row r="9533" spans="1:3">
      <c r="A9533" s="101">
        <v>30757</v>
      </c>
      <c r="B9533" s="100">
        <v>19.239999999999998</v>
      </c>
      <c r="C9533" s="99" t="s">
        <v>175</v>
      </c>
    </row>
    <row r="9534" spans="1:3">
      <c r="A9534" s="101">
        <v>30756</v>
      </c>
      <c r="B9534" s="100">
        <v>19.02</v>
      </c>
      <c r="C9534" s="99" t="s">
        <v>175</v>
      </c>
    </row>
    <row r="9535" spans="1:3">
      <c r="A9535" s="101">
        <v>30755</v>
      </c>
      <c r="B9535" s="100">
        <v>18.940000000000001</v>
      </c>
      <c r="C9535" s="99" t="s">
        <v>175</v>
      </c>
    </row>
    <row r="9536" spans="1:3">
      <c r="A9536" s="101">
        <v>30754</v>
      </c>
      <c r="B9536" s="100">
        <v>18.940000000000001</v>
      </c>
      <c r="C9536" s="99" t="s">
        <v>175</v>
      </c>
    </row>
    <row r="9537" spans="1:3">
      <c r="A9537" s="101">
        <v>30753</v>
      </c>
      <c r="B9537" s="100">
        <v>18.89</v>
      </c>
      <c r="C9537" s="99" t="s">
        <v>175</v>
      </c>
    </row>
    <row r="9538" spans="1:3">
      <c r="A9538" s="101">
        <v>30750</v>
      </c>
      <c r="B9538" s="100">
        <v>18.649999999999999</v>
      </c>
      <c r="C9538" s="99" t="s">
        <v>175</v>
      </c>
    </row>
    <row r="9539" spans="1:3">
      <c r="A9539" s="101">
        <v>30749</v>
      </c>
      <c r="B9539" s="100">
        <v>18.739999999999998</v>
      </c>
      <c r="C9539" s="99" t="s">
        <v>175</v>
      </c>
    </row>
    <row r="9540" spans="1:3">
      <c r="A9540" s="101">
        <v>30748</v>
      </c>
      <c r="B9540" s="100">
        <v>18.670000000000002</v>
      </c>
      <c r="C9540" s="99" t="s">
        <v>175</v>
      </c>
    </row>
    <row r="9541" spans="1:3">
      <c r="A9541" s="101">
        <v>30747</v>
      </c>
      <c r="B9541" s="100">
        <v>18.86</v>
      </c>
      <c r="C9541" s="99" t="s">
        <v>175</v>
      </c>
    </row>
    <row r="9542" spans="1:3">
      <c r="A9542" s="101">
        <v>30746</v>
      </c>
      <c r="B9542" s="100">
        <v>19.059999999999999</v>
      </c>
      <c r="C9542" s="99" t="s">
        <v>175</v>
      </c>
    </row>
    <row r="9543" spans="1:3">
      <c r="A9543" s="101">
        <v>30743</v>
      </c>
      <c r="B9543" s="100">
        <v>19.22</v>
      </c>
      <c r="C9543" s="99" t="s">
        <v>175</v>
      </c>
    </row>
    <row r="9544" spans="1:3">
      <c r="A9544" s="101">
        <v>30742</v>
      </c>
      <c r="B9544" s="100">
        <v>19.09</v>
      </c>
      <c r="C9544" s="99" t="s">
        <v>175</v>
      </c>
    </row>
    <row r="9545" spans="1:3">
      <c r="A9545" s="101">
        <v>30741</v>
      </c>
      <c r="B9545" s="100">
        <v>18.95</v>
      </c>
      <c r="C9545" s="99" t="s">
        <v>175</v>
      </c>
    </row>
    <row r="9546" spans="1:3">
      <c r="A9546" s="101">
        <v>30740</v>
      </c>
      <c r="B9546" s="100">
        <v>18.920000000000002</v>
      </c>
      <c r="C9546" s="99" t="s">
        <v>175</v>
      </c>
    </row>
    <row r="9547" spans="1:3">
      <c r="A9547" s="101">
        <v>30739</v>
      </c>
      <c r="B9547" s="100">
        <v>19.22</v>
      </c>
      <c r="C9547" s="99" t="s">
        <v>175</v>
      </c>
    </row>
    <row r="9548" spans="1:3">
      <c r="A9548" s="101">
        <v>30736</v>
      </c>
      <c r="B9548" s="100">
        <v>18.989999999999998</v>
      </c>
      <c r="C9548" s="99" t="s">
        <v>175</v>
      </c>
    </row>
    <row r="9549" spans="1:3">
      <c r="A9549" s="101">
        <v>30735</v>
      </c>
      <c r="B9549" s="100">
        <v>18.59</v>
      </c>
      <c r="C9549" s="99" t="s">
        <v>175</v>
      </c>
    </row>
    <row r="9550" spans="1:3">
      <c r="A9550" s="101">
        <v>30734</v>
      </c>
      <c r="B9550" s="100">
        <v>18.59</v>
      </c>
      <c r="C9550" s="99" t="s">
        <v>175</v>
      </c>
    </row>
    <row r="9551" spans="1:3">
      <c r="A9551" s="101">
        <v>30733</v>
      </c>
      <c r="B9551" s="100">
        <v>18.63</v>
      </c>
      <c r="C9551" s="99" t="s">
        <v>175</v>
      </c>
    </row>
    <row r="9552" spans="1:3">
      <c r="A9552" s="101">
        <v>30729</v>
      </c>
      <c r="B9552" s="100">
        <v>18.760000000000002</v>
      </c>
      <c r="C9552" s="99" t="s">
        <v>175</v>
      </c>
    </row>
    <row r="9553" spans="1:3">
      <c r="A9553" s="101">
        <v>30728</v>
      </c>
      <c r="B9553" s="100">
        <v>18.8</v>
      </c>
      <c r="C9553" s="99" t="s">
        <v>175</v>
      </c>
    </row>
    <row r="9554" spans="1:3">
      <c r="A9554" s="101">
        <v>30727</v>
      </c>
      <c r="B9554" s="100">
        <v>18.82</v>
      </c>
      <c r="C9554" s="99" t="s">
        <v>175</v>
      </c>
    </row>
    <row r="9555" spans="1:3">
      <c r="A9555" s="101">
        <v>30726</v>
      </c>
      <c r="B9555" s="100">
        <v>18.86</v>
      </c>
      <c r="C9555" s="99" t="s">
        <v>175</v>
      </c>
    </row>
    <row r="9556" spans="1:3">
      <c r="A9556" s="101">
        <v>30725</v>
      </c>
      <c r="B9556" s="100">
        <v>18.649999999999999</v>
      </c>
      <c r="C9556" s="99" t="s">
        <v>175</v>
      </c>
    </row>
    <row r="9557" spans="1:3">
      <c r="A9557" s="101">
        <v>30722</v>
      </c>
      <c r="B9557" s="100">
        <v>18.82</v>
      </c>
      <c r="C9557" s="99" t="s">
        <v>175</v>
      </c>
    </row>
    <row r="9558" spans="1:3">
      <c r="A9558" s="101">
        <v>30721</v>
      </c>
      <c r="B9558" s="100">
        <v>18.7</v>
      </c>
      <c r="C9558" s="99" t="s">
        <v>175</v>
      </c>
    </row>
    <row r="9559" spans="1:3">
      <c r="A9559" s="101">
        <v>30720</v>
      </c>
      <c r="B9559" s="100">
        <v>18.75</v>
      </c>
      <c r="C9559" s="99" t="s">
        <v>175</v>
      </c>
    </row>
    <row r="9560" spans="1:3">
      <c r="A9560" s="101">
        <v>30719</v>
      </c>
      <c r="B9560" s="100">
        <v>19.09</v>
      </c>
      <c r="C9560" s="99" t="s">
        <v>175</v>
      </c>
    </row>
    <row r="9561" spans="1:3">
      <c r="A9561" s="101">
        <v>30718</v>
      </c>
      <c r="B9561" s="100">
        <v>19</v>
      </c>
      <c r="C9561" s="99" t="s">
        <v>175</v>
      </c>
    </row>
    <row r="9562" spans="1:3">
      <c r="A9562" s="101">
        <v>30715</v>
      </c>
      <c r="B9562" s="100">
        <v>19.309999999999999</v>
      </c>
      <c r="C9562" s="99" t="s">
        <v>175</v>
      </c>
    </row>
    <row r="9563" spans="1:3">
      <c r="A9563" s="101">
        <v>30714</v>
      </c>
      <c r="B9563" s="100">
        <v>19.600000000000001</v>
      </c>
      <c r="C9563" s="99" t="s">
        <v>175</v>
      </c>
    </row>
    <row r="9564" spans="1:3">
      <c r="A9564" s="101">
        <v>30713</v>
      </c>
      <c r="B9564" s="100">
        <v>19.52</v>
      </c>
      <c r="C9564" s="99" t="s">
        <v>175</v>
      </c>
    </row>
    <row r="9565" spans="1:3">
      <c r="A9565" s="101">
        <v>30712</v>
      </c>
      <c r="B9565" s="100">
        <v>19.600000000000001</v>
      </c>
      <c r="C9565" s="99" t="s">
        <v>175</v>
      </c>
    </row>
    <row r="9566" spans="1:3">
      <c r="A9566" s="101">
        <v>30711</v>
      </c>
      <c r="B9566" s="100">
        <v>19.52</v>
      </c>
      <c r="C9566" s="99" t="s">
        <v>175</v>
      </c>
    </row>
    <row r="9567" spans="1:3">
      <c r="A9567" s="101">
        <v>30708</v>
      </c>
      <c r="B9567" s="100">
        <v>19.64</v>
      </c>
      <c r="C9567" s="99" t="s">
        <v>175</v>
      </c>
    </row>
    <row r="9568" spans="1:3">
      <c r="A9568" s="101">
        <v>30707</v>
      </c>
      <c r="B9568" s="100">
        <v>19.66</v>
      </c>
      <c r="C9568" s="99" t="s">
        <v>175</v>
      </c>
    </row>
    <row r="9569" spans="1:3">
      <c r="A9569" s="101">
        <v>30706</v>
      </c>
      <c r="B9569" s="100">
        <v>19.73</v>
      </c>
      <c r="C9569" s="99" t="s">
        <v>175</v>
      </c>
    </row>
    <row r="9570" spans="1:3">
      <c r="A9570" s="101">
        <v>30705</v>
      </c>
      <c r="B9570" s="100">
        <v>19.86</v>
      </c>
      <c r="C9570" s="99" t="s">
        <v>175</v>
      </c>
    </row>
    <row r="9571" spans="1:3">
      <c r="A9571" s="101">
        <v>30704</v>
      </c>
      <c r="B9571" s="100">
        <v>19.73</v>
      </c>
      <c r="C9571" s="99" t="s">
        <v>175</v>
      </c>
    </row>
    <row r="9572" spans="1:3">
      <c r="A9572" s="101">
        <v>30701</v>
      </c>
      <c r="B9572" s="100">
        <v>19.89</v>
      </c>
      <c r="C9572" s="99" t="s">
        <v>175</v>
      </c>
    </row>
    <row r="9573" spans="1:3">
      <c r="A9573" s="101">
        <v>30700</v>
      </c>
      <c r="B9573" s="100">
        <v>19.98</v>
      </c>
      <c r="C9573" s="99" t="s">
        <v>175</v>
      </c>
    </row>
    <row r="9574" spans="1:3">
      <c r="A9574" s="101">
        <v>30699</v>
      </c>
      <c r="B9574" s="100">
        <v>20.04</v>
      </c>
      <c r="C9574" s="99" t="s">
        <v>175</v>
      </c>
    </row>
    <row r="9575" spans="1:3">
      <c r="A9575" s="101">
        <v>30698</v>
      </c>
      <c r="B9575" s="100">
        <v>20.079999999999998</v>
      </c>
      <c r="C9575" s="99" t="s">
        <v>175</v>
      </c>
    </row>
    <row r="9576" spans="1:3">
      <c r="A9576" s="101">
        <v>30697</v>
      </c>
      <c r="B9576" s="100">
        <v>20</v>
      </c>
      <c r="C9576" s="99" t="s">
        <v>175</v>
      </c>
    </row>
    <row r="9577" spans="1:3">
      <c r="A9577" s="101">
        <v>30694</v>
      </c>
      <c r="B9577" s="100">
        <v>19.97</v>
      </c>
      <c r="C9577" s="99" t="s">
        <v>175</v>
      </c>
    </row>
    <row r="9578" spans="1:3">
      <c r="A9578" s="101">
        <v>30693</v>
      </c>
      <c r="B9578" s="100">
        <v>20.059999999999999</v>
      </c>
      <c r="C9578" s="99" t="s">
        <v>175</v>
      </c>
    </row>
    <row r="9579" spans="1:3">
      <c r="A9579" s="101">
        <v>30692</v>
      </c>
      <c r="B9579" s="100">
        <v>20.07</v>
      </c>
      <c r="C9579" s="99" t="s">
        <v>175</v>
      </c>
    </row>
    <row r="9580" spans="1:3">
      <c r="A9580" s="101">
        <v>30691</v>
      </c>
      <c r="B9580" s="100">
        <v>20.079999999999998</v>
      </c>
      <c r="C9580" s="99" t="s">
        <v>175</v>
      </c>
    </row>
    <row r="9581" spans="1:3">
      <c r="A9581" s="101">
        <v>30690</v>
      </c>
      <c r="B9581" s="100">
        <v>20.2</v>
      </c>
      <c r="C9581" s="99" t="s">
        <v>175</v>
      </c>
    </row>
    <row r="9582" spans="1:3">
      <c r="A9582" s="101">
        <v>30687</v>
      </c>
      <c r="B9582" s="100">
        <v>20.260000000000002</v>
      </c>
      <c r="C9582" s="99" t="s">
        <v>175</v>
      </c>
    </row>
    <row r="9583" spans="1:3">
      <c r="A9583" s="101">
        <v>30686</v>
      </c>
      <c r="B9583" s="100">
        <v>20.18</v>
      </c>
      <c r="C9583" s="99" t="s">
        <v>175</v>
      </c>
    </row>
    <row r="9584" spans="1:3">
      <c r="A9584" s="101">
        <v>30685</v>
      </c>
      <c r="B9584" s="100">
        <v>19.940000000000001</v>
      </c>
      <c r="C9584" s="99" t="s">
        <v>175</v>
      </c>
    </row>
    <row r="9585" spans="1:3">
      <c r="A9585" s="101">
        <v>30684</v>
      </c>
      <c r="B9585" s="100">
        <v>19.61</v>
      </c>
      <c r="C9585" s="99" t="s">
        <v>175</v>
      </c>
    </row>
    <row r="9586" spans="1:3">
      <c r="A9586" s="101">
        <v>30680</v>
      </c>
      <c r="B9586" s="100">
        <v>19.7</v>
      </c>
      <c r="C9586" s="99" t="s">
        <v>175</v>
      </c>
    </row>
    <row r="9587" spans="1:3">
      <c r="A9587" s="101">
        <v>30679</v>
      </c>
      <c r="B9587" s="100">
        <v>19.690000000000001</v>
      </c>
      <c r="C9587" s="99" t="s">
        <v>175</v>
      </c>
    </row>
    <row r="9588" spans="1:3">
      <c r="A9588" s="101">
        <v>30678</v>
      </c>
      <c r="B9588" s="100">
        <v>19.75</v>
      </c>
      <c r="C9588" s="99" t="s">
        <v>175</v>
      </c>
    </row>
    <row r="9589" spans="1:3">
      <c r="A9589" s="101">
        <v>30677</v>
      </c>
      <c r="B9589" s="100">
        <v>20.71</v>
      </c>
      <c r="C9589" s="99" t="s">
        <v>175</v>
      </c>
    </row>
    <row r="9590" spans="1:3">
      <c r="A9590" s="101">
        <v>30673</v>
      </c>
      <c r="B9590" s="100">
        <v>20.52</v>
      </c>
      <c r="C9590" s="99" t="s">
        <v>175</v>
      </c>
    </row>
    <row r="9591" spans="1:3">
      <c r="A9591" s="101">
        <v>30672</v>
      </c>
      <c r="B9591" s="100">
        <v>20.52</v>
      </c>
      <c r="C9591" s="99" t="s">
        <v>175</v>
      </c>
    </row>
    <row r="9592" spans="1:3">
      <c r="A9592" s="101">
        <v>30671</v>
      </c>
      <c r="B9592" s="100">
        <v>20.55</v>
      </c>
      <c r="C9592" s="99" t="s">
        <v>175</v>
      </c>
    </row>
    <row r="9593" spans="1:3">
      <c r="A9593" s="101">
        <v>30670</v>
      </c>
      <c r="B9593" s="100">
        <v>20.36</v>
      </c>
      <c r="C9593" s="99" t="s">
        <v>175</v>
      </c>
    </row>
    <row r="9594" spans="1:3">
      <c r="A9594" s="101">
        <v>30669</v>
      </c>
      <c r="B9594" s="100">
        <v>20.399999999999999</v>
      </c>
      <c r="C9594" s="99" t="s">
        <v>175</v>
      </c>
    </row>
    <row r="9595" spans="1:3">
      <c r="A9595" s="101">
        <v>30666</v>
      </c>
      <c r="B9595" s="100">
        <v>20.399999999999999</v>
      </c>
      <c r="C9595" s="99" t="s">
        <v>175</v>
      </c>
    </row>
    <row r="9596" spans="1:3">
      <c r="A9596" s="101">
        <v>30665</v>
      </c>
      <c r="B9596" s="100">
        <v>20.32</v>
      </c>
      <c r="C9596" s="99" t="s">
        <v>175</v>
      </c>
    </row>
    <row r="9597" spans="1:3">
      <c r="A9597" s="101">
        <v>30664</v>
      </c>
      <c r="B9597" s="100">
        <v>20.52</v>
      </c>
      <c r="C9597" s="99" t="s">
        <v>175</v>
      </c>
    </row>
    <row r="9598" spans="1:3">
      <c r="A9598" s="101">
        <v>30663</v>
      </c>
      <c r="B9598" s="100">
        <v>20.72</v>
      </c>
      <c r="C9598" s="99" t="s">
        <v>175</v>
      </c>
    </row>
    <row r="9599" spans="1:3">
      <c r="A9599" s="101">
        <v>30662</v>
      </c>
      <c r="B9599" s="100">
        <v>20.8</v>
      </c>
      <c r="C9599" s="99" t="s">
        <v>175</v>
      </c>
    </row>
    <row r="9600" spans="1:3">
      <c r="A9600" s="101">
        <v>30659</v>
      </c>
      <c r="B9600" s="100">
        <v>20.73</v>
      </c>
      <c r="C9600" s="99" t="s">
        <v>175</v>
      </c>
    </row>
    <row r="9601" spans="1:3">
      <c r="A9601" s="101">
        <v>30658</v>
      </c>
      <c r="B9601" s="100">
        <v>20.73</v>
      </c>
      <c r="C9601" s="99" t="s">
        <v>175</v>
      </c>
    </row>
    <row r="9602" spans="1:3">
      <c r="A9602" s="101">
        <v>30657</v>
      </c>
      <c r="B9602" s="100">
        <v>20.82</v>
      </c>
      <c r="C9602" s="99" t="s">
        <v>175</v>
      </c>
    </row>
    <row r="9603" spans="1:3">
      <c r="A9603" s="101">
        <v>30656</v>
      </c>
      <c r="B9603" s="100">
        <v>20.77</v>
      </c>
      <c r="C9603" s="99" t="s">
        <v>175</v>
      </c>
    </row>
    <row r="9604" spans="1:3">
      <c r="A9604" s="101">
        <v>30655</v>
      </c>
      <c r="B9604" s="100">
        <v>20.81</v>
      </c>
      <c r="C9604" s="99" t="s">
        <v>175</v>
      </c>
    </row>
    <row r="9605" spans="1:3">
      <c r="A9605" s="101">
        <v>30652</v>
      </c>
      <c r="B9605" s="100">
        <v>20.76</v>
      </c>
      <c r="C9605" s="99" t="s">
        <v>175</v>
      </c>
    </row>
    <row r="9606" spans="1:3">
      <c r="A9606" s="101">
        <v>30651</v>
      </c>
      <c r="B9606" s="100">
        <v>20.88</v>
      </c>
      <c r="C9606" s="99" t="s">
        <v>175</v>
      </c>
    </row>
    <row r="9607" spans="1:3">
      <c r="A9607" s="101">
        <v>30650</v>
      </c>
      <c r="B9607" s="100">
        <v>20.87</v>
      </c>
      <c r="C9607" s="99" t="s">
        <v>175</v>
      </c>
    </row>
    <row r="9608" spans="1:3">
      <c r="A9608" s="101">
        <v>30649</v>
      </c>
      <c r="B9608" s="100">
        <v>21.06</v>
      </c>
      <c r="C9608" s="99" t="s">
        <v>175</v>
      </c>
    </row>
    <row r="9609" spans="1:3">
      <c r="A9609" s="101">
        <v>30648</v>
      </c>
      <c r="B9609" s="100">
        <v>20.88</v>
      </c>
      <c r="C9609" s="99" t="s">
        <v>175</v>
      </c>
    </row>
    <row r="9610" spans="1:3">
      <c r="A9610" s="101">
        <v>30645</v>
      </c>
      <c r="B9610" s="100">
        <v>20.96</v>
      </c>
      <c r="C9610" s="99" t="s">
        <v>175</v>
      </c>
    </row>
    <row r="9611" spans="1:3">
      <c r="A9611" s="101">
        <v>30643</v>
      </c>
      <c r="B9611" s="100">
        <v>20.92</v>
      </c>
      <c r="C9611" s="99" t="s">
        <v>175</v>
      </c>
    </row>
    <row r="9612" spans="1:3">
      <c r="A9612" s="101">
        <v>30642</v>
      </c>
      <c r="B9612" s="100">
        <v>20.9</v>
      </c>
      <c r="C9612" s="99" t="s">
        <v>175</v>
      </c>
    </row>
    <row r="9613" spans="1:3">
      <c r="A9613" s="101">
        <v>30641</v>
      </c>
      <c r="B9613" s="100">
        <v>20.8</v>
      </c>
      <c r="C9613" s="99" t="s">
        <v>175</v>
      </c>
    </row>
    <row r="9614" spans="1:3">
      <c r="A9614" s="101">
        <v>30638</v>
      </c>
      <c r="B9614" s="100">
        <v>20.68</v>
      </c>
      <c r="C9614" s="99" t="s">
        <v>175</v>
      </c>
    </row>
    <row r="9615" spans="1:3">
      <c r="A9615" s="101">
        <v>30637</v>
      </c>
      <c r="B9615" s="100">
        <v>20.81</v>
      </c>
      <c r="C9615" s="99" t="s">
        <v>175</v>
      </c>
    </row>
    <row r="9616" spans="1:3">
      <c r="A9616" s="101">
        <v>30636</v>
      </c>
      <c r="B9616" s="100">
        <v>20.8</v>
      </c>
      <c r="C9616" s="99" t="s">
        <v>175</v>
      </c>
    </row>
    <row r="9617" spans="1:3">
      <c r="A9617" s="101">
        <v>30635</v>
      </c>
      <c r="B9617" s="100">
        <v>20.71</v>
      </c>
      <c r="C9617" s="99" t="s">
        <v>175</v>
      </c>
    </row>
    <row r="9618" spans="1:3">
      <c r="A9618" s="101">
        <v>30634</v>
      </c>
      <c r="B9618" s="100">
        <v>20.86</v>
      </c>
      <c r="C9618" s="99" t="s">
        <v>175</v>
      </c>
    </row>
    <row r="9619" spans="1:3">
      <c r="A9619" s="101">
        <v>30631</v>
      </c>
      <c r="B9619" s="100">
        <v>20.82</v>
      </c>
      <c r="C9619" s="99" t="s">
        <v>175</v>
      </c>
    </row>
    <row r="9620" spans="1:3">
      <c r="A9620" s="101">
        <v>30630</v>
      </c>
      <c r="B9620" s="100">
        <v>20.59</v>
      </c>
      <c r="C9620" s="99" t="s">
        <v>175</v>
      </c>
    </row>
    <row r="9621" spans="1:3">
      <c r="A9621" s="101">
        <v>30629</v>
      </c>
      <c r="B9621" s="100">
        <v>20.53</v>
      </c>
      <c r="C9621" s="99" t="s">
        <v>175</v>
      </c>
    </row>
    <row r="9622" spans="1:3">
      <c r="A9622" s="101">
        <v>30628</v>
      </c>
      <c r="B9622" s="100">
        <v>20.25</v>
      </c>
      <c r="C9622" s="99" t="s">
        <v>175</v>
      </c>
    </row>
    <row r="9623" spans="1:3">
      <c r="A9623" s="101">
        <v>30627</v>
      </c>
      <c r="B9623" s="100">
        <v>20.27</v>
      </c>
      <c r="C9623" s="99" t="s">
        <v>175</v>
      </c>
    </row>
    <row r="9624" spans="1:3">
      <c r="A9624" s="101">
        <v>30624</v>
      </c>
      <c r="B9624" s="100">
        <v>20.329999999999998</v>
      </c>
      <c r="C9624" s="99" t="s">
        <v>175</v>
      </c>
    </row>
    <row r="9625" spans="1:3">
      <c r="A9625" s="101">
        <v>30623</v>
      </c>
      <c r="B9625" s="100">
        <v>20.440000000000001</v>
      </c>
      <c r="C9625" s="99" t="s">
        <v>175</v>
      </c>
    </row>
    <row r="9626" spans="1:3">
      <c r="A9626" s="101">
        <v>30622</v>
      </c>
      <c r="B9626" s="100">
        <v>20.6</v>
      </c>
      <c r="C9626" s="99" t="s">
        <v>175</v>
      </c>
    </row>
    <row r="9627" spans="1:3">
      <c r="A9627" s="101">
        <v>30621</v>
      </c>
      <c r="B9627" s="100">
        <v>20.43</v>
      </c>
      <c r="C9627" s="99" t="s">
        <v>175</v>
      </c>
    </row>
    <row r="9628" spans="1:3">
      <c r="A9628" s="101">
        <v>30620</v>
      </c>
      <c r="B9628" s="100">
        <v>20.41</v>
      </c>
      <c r="C9628" s="99" t="s">
        <v>175</v>
      </c>
    </row>
    <row r="9629" spans="1:3">
      <c r="A9629" s="101">
        <v>30617</v>
      </c>
      <c r="B9629" s="100">
        <v>20.37</v>
      </c>
      <c r="C9629" s="99" t="s">
        <v>175</v>
      </c>
    </row>
    <row r="9630" spans="1:3">
      <c r="A9630" s="101">
        <v>30616</v>
      </c>
      <c r="B9630" s="100">
        <v>20.56</v>
      </c>
      <c r="C9630" s="99" t="s">
        <v>175</v>
      </c>
    </row>
    <row r="9631" spans="1:3">
      <c r="A9631" s="101">
        <v>30615</v>
      </c>
      <c r="B9631" s="100">
        <v>20.63</v>
      </c>
      <c r="C9631" s="99" t="s">
        <v>175</v>
      </c>
    </row>
    <row r="9632" spans="1:3">
      <c r="A9632" s="101">
        <v>30614</v>
      </c>
      <c r="B9632" s="100">
        <v>20.76</v>
      </c>
      <c r="C9632" s="99" t="s">
        <v>175</v>
      </c>
    </row>
    <row r="9633" spans="1:3">
      <c r="A9633" s="101">
        <v>30613</v>
      </c>
      <c r="B9633" s="100">
        <v>20.7</v>
      </c>
      <c r="C9633" s="99" t="s">
        <v>175</v>
      </c>
    </row>
    <row r="9634" spans="1:3">
      <c r="A9634" s="101">
        <v>30610</v>
      </c>
      <c r="B9634" s="100">
        <v>20.69</v>
      </c>
      <c r="C9634" s="99" t="s">
        <v>175</v>
      </c>
    </row>
    <row r="9635" spans="1:3">
      <c r="A9635" s="101">
        <v>30609</v>
      </c>
      <c r="B9635" s="100">
        <v>20.82</v>
      </c>
      <c r="C9635" s="99" t="s">
        <v>175</v>
      </c>
    </row>
    <row r="9636" spans="1:3">
      <c r="A9636" s="101">
        <v>30608</v>
      </c>
      <c r="B9636" s="100">
        <v>20.79</v>
      </c>
      <c r="C9636" s="99" t="s">
        <v>175</v>
      </c>
    </row>
    <row r="9637" spans="1:3">
      <c r="A9637" s="101">
        <v>30607</v>
      </c>
      <c r="B9637" s="100">
        <v>20.92</v>
      </c>
      <c r="C9637" s="99" t="s">
        <v>175</v>
      </c>
    </row>
    <row r="9638" spans="1:3">
      <c r="A9638" s="101">
        <v>30606</v>
      </c>
      <c r="B9638" s="100">
        <v>21.25</v>
      </c>
      <c r="C9638" s="99" t="s">
        <v>175</v>
      </c>
    </row>
    <row r="9639" spans="1:3">
      <c r="A9639" s="101">
        <v>30603</v>
      </c>
      <c r="B9639" s="100">
        <v>21.17</v>
      </c>
      <c r="C9639" s="99" t="s">
        <v>175</v>
      </c>
    </row>
    <row r="9640" spans="1:3">
      <c r="A9640" s="101">
        <v>30602</v>
      </c>
      <c r="B9640" s="100">
        <v>21.18</v>
      </c>
      <c r="C9640" s="99" t="s">
        <v>175</v>
      </c>
    </row>
    <row r="9641" spans="1:3">
      <c r="A9641" s="101">
        <v>30601</v>
      </c>
      <c r="B9641" s="100">
        <v>21.15</v>
      </c>
      <c r="C9641" s="99" t="s">
        <v>175</v>
      </c>
    </row>
    <row r="9642" spans="1:3">
      <c r="A9642" s="101">
        <v>30600</v>
      </c>
      <c r="B9642" s="100">
        <v>21.23</v>
      </c>
      <c r="C9642" s="99" t="s">
        <v>175</v>
      </c>
    </row>
    <row r="9643" spans="1:3">
      <c r="A9643" s="101">
        <v>30599</v>
      </c>
      <c r="B9643" s="100">
        <v>21.52</v>
      </c>
      <c r="C9643" s="99" t="s">
        <v>175</v>
      </c>
    </row>
    <row r="9644" spans="1:3">
      <c r="A9644" s="101">
        <v>30596</v>
      </c>
      <c r="B9644" s="100">
        <v>21.29</v>
      </c>
      <c r="C9644" s="99" t="s">
        <v>175</v>
      </c>
    </row>
    <row r="9645" spans="1:3">
      <c r="A9645" s="101">
        <v>30595</v>
      </c>
      <c r="B9645" s="100">
        <v>21.21</v>
      </c>
      <c r="C9645" s="99" t="s">
        <v>175</v>
      </c>
    </row>
    <row r="9646" spans="1:3">
      <c r="A9646" s="101">
        <v>30594</v>
      </c>
      <c r="B9646" s="100">
        <v>20.9</v>
      </c>
      <c r="C9646" s="99" t="s">
        <v>175</v>
      </c>
    </row>
    <row r="9647" spans="1:3">
      <c r="A9647" s="101">
        <v>30593</v>
      </c>
      <c r="B9647" s="100">
        <v>20.73</v>
      </c>
      <c r="C9647" s="99" t="s">
        <v>175</v>
      </c>
    </row>
    <row r="9648" spans="1:3">
      <c r="A9648" s="101">
        <v>30592</v>
      </c>
      <c r="B9648" s="100">
        <v>20.67</v>
      </c>
      <c r="C9648" s="99" t="s">
        <v>175</v>
      </c>
    </row>
    <row r="9649" spans="1:3">
      <c r="A9649" s="101">
        <v>30589</v>
      </c>
      <c r="B9649" s="100">
        <v>20.7</v>
      </c>
      <c r="C9649" s="99" t="s">
        <v>175</v>
      </c>
    </row>
    <row r="9650" spans="1:3">
      <c r="A9650" s="101">
        <v>30588</v>
      </c>
      <c r="B9650" s="100">
        <v>20.84</v>
      </c>
      <c r="C9650" s="99" t="s">
        <v>175</v>
      </c>
    </row>
    <row r="9651" spans="1:3">
      <c r="A9651" s="101">
        <v>30587</v>
      </c>
      <c r="B9651" s="100">
        <v>20.93</v>
      </c>
      <c r="C9651" s="99" t="s">
        <v>175</v>
      </c>
    </row>
    <row r="9652" spans="1:3">
      <c r="A9652" s="101">
        <v>30586</v>
      </c>
      <c r="B9652" s="100">
        <v>21.17</v>
      </c>
      <c r="C9652" s="99" t="s">
        <v>175</v>
      </c>
    </row>
    <row r="9653" spans="1:3">
      <c r="A9653" s="101">
        <v>30585</v>
      </c>
      <c r="B9653" s="100">
        <v>21.37</v>
      </c>
      <c r="C9653" s="99" t="s">
        <v>175</v>
      </c>
    </row>
    <row r="9654" spans="1:3">
      <c r="A9654" s="101">
        <v>30582</v>
      </c>
      <c r="B9654" s="100">
        <v>21.27</v>
      </c>
      <c r="C9654" s="99" t="s">
        <v>175</v>
      </c>
    </row>
    <row r="9655" spans="1:3">
      <c r="A9655" s="101">
        <v>30581</v>
      </c>
      <c r="B9655" s="100">
        <v>21.3</v>
      </c>
      <c r="C9655" s="99" t="s">
        <v>175</v>
      </c>
    </row>
    <row r="9656" spans="1:3">
      <c r="A9656" s="101">
        <v>30580</v>
      </c>
      <c r="B9656" s="100">
        <v>21.13</v>
      </c>
      <c r="C9656" s="99" t="s">
        <v>175</v>
      </c>
    </row>
    <row r="9657" spans="1:3">
      <c r="A9657" s="101">
        <v>30579</v>
      </c>
      <c r="B9657" s="100">
        <v>21.24</v>
      </c>
      <c r="C9657" s="99" t="s">
        <v>175</v>
      </c>
    </row>
    <row r="9658" spans="1:3">
      <c r="A9658" s="101">
        <v>30578</v>
      </c>
      <c r="B9658" s="100">
        <v>21.03</v>
      </c>
      <c r="C9658" s="99" t="s">
        <v>175</v>
      </c>
    </row>
    <row r="9659" spans="1:3">
      <c r="A9659" s="101">
        <v>30575</v>
      </c>
      <c r="B9659" s="100">
        <v>20.86</v>
      </c>
      <c r="C9659" s="99" t="s">
        <v>175</v>
      </c>
    </row>
    <row r="9660" spans="1:3">
      <c r="A9660" s="101">
        <v>30574</v>
      </c>
      <c r="B9660" s="100">
        <v>20.62</v>
      </c>
      <c r="C9660" s="99" t="s">
        <v>175</v>
      </c>
    </row>
    <row r="9661" spans="1:3">
      <c r="A9661" s="101">
        <v>30573</v>
      </c>
      <c r="B9661" s="100">
        <v>20.75</v>
      </c>
      <c r="C9661" s="99" t="s">
        <v>175</v>
      </c>
    </row>
    <row r="9662" spans="1:3">
      <c r="A9662" s="101">
        <v>30572</v>
      </c>
      <c r="B9662" s="100">
        <v>20.68</v>
      </c>
      <c r="C9662" s="99" t="s">
        <v>175</v>
      </c>
    </row>
    <row r="9663" spans="1:3">
      <c r="A9663" s="101">
        <v>30571</v>
      </c>
      <c r="B9663" s="100">
        <v>20.77</v>
      </c>
      <c r="C9663" s="99" t="s">
        <v>175</v>
      </c>
    </row>
    <row r="9664" spans="1:3">
      <c r="A9664" s="101">
        <v>30568</v>
      </c>
      <c r="B9664" s="100">
        <v>20.95</v>
      </c>
      <c r="C9664" s="99" t="s">
        <v>175</v>
      </c>
    </row>
    <row r="9665" spans="1:3">
      <c r="A9665" s="101">
        <v>30567</v>
      </c>
      <c r="B9665" s="100">
        <v>21.05</v>
      </c>
      <c r="C9665" s="99" t="s">
        <v>175</v>
      </c>
    </row>
    <row r="9666" spans="1:3">
      <c r="A9666" s="101">
        <v>30566</v>
      </c>
      <c r="B9666" s="100">
        <v>21.08</v>
      </c>
      <c r="C9666" s="99" t="s">
        <v>175</v>
      </c>
    </row>
    <row r="9667" spans="1:3">
      <c r="A9667" s="101">
        <v>30565</v>
      </c>
      <c r="B9667" s="100">
        <v>21.07</v>
      </c>
      <c r="C9667" s="99" t="s">
        <v>175</v>
      </c>
    </row>
    <row r="9668" spans="1:3">
      <c r="A9668" s="101">
        <v>30561</v>
      </c>
      <c r="B9668" s="100">
        <v>20.7</v>
      </c>
      <c r="C9668" s="99" t="s">
        <v>175</v>
      </c>
    </row>
    <row r="9669" spans="1:3">
      <c r="A9669" s="101">
        <v>30560</v>
      </c>
      <c r="B9669" s="100">
        <v>20.6</v>
      </c>
      <c r="C9669" s="99" t="s">
        <v>175</v>
      </c>
    </row>
    <row r="9670" spans="1:3">
      <c r="A9670" s="101">
        <v>30559</v>
      </c>
      <c r="B9670" s="100">
        <v>20.62</v>
      </c>
      <c r="C9670" s="99" t="s">
        <v>175</v>
      </c>
    </row>
    <row r="9671" spans="1:3">
      <c r="A9671" s="101">
        <v>30558</v>
      </c>
      <c r="B9671" s="100">
        <v>20.399999999999999</v>
      </c>
      <c r="C9671" s="99" t="s">
        <v>175</v>
      </c>
    </row>
    <row r="9672" spans="1:3">
      <c r="A9672" s="101">
        <v>30557</v>
      </c>
      <c r="B9672" s="100">
        <v>20.350000000000001</v>
      </c>
      <c r="C9672" s="99" t="s">
        <v>175</v>
      </c>
    </row>
    <row r="9673" spans="1:3">
      <c r="A9673" s="101">
        <v>30554</v>
      </c>
      <c r="B9673" s="100">
        <v>20.329999999999998</v>
      </c>
      <c r="C9673" s="99" t="s">
        <v>175</v>
      </c>
    </row>
    <row r="9674" spans="1:3">
      <c r="A9674" s="101">
        <v>30553</v>
      </c>
      <c r="B9674" s="100">
        <v>20.170000000000002</v>
      </c>
      <c r="C9674" s="99" t="s">
        <v>175</v>
      </c>
    </row>
    <row r="9675" spans="1:3">
      <c r="A9675" s="101">
        <v>30552</v>
      </c>
      <c r="B9675" s="100">
        <v>20.21</v>
      </c>
      <c r="C9675" s="99" t="s">
        <v>175</v>
      </c>
    </row>
    <row r="9676" spans="1:3">
      <c r="A9676" s="101">
        <v>30551</v>
      </c>
      <c r="B9676" s="100">
        <v>20.399999999999999</v>
      </c>
      <c r="C9676" s="99" t="s">
        <v>175</v>
      </c>
    </row>
    <row r="9677" spans="1:3">
      <c r="A9677" s="101">
        <v>30550</v>
      </c>
      <c r="B9677" s="100">
        <v>20.6</v>
      </c>
      <c r="C9677" s="99" t="s">
        <v>175</v>
      </c>
    </row>
    <row r="9678" spans="1:3">
      <c r="A9678" s="101">
        <v>30547</v>
      </c>
      <c r="B9678" s="100">
        <v>20.55</v>
      </c>
      <c r="C9678" s="99" t="s">
        <v>175</v>
      </c>
    </row>
    <row r="9679" spans="1:3">
      <c r="A9679" s="101">
        <v>30546</v>
      </c>
      <c r="B9679" s="100">
        <v>20.49</v>
      </c>
      <c r="C9679" s="99" t="s">
        <v>175</v>
      </c>
    </row>
    <row r="9680" spans="1:3">
      <c r="A9680" s="101">
        <v>30545</v>
      </c>
      <c r="B9680" s="100">
        <v>20.71</v>
      </c>
      <c r="C9680" s="99" t="s">
        <v>175</v>
      </c>
    </row>
    <row r="9681" spans="1:3">
      <c r="A9681" s="101">
        <v>30544</v>
      </c>
      <c r="B9681" s="100">
        <v>20.47</v>
      </c>
      <c r="C9681" s="99" t="s">
        <v>175</v>
      </c>
    </row>
    <row r="9682" spans="1:3">
      <c r="A9682" s="101">
        <v>30543</v>
      </c>
      <c r="B9682" s="100">
        <v>20.5</v>
      </c>
      <c r="C9682" s="99" t="s">
        <v>175</v>
      </c>
    </row>
    <row r="9683" spans="1:3">
      <c r="A9683" s="101">
        <v>30540</v>
      </c>
      <c r="B9683" s="100">
        <v>20.3</v>
      </c>
      <c r="C9683" s="99" t="s">
        <v>175</v>
      </c>
    </row>
    <row r="9684" spans="1:3">
      <c r="A9684" s="101">
        <v>30539</v>
      </c>
      <c r="B9684" s="100">
        <v>20.22</v>
      </c>
      <c r="C9684" s="99" t="s">
        <v>175</v>
      </c>
    </row>
    <row r="9685" spans="1:3">
      <c r="A9685" s="101">
        <v>30538</v>
      </c>
      <c r="B9685" s="100">
        <v>20.22</v>
      </c>
      <c r="C9685" s="99" t="s">
        <v>175</v>
      </c>
    </row>
    <row r="9686" spans="1:3">
      <c r="A9686" s="101">
        <v>30537</v>
      </c>
      <c r="B9686" s="100">
        <v>20.05</v>
      </c>
      <c r="C9686" s="99" t="s">
        <v>175</v>
      </c>
    </row>
    <row r="9687" spans="1:3">
      <c r="A9687" s="101">
        <v>30536</v>
      </c>
      <c r="B9687" s="100">
        <v>19.91</v>
      </c>
      <c r="C9687" s="99" t="s">
        <v>175</v>
      </c>
    </row>
    <row r="9688" spans="1:3">
      <c r="A9688" s="101">
        <v>30533</v>
      </c>
      <c r="B9688" s="100">
        <v>20.22</v>
      </c>
      <c r="C9688" s="99" t="s">
        <v>175</v>
      </c>
    </row>
    <row r="9689" spans="1:3">
      <c r="A9689" s="101">
        <v>30532</v>
      </c>
      <c r="B9689" s="100">
        <v>20.16</v>
      </c>
      <c r="C9689" s="99" t="s">
        <v>175</v>
      </c>
    </row>
    <row r="9690" spans="1:3">
      <c r="A9690" s="101">
        <v>30531</v>
      </c>
      <c r="B9690" s="100">
        <v>20.399999999999999</v>
      </c>
      <c r="C9690" s="99" t="s">
        <v>175</v>
      </c>
    </row>
    <row r="9691" spans="1:3">
      <c r="A9691" s="101">
        <v>30530</v>
      </c>
      <c r="B9691" s="100">
        <v>20.21</v>
      </c>
      <c r="C9691" s="99" t="s">
        <v>175</v>
      </c>
    </row>
    <row r="9692" spans="1:3">
      <c r="A9692" s="101">
        <v>30529</v>
      </c>
      <c r="B9692" s="100">
        <v>20.21</v>
      </c>
      <c r="C9692" s="99" t="s">
        <v>175</v>
      </c>
    </row>
    <row r="9693" spans="1:3">
      <c r="A9693" s="101">
        <v>30526</v>
      </c>
      <c r="B9693" s="100">
        <v>20.25</v>
      </c>
      <c r="C9693" s="99" t="s">
        <v>175</v>
      </c>
    </row>
    <row r="9694" spans="1:3">
      <c r="A9694" s="101">
        <v>30525</v>
      </c>
      <c r="B9694" s="100">
        <v>20.57</v>
      </c>
      <c r="C9694" s="99" t="s">
        <v>175</v>
      </c>
    </row>
    <row r="9695" spans="1:3">
      <c r="A9695" s="101">
        <v>30524</v>
      </c>
      <c r="B9695" s="100">
        <v>20.88</v>
      </c>
      <c r="C9695" s="99" t="s">
        <v>175</v>
      </c>
    </row>
    <row r="9696" spans="1:3">
      <c r="A9696" s="101">
        <v>30523</v>
      </c>
      <c r="B9696" s="100">
        <v>21.23</v>
      </c>
      <c r="C9696" s="99" t="s">
        <v>175</v>
      </c>
    </row>
    <row r="9697" spans="1:3">
      <c r="A9697" s="101">
        <v>30522</v>
      </c>
      <c r="B9697" s="100">
        <v>21.12</v>
      </c>
      <c r="C9697" s="99" t="s">
        <v>175</v>
      </c>
    </row>
    <row r="9698" spans="1:3">
      <c r="A9698" s="101">
        <v>30519</v>
      </c>
      <c r="B9698" s="100">
        <v>21.04</v>
      </c>
      <c r="C9698" s="99" t="s">
        <v>175</v>
      </c>
    </row>
    <row r="9699" spans="1:3">
      <c r="A9699" s="101">
        <v>30518</v>
      </c>
      <c r="B9699" s="100">
        <v>21.06</v>
      </c>
      <c r="C9699" s="99" t="s">
        <v>175</v>
      </c>
    </row>
    <row r="9700" spans="1:3">
      <c r="A9700" s="101">
        <v>30517</v>
      </c>
      <c r="B9700" s="100">
        <v>21.09</v>
      </c>
      <c r="C9700" s="99" t="s">
        <v>175</v>
      </c>
    </row>
    <row r="9701" spans="1:3">
      <c r="A9701" s="101">
        <v>30516</v>
      </c>
      <c r="B9701" s="100">
        <v>20.53</v>
      </c>
      <c r="C9701" s="99" t="s">
        <v>175</v>
      </c>
    </row>
    <row r="9702" spans="1:3">
      <c r="A9702" s="101">
        <v>30515</v>
      </c>
      <c r="B9702" s="100">
        <v>20.420000000000002</v>
      </c>
      <c r="C9702" s="99" t="s">
        <v>175</v>
      </c>
    </row>
    <row r="9703" spans="1:3">
      <c r="A9703" s="101">
        <v>30512</v>
      </c>
      <c r="B9703" s="100">
        <v>20.46</v>
      </c>
      <c r="C9703" s="99" t="s">
        <v>175</v>
      </c>
    </row>
    <row r="9704" spans="1:3">
      <c r="A9704" s="101">
        <v>30511</v>
      </c>
      <c r="B9704" s="100">
        <v>20.68</v>
      </c>
      <c r="C9704" s="99" t="s">
        <v>175</v>
      </c>
    </row>
    <row r="9705" spans="1:3">
      <c r="A9705" s="101">
        <v>30510</v>
      </c>
      <c r="B9705" s="100">
        <v>20.61</v>
      </c>
      <c r="C9705" s="99" t="s">
        <v>175</v>
      </c>
    </row>
    <row r="9706" spans="1:3">
      <c r="A9706" s="101">
        <v>30509</v>
      </c>
      <c r="B9706" s="100">
        <v>20.61</v>
      </c>
      <c r="C9706" s="99" t="s">
        <v>175</v>
      </c>
    </row>
    <row r="9707" spans="1:3">
      <c r="A9707" s="101">
        <v>30508</v>
      </c>
      <c r="B9707" s="100">
        <v>20.93</v>
      </c>
      <c r="C9707" s="99" t="s">
        <v>175</v>
      </c>
    </row>
    <row r="9708" spans="1:3">
      <c r="A9708" s="101">
        <v>30505</v>
      </c>
      <c r="B9708" s="100">
        <v>20.81</v>
      </c>
      <c r="C9708" s="99" t="s">
        <v>175</v>
      </c>
    </row>
    <row r="9709" spans="1:3">
      <c r="A9709" s="101">
        <v>30504</v>
      </c>
      <c r="B9709" s="100">
        <v>20.87</v>
      </c>
      <c r="C9709" s="99" t="s">
        <v>175</v>
      </c>
    </row>
    <row r="9710" spans="1:3">
      <c r="A9710" s="101">
        <v>30503</v>
      </c>
      <c r="B9710" s="100">
        <v>20.98</v>
      </c>
      <c r="C9710" s="99" t="s">
        <v>175</v>
      </c>
    </row>
    <row r="9711" spans="1:3">
      <c r="A9711" s="101">
        <v>30502</v>
      </c>
      <c r="B9711" s="100">
        <v>20.75</v>
      </c>
      <c r="C9711" s="99" t="s">
        <v>175</v>
      </c>
    </row>
    <row r="9712" spans="1:3">
      <c r="A9712" s="101">
        <v>30498</v>
      </c>
      <c r="B9712" s="100">
        <v>21.03</v>
      </c>
      <c r="C9712" s="99" t="s">
        <v>175</v>
      </c>
    </row>
    <row r="9713" spans="1:3">
      <c r="A9713" s="101">
        <v>30497</v>
      </c>
      <c r="B9713" s="100">
        <v>20.93</v>
      </c>
      <c r="C9713" s="99" t="s">
        <v>175</v>
      </c>
    </row>
    <row r="9714" spans="1:3">
      <c r="A9714" s="101">
        <v>30496</v>
      </c>
      <c r="B9714" s="100">
        <v>20.74</v>
      </c>
      <c r="C9714" s="99" t="s">
        <v>175</v>
      </c>
    </row>
    <row r="9715" spans="1:3">
      <c r="A9715" s="101">
        <v>30495</v>
      </c>
      <c r="B9715" s="100">
        <v>20.63</v>
      </c>
      <c r="C9715" s="99" t="s">
        <v>175</v>
      </c>
    </row>
    <row r="9716" spans="1:3">
      <c r="A9716" s="101">
        <v>30494</v>
      </c>
      <c r="B9716" s="100">
        <v>21.15</v>
      </c>
      <c r="C9716" s="99" t="s">
        <v>175</v>
      </c>
    </row>
    <row r="9717" spans="1:3">
      <c r="A9717" s="101">
        <v>30491</v>
      </c>
      <c r="B9717" s="100">
        <v>21.39</v>
      </c>
      <c r="C9717" s="99" t="s">
        <v>175</v>
      </c>
    </row>
    <row r="9718" spans="1:3">
      <c r="A9718" s="101">
        <v>30490</v>
      </c>
      <c r="B9718" s="100">
        <v>21.39</v>
      </c>
      <c r="C9718" s="99" t="s">
        <v>175</v>
      </c>
    </row>
    <row r="9719" spans="1:3">
      <c r="A9719" s="101">
        <v>30489</v>
      </c>
      <c r="B9719" s="100">
        <v>21.44</v>
      </c>
      <c r="C9719" s="99" t="s">
        <v>175</v>
      </c>
    </row>
    <row r="9720" spans="1:3">
      <c r="A9720" s="101">
        <v>30488</v>
      </c>
      <c r="B9720" s="100">
        <v>21.39</v>
      </c>
      <c r="C9720" s="99" t="s">
        <v>175</v>
      </c>
    </row>
    <row r="9721" spans="1:3">
      <c r="A9721" s="101">
        <v>30487</v>
      </c>
      <c r="B9721" s="100">
        <v>21.2</v>
      </c>
      <c r="C9721" s="99" t="s">
        <v>175</v>
      </c>
    </row>
    <row r="9722" spans="1:3">
      <c r="A9722" s="101">
        <v>30484</v>
      </c>
      <c r="B9722" s="100">
        <v>21.22</v>
      </c>
      <c r="C9722" s="99" t="s">
        <v>175</v>
      </c>
    </row>
    <row r="9723" spans="1:3">
      <c r="A9723" s="101">
        <v>30483</v>
      </c>
      <c r="B9723" s="100">
        <v>21.22</v>
      </c>
      <c r="C9723" s="99" t="s">
        <v>175</v>
      </c>
    </row>
    <row r="9724" spans="1:3">
      <c r="A9724" s="101">
        <v>30482</v>
      </c>
      <c r="B9724" s="100">
        <v>20.96</v>
      </c>
      <c r="C9724" s="99" t="s">
        <v>175</v>
      </c>
    </row>
    <row r="9725" spans="1:3">
      <c r="A9725" s="101">
        <v>30481</v>
      </c>
      <c r="B9725" s="100">
        <v>20.76</v>
      </c>
      <c r="C9725" s="99" t="s">
        <v>175</v>
      </c>
    </row>
    <row r="9726" spans="1:3">
      <c r="A9726" s="101">
        <v>30480</v>
      </c>
      <c r="B9726" s="100">
        <v>20.67</v>
      </c>
      <c r="C9726" s="99" t="s">
        <v>175</v>
      </c>
    </row>
    <row r="9727" spans="1:3">
      <c r="A9727" s="101">
        <v>30477</v>
      </c>
      <c r="B9727" s="100">
        <v>20.399999999999999</v>
      </c>
      <c r="C9727" s="99" t="s">
        <v>175</v>
      </c>
    </row>
    <row r="9728" spans="1:3">
      <c r="A9728" s="101">
        <v>30476</v>
      </c>
      <c r="B9728" s="100">
        <v>20.29</v>
      </c>
      <c r="C9728" s="99" t="s">
        <v>175</v>
      </c>
    </row>
    <row r="9729" spans="1:3">
      <c r="A9729" s="101">
        <v>30475</v>
      </c>
      <c r="B9729" s="100">
        <v>20.23</v>
      </c>
      <c r="C9729" s="99" t="s">
        <v>175</v>
      </c>
    </row>
    <row r="9730" spans="1:3">
      <c r="A9730" s="101">
        <v>30474</v>
      </c>
      <c r="B9730" s="100">
        <v>20.399999999999999</v>
      </c>
      <c r="C9730" s="99" t="s">
        <v>175</v>
      </c>
    </row>
    <row r="9731" spans="1:3">
      <c r="A9731" s="101">
        <v>30473</v>
      </c>
      <c r="B9731" s="100">
        <v>20.66</v>
      </c>
      <c r="C9731" s="99" t="s">
        <v>175</v>
      </c>
    </row>
    <row r="9732" spans="1:3">
      <c r="A9732" s="101">
        <v>30470</v>
      </c>
      <c r="B9732" s="100">
        <v>20.6</v>
      </c>
      <c r="C9732" s="99" t="s">
        <v>175</v>
      </c>
    </row>
    <row r="9733" spans="1:3">
      <c r="A9733" s="101">
        <v>30469</v>
      </c>
      <c r="B9733" s="100">
        <v>20.54</v>
      </c>
      <c r="C9733" s="99" t="s">
        <v>175</v>
      </c>
    </row>
    <row r="9734" spans="1:3">
      <c r="A9734" s="101">
        <v>30468</v>
      </c>
      <c r="B9734" s="100">
        <v>20.37</v>
      </c>
      <c r="C9734" s="99" t="s">
        <v>175</v>
      </c>
    </row>
    <row r="9735" spans="1:3">
      <c r="A9735" s="101">
        <v>30467</v>
      </c>
      <c r="B9735" s="100">
        <v>20.350000000000001</v>
      </c>
      <c r="C9735" s="99" t="s">
        <v>175</v>
      </c>
    </row>
    <row r="9736" spans="1:3">
      <c r="A9736" s="101">
        <v>30463</v>
      </c>
      <c r="B9736" s="100">
        <v>20.6</v>
      </c>
      <c r="C9736" s="99" t="s">
        <v>175</v>
      </c>
    </row>
    <row r="9737" spans="1:3">
      <c r="A9737" s="101">
        <v>30462</v>
      </c>
      <c r="B9737" s="100">
        <v>21.72</v>
      </c>
      <c r="C9737" s="99" t="s">
        <v>175</v>
      </c>
    </row>
    <row r="9738" spans="1:3">
      <c r="A9738" s="101">
        <v>30461</v>
      </c>
      <c r="B9738" s="100">
        <v>20.82</v>
      </c>
      <c r="C9738" s="99" t="s">
        <v>175</v>
      </c>
    </row>
    <row r="9739" spans="1:3">
      <c r="A9739" s="101">
        <v>30460</v>
      </c>
      <c r="B9739" s="100">
        <v>20.73</v>
      </c>
      <c r="C9739" s="99" t="s">
        <v>175</v>
      </c>
    </row>
    <row r="9740" spans="1:3">
      <c r="A9740" s="101">
        <v>30459</v>
      </c>
      <c r="B9740" s="100">
        <v>20.47</v>
      </c>
      <c r="C9740" s="99" t="s">
        <v>175</v>
      </c>
    </row>
    <row r="9741" spans="1:3">
      <c r="A9741" s="101">
        <v>30456</v>
      </c>
      <c r="B9741" s="100">
        <v>20.29</v>
      </c>
      <c r="C9741" s="99" t="s">
        <v>175</v>
      </c>
    </row>
    <row r="9742" spans="1:3">
      <c r="A9742" s="101">
        <v>30455</v>
      </c>
      <c r="B9742" s="100">
        <v>20.27</v>
      </c>
      <c r="C9742" s="99" t="s">
        <v>175</v>
      </c>
    </row>
    <row r="9743" spans="1:3">
      <c r="A9743" s="101">
        <v>30454</v>
      </c>
      <c r="B9743" s="100">
        <v>20.43</v>
      </c>
      <c r="C9743" s="99" t="s">
        <v>175</v>
      </c>
    </row>
    <row r="9744" spans="1:3">
      <c r="A9744" s="101">
        <v>30453</v>
      </c>
      <c r="B9744" s="100">
        <v>20.49</v>
      </c>
      <c r="C9744" s="99" t="s">
        <v>175</v>
      </c>
    </row>
    <row r="9745" spans="1:3">
      <c r="A9745" s="101">
        <v>30452</v>
      </c>
      <c r="B9745" s="100">
        <v>20.43</v>
      </c>
      <c r="C9745" s="99" t="s">
        <v>175</v>
      </c>
    </row>
    <row r="9746" spans="1:3">
      <c r="A9746" s="101">
        <v>30449</v>
      </c>
      <c r="B9746" s="100">
        <v>20.62</v>
      </c>
      <c r="C9746" s="99" t="s">
        <v>175</v>
      </c>
    </row>
    <row r="9747" spans="1:3">
      <c r="A9747" s="101">
        <v>30448</v>
      </c>
      <c r="B9747" s="100">
        <v>20.57</v>
      </c>
      <c r="C9747" s="99" t="s">
        <v>175</v>
      </c>
    </row>
    <row r="9748" spans="1:3">
      <c r="A9748" s="101">
        <v>30447</v>
      </c>
      <c r="B9748" s="100">
        <v>20.67</v>
      </c>
      <c r="C9748" s="99" t="s">
        <v>175</v>
      </c>
    </row>
    <row r="9749" spans="1:3">
      <c r="A9749" s="101">
        <v>30446</v>
      </c>
      <c r="B9749" s="100">
        <v>20.79</v>
      </c>
      <c r="C9749" s="99" t="s">
        <v>175</v>
      </c>
    </row>
    <row r="9750" spans="1:3">
      <c r="A9750" s="101">
        <v>30445</v>
      </c>
      <c r="B9750" s="100">
        <v>20.77</v>
      </c>
      <c r="C9750" s="99" t="s">
        <v>175</v>
      </c>
    </row>
    <row r="9751" spans="1:3">
      <c r="A9751" s="101">
        <v>30442</v>
      </c>
      <c r="B9751" s="100">
        <v>20.78</v>
      </c>
      <c r="C9751" s="99" t="s">
        <v>175</v>
      </c>
    </row>
    <row r="9752" spans="1:3">
      <c r="A9752" s="101">
        <v>30441</v>
      </c>
      <c r="B9752" s="100">
        <v>20.55</v>
      </c>
      <c r="C9752" s="99" t="s">
        <v>175</v>
      </c>
    </row>
    <row r="9753" spans="1:3">
      <c r="A9753" s="101">
        <v>30440</v>
      </c>
      <c r="B9753" s="100">
        <v>20.420000000000002</v>
      </c>
      <c r="C9753" s="99" t="s">
        <v>175</v>
      </c>
    </row>
    <row r="9754" spans="1:3">
      <c r="A9754" s="101">
        <v>30439</v>
      </c>
      <c r="B9754" s="100">
        <v>20.29</v>
      </c>
      <c r="C9754" s="99" t="s">
        <v>175</v>
      </c>
    </row>
    <row r="9755" spans="1:3">
      <c r="A9755" s="101">
        <v>30438</v>
      </c>
      <c r="B9755" s="100">
        <v>20.25</v>
      </c>
      <c r="C9755" s="99" t="s">
        <v>175</v>
      </c>
    </row>
    <row r="9756" spans="1:3">
      <c r="A9756" s="101">
        <v>30435</v>
      </c>
      <c r="B9756" s="100">
        <v>20.53</v>
      </c>
      <c r="C9756" s="99" t="s">
        <v>175</v>
      </c>
    </row>
    <row r="9757" spans="1:3">
      <c r="A9757" s="101">
        <v>30434</v>
      </c>
      <c r="B9757" s="100">
        <v>20.329999999999998</v>
      </c>
      <c r="C9757" s="99" t="s">
        <v>175</v>
      </c>
    </row>
    <row r="9758" spans="1:3">
      <c r="A9758" s="101">
        <v>30433</v>
      </c>
      <c r="B9758" s="100">
        <v>20.16</v>
      </c>
      <c r="C9758" s="99" t="s">
        <v>175</v>
      </c>
    </row>
    <row r="9759" spans="1:3">
      <c r="A9759" s="101">
        <v>30432</v>
      </c>
      <c r="B9759" s="100">
        <v>20.2</v>
      </c>
      <c r="C9759" s="99" t="s">
        <v>175</v>
      </c>
    </row>
    <row r="9760" spans="1:3">
      <c r="A9760" s="101">
        <v>30431</v>
      </c>
      <c r="B9760" s="100">
        <v>19.82</v>
      </c>
      <c r="C9760" s="99" t="s">
        <v>175</v>
      </c>
    </row>
    <row r="9761" spans="1:3">
      <c r="A9761" s="101">
        <v>30428</v>
      </c>
      <c r="B9761" s="100">
        <v>20.02</v>
      </c>
      <c r="C9761" s="99" t="s">
        <v>175</v>
      </c>
    </row>
    <row r="9762" spans="1:3">
      <c r="A9762" s="101">
        <v>30427</v>
      </c>
      <c r="B9762" s="100">
        <v>19.98</v>
      </c>
      <c r="C9762" s="99" t="s">
        <v>175</v>
      </c>
    </row>
    <row r="9763" spans="1:3">
      <c r="A9763" s="101">
        <v>30426</v>
      </c>
      <c r="B9763" s="100">
        <v>20.059999999999999</v>
      </c>
      <c r="C9763" s="99" t="s">
        <v>175</v>
      </c>
    </row>
    <row r="9764" spans="1:3">
      <c r="A9764" s="101">
        <v>30425</v>
      </c>
      <c r="B9764" s="100">
        <v>19.82</v>
      </c>
      <c r="C9764" s="99" t="s">
        <v>175</v>
      </c>
    </row>
    <row r="9765" spans="1:3">
      <c r="A9765" s="101">
        <v>30424</v>
      </c>
      <c r="B9765" s="100">
        <v>19.940000000000001</v>
      </c>
      <c r="C9765" s="99" t="s">
        <v>175</v>
      </c>
    </row>
    <row r="9766" spans="1:3">
      <c r="A9766" s="101">
        <v>30421</v>
      </c>
      <c r="B9766" s="100">
        <v>19.82</v>
      </c>
      <c r="C9766" s="99" t="s">
        <v>175</v>
      </c>
    </row>
    <row r="9767" spans="1:3">
      <c r="A9767" s="101">
        <v>30420</v>
      </c>
      <c r="B9767" s="100">
        <v>19.739999999999998</v>
      </c>
      <c r="C9767" s="99" t="s">
        <v>175</v>
      </c>
    </row>
    <row r="9768" spans="1:3">
      <c r="A9768" s="101">
        <v>30419</v>
      </c>
      <c r="B9768" s="100">
        <v>19.57</v>
      </c>
      <c r="C9768" s="99" t="s">
        <v>175</v>
      </c>
    </row>
    <row r="9769" spans="1:3">
      <c r="A9769" s="101">
        <v>30418</v>
      </c>
      <c r="B9769" s="100">
        <v>19.45</v>
      </c>
      <c r="C9769" s="99" t="s">
        <v>175</v>
      </c>
    </row>
    <row r="9770" spans="1:3">
      <c r="A9770" s="101">
        <v>30417</v>
      </c>
      <c r="B9770" s="100">
        <v>19.37</v>
      </c>
      <c r="C9770" s="99" t="s">
        <v>175</v>
      </c>
    </row>
    <row r="9771" spans="1:3">
      <c r="A9771" s="101">
        <v>30414</v>
      </c>
      <c r="B9771" s="100">
        <v>19.079999999999998</v>
      </c>
      <c r="C9771" s="99" t="s">
        <v>175</v>
      </c>
    </row>
    <row r="9772" spans="1:3">
      <c r="A9772" s="101">
        <v>30413</v>
      </c>
      <c r="B9772" s="100">
        <v>18.940000000000001</v>
      </c>
      <c r="C9772" s="99" t="s">
        <v>175</v>
      </c>
    </row>
    <row r="9773" spans="1:3">
      <c r="A9773" s="101">
        <v>30412</v>
      </c>
      <c r="B9773" s="100">
        <v>18.850000000000001</v>
      </c>
      <c r="C9773" s="99" t="s">
        <v>175</v>
      </c>
    </row>
    <row r="9774" spans="1:3">
      <c r="A9774" s="101">
        <v>30411</v>
      </c>
      <c r="B9774" s="100">
        <v>18.95</v>
      </c>
      <c r="C9774" s="99" t="s">
        <v>175</v>
      </c>
    </row>
    <row r="9775" spans="1:3">
      <c r="A9775" s="101">
        <v>30410</v>
      </c>
      <c r="B9775" s="100">
        <v>19.09</v>
      </c>
      <c r="C9775" s="99" t="s">
        <v>175</v>
      </c>
    </row>
    <row r="9776" spans="1:3">
      <c r="A9776" s="101">
        <v>30406</v>
      </c>
      <c r="B9776" s="100">
        <v>19.079999999999998</v>
      </c>
      <c r="C9776" s="99" t="s">
        <v>175</v>
      </c>
    </row>
    <row r="9777" spans="1:3">
      <c r="A9777" s="101">
        <v>30405</v>
      </c>
      <c r="B9777" s="100">
        <v>19.14</v>
      </c>
      <c r="C9777" s="99" t="s">
        <v>175</v>
      </c>
    </row>
    <row r="9778" spans="1:3">
      <c r="A9778" s="101">
        <v>30404</v>
      </c>
      <c r="B9778" s="100">
        <v>18.91</v>
      </c>
      <c r="C9778" s="99" t="s">
        <v>175</v>
      </c>
    </row>
    <row r="9779" spans="1:3">
      <c r="A9779" s="101">
        <v>30403</v>
      </c>
      <c r="B9779" s="100">
        <v>19.12</v>
      </c>
      <c r="C9779" s="99" t="s">
        <v>175</v>
      </c>
    </row>
    <row r="9780" spans="1:3">
      <c r="A9780" s="101">
        <v>30400</v>
      </c>
      <c r="B9780" s="100">
        <v>19.22</v>
      </c>
      <c r="C9780" s="99" t="s">
        <v>175</v>
      </c>
    </row>
    <row r="9781" spans="1:3">
      <c r="A9781" s="101">
        <v>30399</v>
      </c>
      <c r="B9781" s="100">
        <v>19.3</v>
      </c>
      <c r="C9781" s="99" t="s">
        <v>175</v>
      </c>
    </row>
    <row r="9782" spans="1:3">
      <c r="A9782" s="101">
        <v>30398</v>
      </c>
      <c r="B9782" s="100">
        <v>19.23</v>
      </c>
      <c r="C9782" s="99" t="s">
        <v>175</v>
      </c>
    </row>
    <row r="9783" spans="1:3">
      <c r="A9783" s="101">
        <v>30397</v>
      </c>
      <c r="B9783" s="100">
        <v>18.96</v>
      </c>
      <c r="C9783" s="99" t="s">
        <v>175</v>
      </c>
    </row>
    <row r="9784" spans="1:3">
      <c r="A9784" s="101">
        <v>30396</v>
      </c>
      <c r="B9784" s="100">
        <v>19.02</v>
      </c>
      <c r="C9784" s="99" t="s">
        <v>175</v>
      </c>
    </row>
    <row r="9785" spans="1:3">
      <c r="A9785" s="101">
        <v>30393</v>
      </c>
      <c r="B9785" s="100">
        <v>18.86</v>
      </c>
      <c r="C9785" s="99" t="s">
        <v>175</v>
      </c>
    </row>
    <row r="9786" spans="1:3">
      <c r="A9786" s="101">
        <v>30392</v>
      </c>
      <c r="B9786" s="100">
        <v>18.82</v>
      </c>
      <c r="C9786" s="99" t="s">
        <v>175</v>
      </c>
    </row>
    <row r="9787" spans="1:3">
      <c r="A9787" s="101">
        <v>30391</v>
      </c>
      <c r="B9787" s="100">
        <v>18.850000000000001</v>
      </c>
      <c r="C9787" s="99" t="s">
        <v>175</v>
      </c>
    </row>
    <row r="9788" spans="1:3">
      <c r="A9788" s="101">
        <v>30390</v>
      </c>
      <c r="B9788" s="100">
        <v>19.04</v>
      </c>
      <c r="C9788" s="99" t="s">
        <v>175</v>
      </c>
    </row>
    <row r="9789" spans="1:3">
      <c r="A9789" s="101">
        <v>30389</v>
      </c>
      <c r="B9789" s="100">
        <v>18.98</v>
      </c>
      <c r="C9789" s="99" t="s">
        <v>175</v>
      </c>
    </row>
    <row r="9790" spans="1:3">
      <c r="A9790" s="101">
        <v>30386</v>
      </c>
      <c r="B9790" s="100">
        <v>19.02</v>
      </c>
      <c r="C9790" s="99" t="s">
        <v>175</v>
      </c>
    </row>
    <row r="9791" spans="1:3">
      <c r="A9791" s="101">
        <v>30385</v>
      </c>
      <c r="B9791" s="100">
        <v>19.100000000000001</v>
      </c>
      <c r="C9791" s="99" t="s">
        <v>175</v>
      </c>
    </row>
    <row r="9792" spans="1:3">
      <c r="A9792" s="101">
        <v>30384</v>
      </c>
      <c r="B9792" s="100">
        <v>19.23</v>
      </c>
      <c r="C9792" s="99" t="s">
        <v>175</v>
      </c>
    </row>
    <row r="9793" spans="1:3">
      <c r="A9793" s="101">
        <v>30383</v>
      </c>
      <c r="B9793" s="100">
        <v>19.02</v>
      </c>
      <c r="C9793" s="99" t="s">
        <v>175</v>
      </c>
    </row>
    <row r="9794" spans="1:3">
      <c r="A9794" s="101">
        <v>30382</v>
      </c>
      <c r="B9794" s="100">
        <v>19.32</v>
      </c>
      <c r="C9794" s="99" t="s">
        <v>175</v>
      </c>
    </row>
    <row r="9795" spans="1:3">
      <c r="A9795" s="101">
        <v>30379</v>
      </c>
      <c r="B9795" s="100">
        <v>19.32</v>
      </c>
      <c r="C9795" s="99" t="s">
        <v>175</v>
      </c>
    </row>
    <row r="9796" spans="1:3">
      <c r="A9796" s="101">
        <v>30378</v>
      </c>
      <c r="B9796" s="100">
        <v>19.29</v>
      </c>
      <c r="C9796" s="99" t="s">
        <v>175</v>
      </c>
    </row>
    <row r="9797" spans="1:3">
      <c r="A9797" s="101">
        <v>30377</v>
      </c>
      <c r="B9797" s="100">
        <v>19.149999999999999</v>
      </c>
      <c r="C9797" s="99" t="s">
        <v>175</v>
      </c>
    </row>
    <row r="9798" spans="1:3">
      <c r="A9798" s="101">
        <v>30376</v>
      </c>
      <c r="B9798" s="100">
        <v>18.97</v>
      </c>
      <c r="C9798" s="99" t="s">
        <v>175</v>
      </c>
    </row>
    <row r="9799" spans="1:3">
      <c r="A9799" s="101">
        <v>30375</v>
      </c>
      <c r="B9799" s="100">
        <v>18.61</v>
      </c>
      <c r="C9799" s="99" t="s">
        <v>175</v>
      </c>
    </row>
    <row r="9800" spans="1:3">
      <c r="A9800" s="101">
        <v>30372</v>
      </c>
      <c r="B9800" s="100">
        <v>18.809999999999999</v>
      </c>
      <c r="C9800" s="99" t="s">
        <v>175</v>
      </c>
    </row>
    <row r="9801" spans="1:3">
      <c r="A9801" s="101">
        <v>30371</v>
      </c>
      <c r="B9801" s="100">
        <v>18.79</v>
      </c>
      <c r="C9801" s="99" t="s">
        <v>175</v>
      </c>
    </row>
    <row r="9802" spans="1:3">
      <c r="A9802" s="101">
        <v>30370</v>
      </c>
      <c r="B9802" s="100">
        <v>18.440000000000001</v>
      </c>
      <c r="C9802" s="99" t="s">
        <v>175</v>
      </c>
    </row>
    <row r="9803" spans="1:3">
      <c r="A9803" s="101">
        <v>30369</v>
      </c>
      <c r="B9803" s="100">
        <v>18.27</v>
      </c>
      <c r="C9803" s="99" t="s">
        <v>175</v>
      </c>
    </row>
    <row r="9804" spans="1:3">
      <c r="A9804" s="101">
        <v>30365</v>
      </c>
      <c r="B9804" s="100">
        <v>18.489999999999998</v>
      </c>
      <c r="C9804" s="99" t="s">
        <v>175</v>
      </c>
    </row>
    <row r="9805" spans="1:3">
      <c r="A9805" s="101">
        <v>30364</v>
      </c>
      <c r="B9805" s="100">
        <v>18.57</v>
      </c>
      <c r="C9805" s="99" t="s">
        <v>175</v>
      </c>
    </row>
    <row r="9806" spans="1:3">
      <c r="A9806" s="101">
        <v>30363</v>
      </c>
      <c r="B9806" s="100">
        <v>18.489999999999998</v>
      </c>
      <c r="C9806" s="99" t="s">
        <v>175</v>
      </c>
    </row>
    <row r="9807" spans="1:3">
      <c r="A9807" s="101">
        <v>30362</v>
      </c>
      <c r="B9807" s="100">
        <v>18.59</v>
      </c>
      <c r="C9807" s="99" t="s">
        <v>175</v>
      </c>
    </row>
    <row r="9808" spans="1:3">
      <c r="A9808" s="101">
        <v>30361</v>
      </c>
      <c r="B9808" s="100">
        <v>18.670000000000002</v>
      </c>
      <c r="C9808" s="99" t="s">
        <v>175</v>
      </c>
    </row>
    <row r="9809" spans="1:3">
      <c r="A9809" s="101">
        <v>30358</v>
      </c>
      <c r="B9809" s="100">
        <v>18.5</v>
      </c>
      <c r="C9809" s="99" t="s">
        <v>175</v>
      </c>
    </row>
    <row r="9810" spans="1:3">
      <c r="A9810" s="101">
        <v>30357</v>
      </c>
      <c r="B9810" s="100">
        <v>18.48</v>
      </c>
      <c r="C9810" s="99" t="s">
        <v>175</v>
      </c>
    </row>
    <row r="9811" spans="1:3">
      <c r="A9811" s="101">
        <v>30356</v>
      </c>
      <c r="B9811" s="100">
        <v>18.18</v>
      </c>
      <c r="C9811" s="99" t="s">
        <v>175</v>
      </c>
    </row>
    <row r="9812" spans="1:3">
      <c r="A9812" s="101">
        <v>30355</v>
      </c>
      <c r="B9812" s="100">
        <v>18.260000000000002</v>
      </c>
      <c r="C9812" s="99" t="s">
        <v>175</v>
      </c>
    </row>
    <row r="9813" spans="1:3">
      <c r="A9813" s="101">
        <v>30354</v>
      </c>
      <c r="B9813" s="100">
        <v>18.41</v>
      </c>
      <c r="C9813" s="99" t="s">
        <v>175</v>
      </c>
    </row>
    <row r="9814" spans="1:3">
      <c r="A9814" s="101">
        <v>30351</v>
      </c>
      <c r="B9814" s="100">
        <v>18.309999999999999</v>
      </c>
      <c r="C9814" s="99" t="s">
        <v>175</v>
      </c>
    </row>
    <row r="9815" spans="1:3">
      <c r="A9815" s="101">
        <v>30350</v>
      </c>
      <c r="B9815" s="100">
        <v>18.05</v>
      </c>
      <c r="C9815" s="99" t="s">
        <v>175</v>
      </c>
    </row>
    <row r="9816" spans="1:3">
      <c r="A9816" s="101">
        <v>30349</v>
      </c>
      <c r="B9816" s="100">
        <v>17.91</v>
      </c>
      <c r="C9816" s="99" t="s">
        <v>175</v>
      </c>
    </row>
    <row r="9817" spans="1:3">
      <c r="A9817" s="101">
        <v>30348</v>
      </c>
      <c r="B9817" s="100">
        <v>17.88</v>
      </c>
      <c r="C9817" s="99" t="s">
        <v>175</v>
      </c>
    </row>
    <row r="9818" spans="1:3">
      <c r="A9818" s="101">
        <v>30347</v>
      </c>
      <c r="B9818" s="100">
        <v>18.16</v>
      </c>
      <c r="C9818" s="99" t="s">
        <v>175</v>
      </c>
    </row>
    <row r="9819" spans="1:3">
      <c r="A9819" s="101">
        <v>30344</v>
      </c>
      <c r="B9819" s="100">
        <v>18.05</v>
      </c>
      <c r="C9819" s="99" t="s">
        <v>175</v>
      </c>
    </row>
    <row r="9820" spans="1:3">
      <c r="A9820" s="101">
        <v>30343</v>
      </c>
      <c r="B9820" s="100">
        <v>18.010000000000002</v>
      </c>
      <c r="C9820" s="99" t="s">
        <v>175</v>
      </c>
    </row>
    <row r="9821" spans="1:3">
      <c r="A9821" s="101">
        <v>30342</v>
      </c>
      <c r="B9821" s="100">
        <v>17.670000000000002</v>
      </c>
      <c r="C9821" s="99" t="s">
        <v>175</v>
      </c>
    </row>
    <row r="9822" spans="1:3">
      <c r="A9822" s="101">
        <v>30341</v>
      </c>
      <c r="B9822" s="100">
        <v>17.7</v>
      </c>
      <c r="C9822" s="99" t="s">
        <v>175</v>
      </c>
    </row>
    <row r="9823" spans="1:3">
      <c r="A9823" s="101">
        <v>30340</v>
      </c>
      <c r="B9823" s="100">
        <v>17.48</v>
      </c>
      <c r="C9823" s="99" t="s">
        <v>175</v>
      </c>
    </row>
    <row r="9824" spans="1:3">
      <c r="A9824" s="101">
        <v>30337</v>
      </c>
      <c r="B9824" s="100">
        <v>17.96</v>
      </c>
      <c r="C9824" s="99" t="s">
        <v>175</v>
      </c>
    </row>
    <row r="9825" spans="1:3">
      <c r="A9825" s="101">
        <v>30336</v>
      </c>
      <c r="B9825" s="100">
        <v>18.260000000000002</v>
      </c>
      <c r="C9825" s="99" t="s">
        <v>175</v>
      </c>
    </row>
    <row r="9826" spans="1:3">
      <c r="A9826" s="101">
        <v>30335</v>
      </c>
      <c r="B9826" s="100">
        <v>18.13</v>
      </c>
      <c r="C9826" s="99" t="s">
        <v>175</v>
      </c>
    </row>
    <row r="9827" spans="1:3">
      <c r="A9827" s="101">
        <v>30334</v>
      </c>
      <c r="B9827" s="100">
        <v>18.27</v>
      </c>
      <c r="C9827" s="99" t="s">
        <v>175</v>
      </c>
    </row>
    <row r="9828" spans="1:3">
      <c r="A9828" s="101">
        <v>30333</v>
      </c>
      <c r="B9828" s="100">
        <v>18.3</v>
      </c>
      <c r="C9828" s="99" t="s">
        <v>175</v>
      </c>
    </row>
    <row r="9829" spans="1:3">
      <c r="A9829" s="101">
        <v>30330</v>
      </c>
      <c r="B9829" s="100">
        <v>18.29</v>
      </c>
      <c r="C9829" s="99" t="s">
        <v>175</v>
      </c>
    </row>
    <row r="9830" spans="1:3">
      <c r="A9830" s="101">
        <v>30329</v>
      </c>
      <c r="B9830" s="100">
        <v>18.18</v>
      </c>
      <c r="C9830" s="99" t="s">
        <v>175</v>
      </c>
    </row>
    <row r="9831" spans="1:3">
      <c r="A9831" s="101">
        <v>30328</v>
      </c>
      <c r="B9831" s="100">
        <v>18.3</v>
      </c>
      <c r="C9831" s="99" t="s">
        <v>175</v>
      </c>
    </row>
    <row r="9832" spans="1:3">
      <c r="A9832" s="101">
        <v>30327</v>
      </c>
      <c r="B9832" s="100">
        <v>18.18</v>
      </c>
      <c r="C9832" s="99" t="s">
        <v>175</v>
      </c>
    </row>
    <row r="9833" spans="1:3">
      <c r="A9833" s="101">
        <v>30326</v>
      </c>
      <c r="B9833" s="100">
        <v>18.309999999999999</v>
      </c>
      <c r="C9833" s="99" t="s">
        <v>175</v>
      </c>
    </row>
    <row r="9834" spans="1:3">
      <c r="A9834" s="101">
        <v>30323</v>
      </c>
      <c r="B9834" s="100">
        <v>18.11</v>
      </c>
      <c r="C9834" s="99" t="s">
        <v>175</v>
      </c>
    </row>
    <row r="9835" spans="1:3">
      <c r="A9835" s="101">
        <v>30322</v>
      </c>
      <c r="B9835" s="100">
        <v>18.12</v>
      </c>
      <c r="C9835" s="99" t="s">
        <v>175</v>
      </c>
    </row>
    <row r="9836" spans="1:3">
      <c r="A9836" s="101">
        <v>30321</v>
      </c>
      <c r="B9836" s="100">
        <v>17.72</v>
      </c>
      <c r="C9836" s="99" t="s">
        <v>175</v>
      </c>
    </row>
    <row r="9837" spans="1:3">
      <c r="A9837" s="101">
        <v>30320</v>
      </c>
      <c r="B9837" s="100">
        <v>17.64</v>
      </c>
      <c r="C9837" s="99" t="s">
        <v>175</v>
      </c>
    </row>
    <row r="9838" spans="1:3">
      <c r="A9838" s="101">
        <v>30319</v>
      </c>
      <c r="B9838" s="100">
        <v>17.27</v>
      </c>
      <c r="C9838" s="99" t="s">
        <v>175</v>
      </c>
    </row>
    <row r="9839" spans="1:3">
      <c r="A9839" s="101">
        <v>30316</v>
      </c>
      <c r="B9839" s="100">
        <v>17.559999999999999</v>
      </c>
      <c r="C9839" s="99" t="s">
        <v>175</v>
      </c>
    </row>
    <row r="9840" spans="1:3">
      <c r="A9840" s="101">
        <v>30315</v>
      </c>
      <c r="B9840" s="100">
        <v>17.53</v>
      </c>
      <c r="C9840" s="99" t="s">
        <v>175</v>
      </c>
    </row>
    <row r="9841" spans="1:3">
      <c r="A9841" s="101">
        <v>30314</v>
      </c>
      <c r="B9841" s="100">
        <v>17.64</v>
      </c>
      <c r="C9841" s="99" t="s">
        <v>175</v>
      </c>
    </row>
    <row r="9842" spans="1:3">
      <c r="A9842" s="101">
        <v>30313</v>
      </c>
      <c r="B9842" s="100">
        <v>17.579999999999998</v>
      </c>
      <c r="C9842" s="99" t="s">
        <v>175</v>
      </c>
    </row>
    <row r="9843" spans="1:3">
      <c r="A9843" s="101">
        <v>30312</v>
      </c>
      <c r="B9843" s="100">
        <v>18.29</v>
      </c>
      <c r="C9843" s="99" t="s">
        <v>175</v>
      </c>
    </row>
    <row r="9844" spans="1:3">
      <c r="A9844" s="101">
        <v>30308</v>
      </c>
      <c r="B9844" s="100">
        <v>17.98</v>
      </c>
      <c r="C9844" s="99" t="s">
        <v>175</v>
      </c>
    </row>
    <row r="9845" spans="1:3">
      <c r="A9845" s="101">
        <v>30307</v>
      </c>
      <c r="B9845" s="100">
        <v>17.87</v>
      </c>
      <c r="C9845" s="99" t="s">
        <v>175</v>
      </c>
    </row>
    <row r="9846" spans="1:3">
      <c r="A9846" s="101">
        <v>30306</v>
      </c>
      <c r="B9846" s="100">
        <v>17.84</v>
      </c>
      <c r="C9846" s="99" t="s">
        <v>175</v>
      </c>
    </row>
    <row r="9847" spans="1:3">
      <c r="A9847" s="101">
        <v>30305</v>
      </c>
      <c r="B9847" s="100">
        <v>17.54</v>
      </c>
      <c r="C9847" s="99" t="s">
        <v>175</v>
      </c>
    </row>
    <row r="9848" spans="1:3">
      <c r="A9848" s="101">
        <v>30302</v>
      </c>
      <c r="B9848" s="100">
        <v>17.7</v>
      </c>
      <c r="C9848" s="99" t="s">
        <v>175</v>
      </c>
    </row>
    <row r="9849" spans="1:3">
      <c r="A9849" s="101">
        <v>30301</v>
      </c>
      <c r="B9849" s="100">
        <v>17.420000000000002</v>
      </c>
      <c r="C9849" s="99" t="s">
        <v>175</v>
      </c>
    </row>
    <row r="9850" spans="1:3">
      <c r="A9850" s="101">
        <v>30300</v>
      </c>
      <c r="B9850" s="100">
        <v>17.399999999999999</v>
      </c>
      <c r="C9850" s="99" t="s">
        <v>175</v>
      </c>
    </row>
    <row r="9851" spans="1:3">
      <c r="A9851" s="101">
        <v>30299</v>
      </c>
      <c r="B9851" s="100">
        <v>17.68</v>
      </c>
      <c r="C9851" s="99" t="s">
        <v>175</v>
      </c>
    </row>
    <row r="9852" spans="1:3">
      <c r="A9852" s="101">
        <v>30298</v>
      </c>
      <c r="B9852" s="100">
        <v>18</v>
      </c>
      <c r="C9852" s="99" t="s">
        <v>175</v>
      </c>
    </row>
    <row r="9853" spans="1:3">
      <c r="A9853" s="101">
        <v>30295</v>
      </c>
      <c r="B9853" s="100">
        <v>17.95</v>
      </c>
      <c r="C9853" s="99" t="s">
        <v>175</v>
      </c>
    </row>
    <row r="9854" spans="1:3">
      <c r="A9854" s="101">
        <v>30294</v>
      </c>
      <c r="B9854" s="100">
        <v>17.989999999999998</v>
      </c>
      <c r="C9854" s="99" t="s">
        <v>175</v>
      </c>
    </row>
    <row r="9855" spans="1:3">
      <c r="A9855" s="101">
        <v>30293</v>
      </c>
      <c r="B9855" s="100">
        <v>18.22</v>
      </c>
      <c r="C9855" s="99" t="s">
        <v>175</v>
      </c>
    </row>
    <row r="9856" spans="1:3">
      <c r="A9856" s="101">
        <v>30292</v>
      </c>
      <c r="B9856" s="100">
        <v>18.34</v>
      </c>
      <c r="C9856" s="99" t="s">
        <v>175</v>
      </c>
    </row>
    <row r="9857" spans="1:3">
      <c r="A9857" s="101">
        <v>30291</v>
      </c>
      <c r="B9857" s="100">
        <v>18.21</v>
      </c>
      <c r="C9857" s="99" t="s">
        <v>175</v>
      </c>
    </row>
    <row r="9858" spans="1:3">
      <c r="A9858" s="101">
        <v>30288</v>
      </c>
      <c r="B9858" s="100">
        <v>17.82</v>
      </c>
      <c r="C9858" s="99" t="s">
        <v>175</v>
      </c>
    </row>
    <row r="9859" spans="1:3">
      <c r="A9859" s="101">
        <v>30287</v>
      </c>
      <c r="B9859" s="100">
        <v>17.829999999999998</v>
      </c>
      <c r="C9859" s="99" t="s">
        <v>175</v>
      </c>
    </row>
    <row r="9860" spans="1:3">
      <c r="A9860" s="101">
        <v>30286</v>
      </c>
      <c r="B9860" s="100">
        <v>17.82</v>
      </c>
      <c r="C9860" s="99" t="s">
        <v>175</v>
      </c>
    </row>
    <row r="9861" spans="1:3">
      <c r="A9861" s="101">
        <v>30285</v>
      </c>
      <c r="B9861" s="100">
        <v>17.8</v>
      </c>
      <c r="C9861" s="99" t="s">
        <v>175</v>
      </c>
    </row>
    <row r="9862" spans="1:3">
      <c r="A9862" s="101">
        <v>30284</v>
      </c>
      <c r="B9862" s="100">
        <v>17.25</v>
      </c>
      <c r="C9862" s="99" t="s">
        <v>175</v>
      </c>
    </row>
    <row r="9863" spans="1:3">
      <c r="A9863" s="101">
        <v>30281</v>
      </c>
      <c r="B9863" s="100">
        <v>17.329999999999998</v>
      </c>
      <c r="C9863" s="99" t="s">
        <v>175</v>
      </c>
    </row>
    <row r="9864" spans="1:3">
      <c r="A9864" s="101">
        <v>30279</v>
      </c>
      <c r="B9864" s="100">
        <v>17.190000000000001</v>
      </c>
      <c r="C9864" s="99" t="s">
        <v>175</v>
      </c>
    </row>
    <row r="9865" spans="1:3">
      <c r="A9865" s="101">
        <v>30278</v>
      </c>
      <c r="B9865" s="100">
        <v>17.059999999999999</v>
      </c>
      <c r="C9865" s="99" t="s">
        <v>175</v>
      </c>
    </row>
    <row r="9866" spans="1:3">
      <c r="A9866" s="101">
        <v>30277</v>
      </c>
      <c r="B9866" s="100">
        <v>17.21</v>
      </c>
      <c r="C9866" s="99" t="s">
        <v>175</v>
      </c>
    </row>
    <row r="9867" spans="1:3">
      <c r="A9867" s="101">
        <v>30274</v>
      </c>
      <c r="B9867" s="100">
        <v>17.559999999999999</v>
      </c>
      <c r="C9867" s="99" t="s">
        <v>175</v>
      </c>
    </row>
    <row r="9868" spans="1:3">
      <c r="A9868" s="101">
        <v>30273</v>
      </c>
      <c r="B9868" s="100">
        <v>17.72</v>
      </c>
      <c r="C9868" s="99" t="s">
        <v>175</v>
      </c>
    </row>
    <row r="9869" spans="1:3">
      <c r="A9869" s="101">
        <v>30272</v>
      </c>
      <c r="B9869" s="100">
        <v>17.670000000000002</v>
      </c>
      <c r="C9869" s="99" t="s">
        <v>175</v>
      </c>
    </row>
    <row r="9870" spans="1:3">
      <c r="A9870" s="101">
        <v>30271</v>
      </c>
      <c r="B9870" s="100">
        <v>17.350000000000001</v>
      </c>
      <c r="C9870" s="99" t="s">
        <v>175</v>
      </c>
    </row>
    <row r="9871" spans="1:3">
      <c r="A9871" s="101">
        <v>30270</v>
      </c>
      <c r="B9871" s="100">
        <v>17.54</v>
      </c>
      <c r="C9871" s="99" t="s">
        <v>175</v>
      </c>
    </row>
    <row r="9872" spans="1:3">
      <c r="A9872" s="101">
        <v>30267</v>
      </c>
      <c r="B9872" s="100">
        <v>17.850000000000001</v>
      </c>
      <c r="C9872" s="99" t="s">
        <v>175</v>
      </c>
    </row>
    <row r="9873" spans="1:3">
      <c r="A9873" s="101">
        <v>30266</v>
      </c>
      <c r="B9873" s="100">
        <v>18.13</v>
      </c>
      <c r="C9873" s="99" t="s">
        <v>175</v>
      </c>
    </row>
    <row r="9874" spans="1:3">
      <c r="A9874" s="101">
        <v>30265</v>
      </c>
      <c r="B9874" s="100">
        <v>18.059999999999999</v>
      </c>
      <c r="C9874" s="99" t="s">
        <v>175</v>
      </c>
    </row>
    <row r="9875" spans="1:3">
      <c r="A9875" s="101">
        <v>30264</v>
      </c>
      <c r="B9875" s="100">
        <v>18.29</v>
      </c>
      <c r="C9875" s="99" t="s">
        <v>175</v>
      </c>
    </row>
    <row r="9876" spans="1:3">
      <c r="A9876" s="101">
        <v>30263</v>
      </c>
      <c r="B9876" s="100">
        <v>17.97</v>
      </c>
      <c r="C9876" s="99" t="s">
        <v>175</v>
      </c>
    </row>
    <row r="9877" spans="1:3">
      <c r="A9877" s="101">
        <v>30260</v>
      </c>
      <c r="B9877" s="100">
        <v>18.18</v>
      </c>
      <c r="C9877" s="99" t="s">
        <v>175</v>
      </c>
    </row>
    <row r="9878" spans="1:3">
      <c r="A9878" s="101">
        <v>30259</v>
      </c>
      <c r="B9878" s="100">
        <v>18.13</v>
      </c>
      <c r="C9878" s="99" t="s">
        <v>175</v>
      </c>
    </row>
    <row r="9879" spans="1:3">
      <c r="A9879" s="101">
        <v>30258</v>
      </c>
      <c r="B9879" s="100">
        <v>18.23</v>
      </c>
      <c r="C9879" s="99" t="s">
        <v>175</v>
      </c>
    </row>
    <row r="9880" spans="1:3">
      <c r="A9880" s="101">
        <v>30257</v>
      </c>
      <c r="B9880" s="100">
        <v>17.559999999999999</v>
      </c>
      <c r="C9880" s="99" t="s">
        <v>175</v>
      </c>
    </row>
    <row r="9881" spans="1:3">
      <c r="A9881" s="101">
        <v>30256</v>
      </c>
      <c r="B9881" s="100">
        <v>17.3</v>
      </c>
      <c r="C9881" s="99" t="s">
        <v>175</v>
      </c>
    </row>
    <row r="9882" spans="1:3">
      <c r="A9882" s="101">
        <v>30253</v>
      </c>
      <c r="B9882" s="100">
        <v>17.059999999999999</v>
      </c>
      <c r="C9882" s="99" t="s">
        <v>175</v>
      </c>
    </row>
    <row r="9883" spans="1:3">
      <c r="A9883" s="101">
        <v>30252</v>
      </c>
      <c r="B9883" s="100">
        <v>17.03</v>
      </c>
      <c r="C9883" s="99" t="s">
        <v>175</v>
      </c>
    </row>
    <row r="9884" spans="1:3">
      <c r="A9884" s="101">
        <v>30251</v>
      </c>
      <c r="B9884" s="100">
        <v>17.239999999999998</v>
      </c>
      <c r="C9884" s="99" t="s">
        <v>175</v>
      </c>
    </row>
    <row r="9885" spans="1:3">
      <c r="A9885" s="101">
        <v>30250</v>
      </c>
      <c r="B9885" s="100">
        <v>17.14</v>
      </c>
      <c r="C9885" s="99" t="s">
        <v>175</v>
      </c>
    </row>
    <row r="9886" spans="1:3">
      <c r="A9886" s="101">
        <v>30249</v>
      </c>
      <c r="B9886" s="100">
        <v>16.989999999999998</v>
      </c>
      <c r="C9886" s="99" t="s">
        <v>175</v>
      </c>
    </row>
    <row r="9887" spans="1:3">
      <c r="A9887" s="101">
        <v>30246</v>
      </c>
      <c r="B9887" s="100">
        <v>17.690000000000001</v>
      </c>
      <c r="C9887" s="99" t="s">
        <v>175</v>
      </c>
    </row>
    <row r="9888" spans="1:3">
      <c r="A9888" s="101">
        <v>30245</v>
      </c>
      <c r="B9888" s="100">
        <v>17.72</v>
      </c>
      <c r="C9888" s="99" t="s">
        <v>175</v>
      </c>
    </row>
    <row r="9889" spans="1:3">
      <c r="A9889" s="101">
        <v>30244</v>
      </c>
      <c r="B9889" s="100">
        <v>17.75</v>
      </c>
      <c r="C9889" s="99" t="s">
        <v>175</v>
      </c>
    </row>
    <row r="9890" spans="1:3">
      <c r="A9890" s="101">
        <v>30243</v>
      </c>
      <c r="B9890" s="100">
        <v>17.41</v>
      </c>
      <c r="C9890" s="99" t="s">
        <v>175</v>
      </c>
    </row>
    <row r="9891" spans="1:3">
      <c r="A9891" s="101">
        <v>30242</v>
      </c>
      <c r="B9891" s="100">
        <v>17.43</v>
      </c>
      <c r="C9891" s="99" t="s">
        <v>175</v>
      </c>
    </row>
    <row r="9892" spans="1:3">
      <c r="A9892" s="101">
        <v>30239</v>
      </c>
      <c r="B9892" s="100">
        <v>17.02</v>
      </c>
      <c r="C9892" s="99" t="s">
        <v>175</v>
      </c>
    </row>
    <row r="9893" spans="1:3">
      <c r="A9893" s="101">
        <v>30238</v>
      </c>
      <c r="B9893" s="100">
        <v>17.149999999999999</v>
      </c>
      <c r="C9893" s="99" t="s">
        <v>175</v>
      </c>
    </row>
    <row r="9894" spans="1:3">
      <c r="A9894" s="101">
        <v>30237</v>
      </c>
      <c r="B9894" s="100">
        <v>17.43</v>
      </c>
      <c r="C9894" s="99" t="s">
        <v>175</v>
      </c>
    </row>
    <row r="9895" spans="1:3">
      <c r="A9895" s="101">
        <v>30236</v>
      </c>
      <c r="B9895" s="100">
        <v>17.14</v>
      </c>
      <c r="C9895" s="99" t="s">
        <v>175</v>
      </c>
    </row>
    <row r="9896" spans="1:3">
      <c r="A9896" s="101">
        <v>30235</v>
      </c>
      <c r="B9896" s="100">
        <v>17.14</v>
      </c>
      <c r="C9896" s="99" t="s">
        <v>175</v>
      </c>
    </row>
    <row r="9897" spans="1:3">
      <c r="A9897" s="101">
        <v>30232</v>
      </c>
      <c r="B9897" s="100">
        <v>16.72</v>
      </c>
      <c r="C9897" s="99" t="s">
        <v>175</v>
      </c>
    </row>
    <row r="9898" spans="1:3">
      <c r="A9898" s="101">
        <v>30231</v>
      </c>
      <c r="B9898" s="100">
        <v>16.43</v>
      </c>
      <c r="C9898" s="99" t="s">
        <v>175</v>
      </c>
    </row>
    <row r="9899" spans="1:3">
      <c r="A9899" s="101">
        <v>30230</v>
      </c>
      <c r="B9899" s="100">
        <v>16.079999999999998</v>
      </c>
      <c r="C9899" s="99" t="s">
        <v>175</v>
      </c>
    </row>
    <row r="9900" spans="1:3">
      <c r="A9900" s="101">
        <v>30229</v>
      </c>
      <c r="B9900" s="100">
        <v>15.57</v>
      </c>
      <c r="C9900" s="99" t="s">
        <v>175</v>
      </c>
    </row>
    <row r="9901" spans="1:3">
      <c r="A9901" s="101">
        <v>30228</v>
      </c>
      <c r="B9901" s="100">
        <v>15.51</v>
      </c>
      <c r="C9901" s="99" t="s">
        <v>175</v>
      </c>
    </row>
    <row r="9902" spans="1:3">
      <c r="A9902" s="101">
        <v>30225</v>
      </c>
      <c r="B9902" s="100">
        <v>15.56</v>
      </c>
      <c r="C9902" s="99" t="s">
        <v>175</v>
      </c>
    </row>
    <row r="9903" spans="1:3">
      <c r="A9903" s="101">
        <v>30224</v>
      </c>
      <c r="B9903" s="100">
        <v>15.36</v>
      </c>
      <c r="C9903" s="99" t="s">
        <v>175</v>
      </c>
    </row>
    <row r="9904" spans="1:3">
      <c r="A9904" s="101">
        <v>30223</v>
      </c>
      <c r="B9904" s="100">
        <v>15.52</v>
      </c>
      <c r="C9904" s="99" t="s">
        <v>175</v>
      </c>
    </row>
    <row r="9905" spans="1:3">
      <c r="A9905" s="101">
        <v>30222</v>
      </c>
      <c r="B9905" s="100">
        <v>15.72</v>
      </c>
      <c r="C9905" s="99" t="s">
        <v>175</v>
      </c>
    </row>
    <row r="9906" spans="1:3">
      <c r="A9906" s="101">
        <v>30221</v>
      </c>
      <c r="B9906" s="100">
        <v>15.95</v>
      </c>
      <c r="C9906" s="99" t="s">
        <v>175</v>
      </c>
    </row>
    <row r="9907" spans="1:3">
      <c r="A9907" s="101">
        <v>30218</v>
      </c>
      <c r="B9907" s="100">
        <v>15.91</v>
      </c>
      <c r="C9907" s="99" t="s">
        <v>175</v>
      </c>
    </row>
    <row r="9908" spans="1:3">
      <c r="A9908" s="101">
        <v>30217</v>
      </c>
      <c r="B9908" s="100">
        <v>15.97</v>
      </c>
      <c r="C9908" s="99" t="s">
        <v>175</v>
      </c>
    </row>
    <row r="9909" spans="1:3">
      <c r="A9909" s="101">
        <v>30216</v>
      </c>
      <c r="B9909" s="100">
        <v>15.99</v>
      </c>
      <c r="C9909" s="99" t="s">
        <v>175</v>
      </c>
    </row>
    <row r="9910" spans="1:3">
      <c r="A9910" s="101">
        <v>30215</v>
      </c>
      <c r="B9910" s="100">
        <v>16.11</v>
      </c>
      <c r="C9910" s="99" t="s">
        <v>175</v>
      </c>
    </row>
    <row r="9911" spans="1:3">
      <c r="A9911" s="101">
        <v>30214</v>
      </c>
      <c r="B9911" s="100">
        <v>15.8</v>
      </c>
      <c r="C9911" s="99" t="s">
        <v>175</v>
      </c>
    </row>
    <row r="9912" spans="1:3">
      <c r="A9912" s="101">
        <v>30211</v>
      </c>
      <c r="B9912" s="100">
        <v>15.81</v>
      </c>
      <c r="C9912" s="99" t="s">
        <v>175</v>
      </c>
    </row>
    <row r="9913" spans="1:3">
      <c r="A9913" s="101">
        <v>30210</v>
      </c>
      <c r="B9913" s="100">
        <v>15.96</v>
      </c>
      <c r="C9913" s="99" t="s">
        <v>175</v>
      </c>
    </row>
    <row r="9914" spans="1:3">
      <c r="A9914" s="101">
        <v>30209</v>
      </c>
      <c r="B9914" s="100">
        <v>16.03</v>
      </c>
      <c r="C9914" s="99" t="s">
        <v>175</v>
      </c>
    </row>
    <row r="9915" spans="1:3">
      <c r="A9915" s="101">
        <v>30208</v>
      </c>
      <c r="B9915" s="100">
        <v>15.88</v>
      </c>
      <c r="C9915" s="99" t="s">
        <v>175</v>
      </c>
    </row>
    <row r="9916" spans="1:3">
      <c r="A9916" s="101">
        <v>30207</v>
      </c>
      <c r="B9916" s="100">
        <v>15.77</v>
      </c>
      <c r="C9916" s="99" t="s">
        <v>175</v>
      </c>
    </row>
    <row r="9917" spans="1:3">
      <c r="A9917" s="101">
        <v>30204</v>
      </c>
      <c r="B9917" s="100">
        <v>15.6</v>
      </c>
      <c r="C9917" s="99" t="s">
        <v>175</v>
      </c>
    </row>
    <row r="9918" spans="1:3">
      <c r="A9918" s="101">
        <v>30203</v>
      </c>
      <c r="B9918" s="100">
        <v>15.72</v>
      </c>
      <c r="C9918" s="99" t="s">
        <v>175</v>
      </c>
    </row>
    <row r="9919" spans="1:3">
      <c r="A9919" s="101">
        <v>30202</v>
      </c>
      <c r="B9919" s="100">
        <v>15.74</v>
      </c>
      <c r="C9919" s="99" t="s">
        <v>175</v>
      </c>
    </row>
    <row r="9920" spans="1:3">
      <c r="A9920" s="101">
        <v>30201</v>
      </c>
      <c r="B9920" s="100">
        <v>15.64</v>
      </c>
      <c r="C9920" s="99" t="s">
        <v>175</v>
      </c>
    </row>
    <row r="9921" spans="1:3">
      <c r="A9921" s="101">
        <v>30197</v>
      </c>
      <c r="B9921" s="100">
        <v>15.8</v>
      </c>
      <c r="C9921" s="99" t="s">
        <v>175</v>
      </c>
    </row>
    <row r="9922" spans="1:3">
      <c r="A9922" s="101">
        <v>30196</v>
      </c>
      <c r="B9922" s="100">
        <v>15.48</v>
      </c>
      <c r="C9922" s="99" t="s">
        <v>175</v>
      </c>
    </row>
    <row r="9923" spans="1:3">
      <c r="A9923" s="101">
        <v>30195</v>
      </c>
      <c r="B9923" s="100">
        <v>15.22</v>
      </c>
      <c r="C9923" s="99" t="s">
        <v>175</v>
      </c>
    </row>
    <row r="9924" spans="1:3">
      <c r="A9924" s="101">
        <v>30194</v>
      </c>
      <c r="B9924" s="100">
        <v>15.38</v>
      </c>
      <c r="C9924" s="99" t="s">
        <v>175</v>
      </c>
    </row>
    <row r="9925" spans="1:3">
      <c r="A9925" s="101">
        <v>30193</v>
      </c>
      <c r="B9925" s="100">
        <v>15.14</v>
      </c>
      <c r="C9925" s="99" t="s">
        <v>175</v>
      </c>
    </row>
    <row r="9926" spans="1:3">
      <c r="A9926" s="101">
        <v>30190</v>
      </c>
      <c r="B9926" s="100">
        <v>15.07</v>
      </c>
      <c r="C9926" s="99" t="s">
        <v>175</v>
      </c>
    </row>
    <row r="9927" spans="1:3">
      <c r="A9927" s="101">
        <v>30189</v>
      </c>
      <c r="B9927" s="100">
        <v>15.25</v>
      </c>
      <c r="C9927" s="99" t="s">
        <v>175</v>
      </c>
    </row>
    <row r="9928" spans="1:3">
      <c r="A9928" s="101">
        <v>30188</v>
      </c>
      <c r="B9928" s="100">
        <v>15.12</v>
      </c>
      <c r="C9928" s="99" t="s">
        <v>175</v>
      </c>
    </row>
    <row r="9929" spans="1:3">
      <c r="A9929" s="101">
        <v>30187</v>
      </c>
      <c r="B9929" s="100">
        <v>14.82</v>
      </c>
      <c r="C9929" s="99" t="s">
        <v>175</v>
      </c>
    </row>
    <row r="9930" spans="1:3">
      <c r="A9930" s="101">
        <v>30186</v>
      </c>
      <c r="B9930" s="100">
        <v>14.91</v>
      </c>
      <c r="C9930" s="99" t="s">
        <v>175</v>
      </c>
    </row>
    <row r="9931" spans="1:3">
      <c r="A9931" s="101">
        <v>30183</v>
      </c>
      <c r="B9931" s="100">
        <v>14.52</v>
      </c>
      <c r="C9931" s="99" t="s">
        <v>175</v>
      </c>
    </row>
    <row r="9932" spans="1:3">
      <c r="A9932" s="101">
        <v>30182</v>
      </c>
      <c r="B9932" s="100">
        <v>14.03</v>
      </c>
      <c r="C9932" s="99" t="s">
        <v>175</v>
      </c>
    </row>
    <row r="9933" spans="1:3">
      <c r="A9933" s="101">
        <v>30181</v>
      </c>
      <c r="B9933" s="100">
        <v>13.94</v>
      </c>
      <c r="C9933" s="99" t="s">
        <v>175</v>
      </c>
    </row>
    <row r="9934" spans="1:3">
      <c r="A9934" s="101">
        <v>30180</v>
      </c>
      <c r="B9934" s="100">
        <v>14.01</v>
      </c>
      <c r="C9934" s="99" t="s">
        <v>175</v>
      </c>
    </row>
    <row r="9935" spans="1:3">
      <c r="A9935" s="101">
        <v>30179</v>
      </c>
      <c r="B9935" s="100">
        <v>13.38</v>
      </c>
      <c r="C9935" s="99" t="s">
        <v>175</v>
      </c>
    </row>
    <row r="9936" spans="1:3">
      <c r="A9936" s="101">
        <v>30176</v>
      </c>
      <c r="B9936" s="100">
        <v>13.35</v>
      </c>
      <c r="C9936" s="99" t="s">
        <v>175</v>
      </c>
    </row>
    <row r="9937" spans="1:3">
      <c r="A9937" s="101">
        <v>30175</v>
      </c>
      <c r="B9937" s="100">
        <v>13.16</v>
      </c>
      <c r="C9937" s="99" t="s">
        <v>175</v>
      </c>
    </row>
    <row r="9938" spans="1:3">
      <c r="A9938" s="101">
        <v>30174</v>
      </c>
      <c r="B9938" s="100">
        <v>13.19</v>
      </c>
      <c r="C9938" s="99" t="s">
        <v>175</v>
      </c>
    </row>
    <row r="9939" spans="1:3">
      <c r="A9939" s="101">
        <v>30173</v>
      </c>
      <c r="B9939" s="100">
        <v>13.22</v>
      </c>
      <c r="C9939" s="99" t="s">
        <v>175</v>
      </c>
    </row>
    <row r="9940" spans="1:3">
      <c r="A9940" s="101">
        <v>30172</v>
      </c>
      <c r="B9940" s="100">
        <v>13.24</v>
      </c>
      <c r="C9940" s="99" t="s">
        <v>175</v>
      </c>
    </row>
    <row r="9941" spans="1:3">
      <c r="A9941" s="101">
        <v>30169</v>
      </c>
      <c r="B9941" s="100">
        <v>13.33</v>
      </c>
      <c r="C9941" s="99" t="s">
        <v>175</v>
      </c>
    </row>
    <row r="9942" spans="1:3">
      <c r="A9942" s="101">
        <v>30168</v>
      </c>
      <c r="B9942" s="100">
        <v>13.49</v>
      </c>
      <c r="C9942" s="99" t="s">
        <v>175</v>
      </c>
    </row>
    <row r="9943" spans="1:3">
      <c r="A9943" s="101">
        <v>30167</v>
      </c>
      <c r="B9943" s="100">
        <v>13.6</v>
      </c>
      <c r="C9943" s="99" t="s">
        <v>175</v>
      </c>
    </row>
    <row r="9944" spans="1:3">
      <c r="A9944" s="101">
        <v>30166</v>
      </c>
      <c r="B9944" s="100">
        <v>13.81</v>
      </c>
      <c r="C9944" s="99" t="s">
        <v>175</v>
      </c>
    </row>
    <row r="9945" spans="1:3">
      <c r="A9945" s="101">
        <v>30165</v>
      </c>
      <c r="B9945" s="100">
        <v>13.95</v>
      </c>
      <c r="C9945" s="99" t="s">
        <v>175</v>
      </c>
    </row>
    <row r="9946" spans="1:3">
      <c r="A9946" s="101">
        <v>30162</v>
      </c>
      <c r="B9946" s="100">
        <v>13.68</v>
      </c>
      <c r="C9946" s="99" t="s">
        <v>175</v>
      </c>
    </row>
    <row r="9947" spans="1:3">
      <c r="A9947" s="101">
        <v>30161</v>
      </c>
      <c r="B9947" s="100">
        <v>13.68</v>
      </c>
      <c r="C9947" s="99" t="s">
        <v>175</v>
      </c>
    </row>
    <row r="9948" spans="1:3">
      <c r="A9948" s="101">
        <v>30160</v>
      </c>
      <c r="B9948" s="100">
        <v>13.76</v>
      </c>
      <c r="C9948" s="99" t="s">
        <v>175</v>
      </c>
    </row>
    <row r="9949" spans="1:3">
      <c r="A9949" s="101">
        <v>30159</v>
      </c>
      <c r="B9949" s="100">
        <v>13.77</v>
      </c>
      <c r="C9949" s="99" t="s">
        <v>175</v>
      </c>
    </row>
    <row r="9950" spans="1:3">
      <c r="A9950" s="101">
        <v>30158</v>
      </c>
      <c r="B9950" s="100">
        <v>13.9</v>
      </c>
      <c r="C9950" s="99" t="s">
        <v>175</v>
      </c>
    </row>
    <row r="9951" spans="1:3">
      <c r="A9951" s="101">
        <v>30155</v>
      </c>
      <c r="B9951" s="100">
        <v>14.09</v>
      </c>
      <c r="C9951" s="99" t="s">
        <v>175</v>
      </c>
    </row>
    <row r="9952" spans="1:3">
      <c r="A9952" s="101">
        <v>30154</v>
      </c>
      <c r="B9952" s="100">
        <v>14.19</v>
      </c>
      <c r="C9952" s="99" t="s">
        <v>175</v>
      </c>
    </row>
    <row r="9953" spans="1:3">
      <c r="A9953" s="101">
        <v>30153</v>
      </c>
      <c r="B9953" s="100">
        <v>14.23</v>
      </c>
      <c r="C9953" s="99" t="s">
        <v>175</v>
      </c>
    </row>
    <row r="9954" spans="1:3">
      <c r="A9954" s="101">
        <v>30152</v>
      </c>
      <c r="B9954" s="100">
        <v>14.22</v>
      </c>
      <c r="C9954" s="99" t="s">
        <v>175</v>
      </c>
    </row>
    <row r="9955" spans="1:3">
      <c r="A9955" s="101">
        <v>30151</v>
      </c>
      <c r="B9955" s="100">
        <v>14.23</v>
      </c>
      <c r="C9955" s="99" t="s">
        <v>175</v>
      </c>
    </row>
    <row r="9956" spans="1:3">
      <c r="A9956" s="101">
        <v>30148</v>
      </c>
      <c r="B9956" s="100">
        <v>14.13</v>
      </c>
      <c r="C9956" s="99" t="s">
        <v>175</v>
      </c>
    </row>
    <row r="9957" spans="1:3">
      <c r="A9957" s="101">
        <v>30147</v>
      </c>
      <c r="B9957" s="100">
        <v>14.18</v>
      </c>
      <c r="C9957" s="99" t="s">
        <v>175</v>
      </c>
    </row>
    <row r="9958" spans="1:3">
      <c r="A9958" s="101">
        <v>30146</v>
      </c>
      <c r="B9958" s="100">
        <v>14.1</v>
      </c>
      <c r="C9958" s="99" t="s">
        <v>175</v>
      </c>
    </row>
    <row r="9959" spans="1:3">
      <c r="A9959" s="101">
        <v>30145</v>
      </c>
      <c r="B9959" s="100">
        <v>14.1</v>
      </c>
      <c r="C9959" s="99" t="s">
        <v>175</v>
      </c>
    </row>
    <row r="9960" spans="1:3">
      <c r="A9960" s="101">
        <v>30144</v>
      </c>
      <c r="B9960" s="100">
        <v>13.97</v>
      </c>
      <c r="C9960" s="99" t="s">
        <v>175</v>
      </c>
    </row>
    <row r="9961" spans="1:3">
      <c r="A9961" s="101">
        <v>30141</v>
      </c>
      <c r="B9961" s="100">
        <v>13.98</v>
      </c>
      <c r="C9961" s="99" t="s">
        <v>175</v>
      </c>
    </row>
    <row r="9962" spans="1:3">
      <c r="A9962" s="101">
        <v>30140</v>
      </c>
      <c r="B9962" s="100">
        <v>13.89</v>
      </c>
      <c r="C9962" s="99" t="s">
        <v>175</v>
      </c>
    </row>
    <row r="9963" spans="1:3">
      <c r="A9963" s="101">
        <v>30139</v>
      </c>
      <c r="B9963" s="100">
        <v>13.73</v>
      </c>
      <c r="C9963" s="99" t="s">
        <v>175</v>
      </c>
    </row>
    <row r="9964" spans="1:3">
      <c r="A9964" s="101">
        <v>30138</v>
      </c>
      <c r="B9964" s="100">
        <v>13.7</v>
      </c>
      <c r="C9964" s="99" t="s">
        <v>175</v>
      </c>
    </row>
    <row r="9965" spans="1:3">
      <c r="A9965" s="101">
        <v>30134</v>
      </c>
      <c r="B9965" s="100">
        <v>13.74</v>
      </c>
      <c r="C9965" s="99" t="s">
        <v>175</v>
      </c>
    </row>
    <row r="9966" spans="1:3">
      <c r="A9966" s="101">
        <v>30133</v>
      </c>
      <c r="B9966" s="100">
        <v>13.88</v>
      </c>
      <c r="C9966" s="99" t="s">
        <v>175</v>
      </c>
    </row>
    <row r="9967" spans="1:3">
      <c r="A9967" s="101">
        <v>30132</v>
      </c>
      <c r="B9967" s="100">
        <v>13.98</v>
      </c>
      <c r="C9967" s="99" t="s">
        <v>175</v>
      </c>
    </row>
    <row r="9968" spans="1:3">
      <c r="A9968" s="101">
        <v>30131</v>
      </c>
      <c r="B9968" s="100">
        <v>14.06</v>
      </c>
      <c r="C9968" s="99" t="s">
        <v>175</v>
      </c>
    </row>
    <row r="9969" spans="1:3">
      <c r="A9969" s="101">
        <v>30130</v>
      </c>
      <c r="B9969" s="100">
        <v>14.25</v>
      </c>
      <c r="C9969" s="99" t="s">
        <v>175</v>
      </c>
    </row>
    <row r="9970" spans="1:3">
      <c r="A9970" s="101">
        <v>30127</v>
      </c>
      <c r="B9970" s="100">
        <v>14.09</v>
      </c>
      <c r="C9970" s="99" t="s">
        <v>175</v>
      </c>
    </row>
    <row r="9971" spans="1:3">
      <c r="A9971" s="101">
        <v>30126</v>
      </c>
      <c r="B9971" s="100">
        <v>14.18</v>
      </c>
      <c r="C9971" s="99" t="s">
        <v>175</v>
      </c>
    </row>
    <row r="9972" spans="1:3">
      <c r="A9972" s="101">
        <v>30125</v>
      </c>
      <c r="B9972" s="100">
        <v>14.22</v>
      </c>
      <c r="C9972" s="99" t="s">
        <v>175</v>
      </c>
    </row>
    <row r="9973" spans="1:3">
      <c r="A9973" s="101">
        <v>30124</v>
      </c>
      <c r="B9973" s="100">
        <v>13.98</v>
      </c>
      <c r="C9973" s="99" t="s">
        <v>175</v>
      </c>
    </row>
    <row r="9974" spans="1:3">
      <c r="A9974" s="101">
        <v>30123</v>
      </c>
      <c r="B9974" s="100">
        <v>13.84</v>
      </c>
      <c r="C9974" s="99" t="s">
        <v>175</v>
      </c>
    </row>
    <row r="9975" spans="1:3">
      <c r="A9975" s="101">
        <v>30120</v>
      </c>
      <c r="B9975" s="100">
        <v>13.86</v>
      </c>
      <c r="C9975" s="99" t="s">
        <v>175</v>
      </c>
    </row>
    <row r="9976" spans="1:3">
      <c r="A9976" s="101">
        <v>30119</v>
      </c>
      <c r="B9976" s="100">
        <v>13.9</v>
      </c>
      <c r="C9976" s="99" t="s">
        <v>175</v>
      </c>
    </row>
    <row r="9977" spans="1:3">
      <c r="A9977" s="101">
        <v>30118</v>
      </c>
      <c r="B9977" s="100">
        <v>14.07</v>
      </c>
      <c r="C9977" s="99" t="s">
        <v>175</v>
      </c>
    </row>
    <row r="9978" spans="1:3">
      <c r="A9978" s="101">
        <v>30117</v>
      </c>
      <c r="B9978" s="100">
        <v>14.16</v>
      </c>
      <c r="C9978" s="99" t="s">
        <v>175</v>
      </c>
    </row>
    <row r="9979" spans="1:3">
      <c r="A9979" s="101">
        <v>30116</v>
      </c>
      <c r="B9979" s="100">
        <v>14.19</v>
      </c>
      <c r="C9979" s="99" t="s">
        <v>175</v>
      </c>
    </row>
    <row r="9980" spans="1:3">
      <c r="A9980" s="101">
        <v>30113</v>
      </c>
      <c r="B9980" s="100">
        <v>14.35</v>
      </c>
      <c r="C9980" s="99" t="s">
        <v>175</v>
      </c>
    </row>
    <row r="9981" spans="1:3">
      <c r="A9981" s="101">
        <v>30112</v>
      </c>
      <c r="B9981" s="100">
        <v>14.13</v>
      </c>
      <c r="C9981" s="99" t="s">
        <v>175</v>
      </c>
    </row>
    <row r="9982" spans="1:3">
      <c r="A9982" s="101">
        <v>30111</v>
      </c>
      <c r="B9982" s="100">
        <v>14.06</v>
      </c>
      <c r="C9982" s="99" t="s">
        <v>175</v>
      </c>
    </row>
    <row r="9983" spans="1:3">
      <c r="A9983" s="101">
        <v>30110</v>
      </c>
      <c r="B9983" s="100">
        <v>14.13</v>
      </c>
      <c r="C9983" s="99" t="s">
        <v>175</v>
      </c>
    </row>
    <row r="9984" spans="1:3">
      <c r="A9984" s="101">
        <v>30109</v>
      </c>
      <c r="B9984" s="100">
        <v>14.19</v>
      </c>
      <c r="C9984" s="99" t="s">
        <v>175</v>
      </c>
    </row>
    <row r="9985" spans="1:3">
      <c r="A9985" s="101">
        <v>30106</v>
      </c>
      <c r="B9985" s="100">
        <v>14.18</v>
      </c>
      <c r="C9985" s="99" t="s">
        <v>175</v>
      </c>
    </row>
    <row r="9986" spans="1:3">
      <c r="A9986" s="101">
        <v>30105</v>
      </c>
      <c r="B9986" s="100">
        <v>14.41</v>
      </c>
      <c r="C9986" s="99" t="s">
        <v>175</v>
      </c>
    </row>
    <row r="9987" spans="1:3">
      <c r="A9987" s="101">
        <v>30104</v>
      </c>
      <c r="B9987" s="100">
        <v>14.43</v>
      </c>
      <c r="C9987" s="99" t="s">
        <v>175</v>
      </c>
    </row>
    <row r="9988" spans="1:3">
      <c r="A9988" s="101">
        <v>30103</v>
      </c>
      <c r="B9988" s="100">
        <v>14.38</v>
      </c>
      <c r="C9988" s="99" t="s">
        <v>175</v>
      </c>
    </row>
    <row r="9989" spans="1:3">
      <c r="A9989" s="101">
        <v>30099</v>
      </c>
      <c r="B9989" s="100">
        <v>14.4</v>
      </c>
      <c r="C9989" s="99" t="s">
        <v>175</v>
      </c>
    </row>
    <row r="9990" spans="1:3">
      <c r="A9990" s="101">
        <v>30098</v>
      </c>
      <c r="B9990" s="100">
        <v>14.49</v>
      </c>
      <c r="C9990" s="99" t="s">
        <v>175</v>
      </c>
    </row>
    <row r="9991" spans="1:3">
      <c r="A9991" s="101">
        <v>30097</v>
      </c>
      <c r="B9991" s="100">
        <v>14.55</v>
      </c>
      <c r="C9991" s="99" t="s">
        <v>175</v>
      </c>
    </row>
    <row r="9992" spans="1:3">
      <c r="A9992" s="101">
        <v>30096</v>
      </c>
      <c r="B9992" s="100">
        <v>14.71</v>
      </c>
      <c r="C9992" s="99" t="s">
        <v>175</v>
      </c>
    </row>
    <row r="9993" spans="1:3">
      <c r="A9993" s="101">
        <v>30095</v>
      </c>
      <c r="B9993" s="100">
        <v>14.75</v>
      </c>
      <c r="C9993" s="99" t="s">
        <v>175</v>
      </c>
    </row>
    <row r="9994" spans="1:3">
      <c r="A9994" s="101">
        <v>30092</v>
      </c>
      <c r="B9994" s="100">
        <v>14.73</v>
      </c>
      <c r="C9994" s="99" t="s">
        <v>175</v>
      </c>
    </row>
    <row r="9995" spans="1:3">
      <c r="A9995" s="101">
        <v>30091</v>
      </c>
      <c r="B9995" s="100">
        <v>14.69</v>
      </c>
      <c r="C9995" s="99" t="s">
        <v>175</v>
      </c>
    </row>
    <row r="9996" spans="1:3">
      <c r="A9996" s="101">
        <v>30090</v>
      </c>
      <c r="B9996" s="100">
        <v>14.73</v>
      </c>
      <c r="C9996" s="99" t="s">
        <v>175</v>
      </c>
    </row>
    <row r="9997" spans="1:3">
      <c r="A9997" s="101">
        <v>30089</v>
      </c>
      <c r="B9997" s="100">
        <v>14.84</v>
      </c>
      <c r="C9997" s="99" t="s">
        <v>175</v>
      </c>
    </row>
    <row r="9998" spans="1:3">
      <c r="A9998" s="101">
        <v>30088</v>
      </c>
      <c r="B9998" s="100">
        <v>14.95</v>
      </c>
      <c r="C9998" s="99" t="s">
        <v>175</v>
      </c>
    </row>
    <row r="9999" spans="1:3">
      <c r="A9999" s="101">
        <v>30085</v>
      </c>
      <c r="B9999" s="100">
        <v>15.11</v>
      </c>
      <c r="C9999" s="99" t="s">
        <v>175</v>
      </c>
    </row>
    <row r="10000" spans="1:3">
      <c r="A10000" s="101">
        <v>30084</v>
      </c>
      <c r="B10000" s="100">
        <v>15.13</v>
      </c>
      <c r="C10000" s="99" t="s">
        <v>175</v>
      </c>
    </row>
    <row r="10001" spans="1:3">
      <c r="A10001" s="101">
        <v>30083</v>
      </c>
      <c r="B10001" s="100">
        <v>15.25</v>
      </c>
      <c r="C10001" s="99" t="s">
        <v>175</v>
      </c>
    </row>
    <row r="10002" spans="1:3">
      <c r="A10002" s="101">
        <v>30082</v>
      </c>
      <c r="B10002" s="100">
        <v>15.28</v>
      </c>
      <c r="C10002" s="99" t="s">
        <v>175</v>
      </c>
    </row>
    <row r="10003" spans="1:3">
      <c r="A10003" s="101">
        <v>30081</v>
      </c>
      <c r="B10003" s="100">
        <v>15.15</v>
      </c>
      <c r="C10003" s="99" t="s">
        <v>175</v>
      </c>
    </row>
    <row r="10004" spans="1:3">
      <c r="A10004" s="101">
        <v>30078</v>
      </c>
      <c r="B10004" s="100">
        <v>15.27</v>
      </c>
      <c r="C10004" s="99" t="s">
        <v>175</v>
      </c>
    </row>
    <row r="10005" spans="1:3">
      <c r="A10005" s="101">
        <v>30077</v>
      </c>
      <c r="B10005" s="100">
        <v>15.16</v>
      </c>
      <c r="C10005" s="99" t="s">
        <v>175</v>
      </c>
    </row>
    <row r="10006" spans="1:3">
      <c r="A10006" s="101">
        <v>30076</v>
      </c>
      <c r="B10006" s="100">
        <v>15.01</v>
      </c>
      <c r="C10006" s="99" t="s">
        <v>175</v>
      </c>
    </row>
    <row r="10007" spans="1:3">
      <c r="A10007" s="101">
        <v>30075</v>
      </c>
      <c r="B10007" s="100">
        <v>14.98</v>
      </c>
      <c r="C10007" s="99" t="s">
        <v>175</v>
      </c>
    </row>
    <row r="10008" spans="1:3">
      <c r="A10008" s="101">
        <v>30074</v>
      </c>
      <c r="B10008" s="100">
        <v>14.88</v>
      </c>
      <c r="C10008" s="99" t="s">
        <v>175</v>
      </c>
    </row>
    <row r="10009" spans="1:3">
      <c r="A10009" s="101">
        <v>30071</v>
      </c>
      <c r="B10009" s="100">
        <v>14.82</v>
      </c>
      <c r="C10009" s="99" t="s">
        <v>175</v>
      </c>
    </row>
    <row r="10010" spans="1:3">
      <c r="A10010" s="101">
        <v>30070</v>
      </c>
      <c r="B10010" s="100">
        <v>14.78</v>
      </c>
      <c r="C10010" s="99" t="s">
        <v>175</v>
      </c>
    </row>
    <row r="10011" spans="1:3">
      <c r="A10011" s="101">
        <v>30069</v>
      </c>
      <c r="B10011" s="100">
        <v>14.92</v>
      </c>
      <c r="C10011" s="99" t="s">
        <v>175</v>
      </c>
    </row>
    <row r="10012" spans="1:3">
      <c r="A10012" s="101">
        <v>30068</v>
      </c>
      <c r="B10012" s="100">
        <v>15.02</v>
      </c>
      <c r="C10012" s="99" t="s">
        <v>175</v>
      </c>
    </row>
    <row r="10013" spans="1:3">
      <c r="A10013" s="101">
        <v>30067</v>
      </c>
      <c r="B10013" s="100">
        <v>15.18</v>
      </c>
      <c r="C10013" s="99" t="s">
        <v>175</v>
      </c>
    </row>
    <row r="10014" spans="1:3">
      <c r="A10014" s="101">
        <v>30064</v>
      </c>
      <c r="B10014" s="100">
        <v>15.09</v>
      </c>
      <c r="C10014" s="99" t="s">
        <v>175</v>
      </c>
    </row>
    <row r="10015" spans="1:3">
      <c r="A10015" s="101">
        <v>30063</v>
      </c>
      <c r="B10015" s="100">
        <v>14.91</v>
      </c>
      <c r="C10015" s="99" t="s">
        <v>175</v>
      </c>
    </row>
    <row r="10016" spans="1:3">
      <c r="A10016" s="101">
        <v>30062</v>
      </c>
      <c r="B10016" s="100">
        <v>14.72</v>
      </c>
      <c r="C10016" s="99" t="s">
        <v>175</v>
      </c>
    </row>
    <row r="10017" spans="1:3">
      <c r="A10017" s="101">
        <v>30061</v>
      </c>
      <c r="B10017" s="100">
        <v>14.69</v>
      </c>
      <c r="C10017" s="99" t="s">
        <v>175</v>
      </c>
    </row>
    <row r="10018" spans="1:3">
      <c r="A10018" s="101">
        <v>30060</v>
      </c>
      <c r="B10018" s="100">
        <v>14.85</v>
      </c>
      <c r="C10018" s="99" t="s">
        <v>175</v>
      </c>
    </row>
    <row r="10019" spans="1:3">
      <c r="A10019" s="101">
        <v>30057</v>
      </c>
      <c r="B10019" s="100">
        <v>14.86</v>
      </c>
      <c r="C10019" s="99" t="s">
        <v>175</v>
      </c>
    </row>
    <row r="10020" spans="1:3">
      <c r="A10020" s="101">
        <v>30056</v>
      </c>
      <c r="B10020" s="100">
        <v>14.8</v>
      </c>
      <c r="C10020" s="99" t="s">
        <v>175</v>
      </c>
    </row>
    <row r="10021" spans="1:3">
      <c r="A10021" s="101">
        <v>30055</v>
      </c>
      <c r="B10021" s="100">
        <v>14.74</v>
      </c>
      <c r="C10021" s="99" t="s">
        <v>175</v>
      </c>
    </row>
    <row r="10022" spans="1:3">
      <c r="A10022" s="101">
        <v>30054</v>
      </c>
      <c r="B10022" s="100">
        <v>14.76</v>
      </c>
      <c r="C10022" s="99" t="s">
        <v>175</v>
      </c>
    </row>
    <row r="10023" spans="1:3">
      <c r="A10023" s="101">
        <v>30053</v>
      </c>
      <c r="B10023" s="100">
        <v>14.76</v>
      </c>
      <c r="C10023" s="99" t="s">
        <v>175</v>
      </c>
    </row>
    <row r="10024" spans="1:3">
      <c r="A10024" s="101">
        <v>30049</v>
      </c>
      <c r="B10024" s="100">
        <v>14.79</v>
      </c>
      <c r="C10024" s="99" t="s">
        <v>175</v>
      </c>
    </row>
    <row r="10025" spans="1:3">
      <c r="A10025" s="101">
        <v>30048</v>
      </c>
      <c r="B10025" s="100">
        <v>14.69</v>
      </c>
      <c r="C10025" s="99" t="s">
        <v>175</v>
      </c>
    </row>
    <row r="10026" spans="1:3">
      <c r="A10026" s="101">
        <v>30047</v>
      </c>
      <c r="B10026" s="100">
        <v>14.68</v>
      </c>
      <c r="C10026" s="99" t="s">
        <v>175</v>
      </c>
    </row>
    <row r="10027" spans="1:3">
      <c r="A10027" s="101">
        <v>30046</v>
      </c>
      <c r="B10027" s="100">
        <v>14.6</v>
      </c>
      <c r="C10027" s="99" t="s">
        <v>175</v>
      </c>
    </row>
    <row r="10028" spans="1:3">
      <c r="A10028" s="101">
        <v>30043</v>
      </c>
      <c r="B10028" s="100">
        <v>14.64</v>
      </c>
      <c r="C10028" s="99" t="s">
        <v>175</v>
      </c>
    </row>
    <row r="10029" spans="1:3">
      <c r="A10029" s="101">
        <v>30042</v>
      </c>
      <c r="B10029" s="100">
        <v>14.47</v>
      </c>
      <c r="C10029" s="99" t="s">
        <v>175</v>
      </c>
    </row>
    <row r="10030" spans="1:3">
      <c r="A10030" s="101">
        <v>30041</v>
      </c>
      <c r="B10030" s="100">
        <v>14.23</v>
      </c>
      <c r="C10030" s="99" t="s">
        <v>175</v>
      </c>
    </row>
    <row r="10031" spans="1:3">
      <c r="A10031" s="101">
        <v>30040</v>
      </c>
      <c r="B10031" s="100">
        <v>14.27</v>
      </c>
      <c r="C10031" s="99" t="s">
        <v>175</v>
      </c>
    </row>
    <row r="10032" spans="1:3">
      <c r="A10032" s="101">
        <v>30039</v>
      </c>
      <c r="B10032" s="100">
        <v>14.45</v>
      </c>
      <c r="C10032" s="99" t="s">
        <v>175</v>
      </c>
    </row>
    <row r="10033" spans="1:3">
      <c r="A10033" s="101">
        <v>30036</v>
      </c>
      <c r="B10033" s="100">
        <v>14.41</v>
      </c>
      <c r="C10033" s="99" t="s">
        <v>175</v>
      </c>
    </row>
    <row r="10034" spans="1:3">
      <c r="A10034" s="101">
        <v>30035</v>
      </c>
      <c r="B10034" s="100">
        <v>14.57</v>
      </c>
      <c r="C10034" s="99" t="s">
        <v>175</v>
      </c>
    </row>
    <row r="10035" spans="1:3">
      <c r="A10035" s="101">
        <v>30034</v>
      </c>
      <c r="B10035" s="100">
        <v>14.54</v>
      </c>
      <c r="C10035" s="99" t="s">
        <v>175</v>
      </c>
    </row>
    <row r="10036" spans="1:3">
      <c r="A10036" s="101">
        <v>30033</v>
      </c>
      <c r="B10036" s="100">
        <v>14.61</v>
      </c>
      <c r="C10036" s="99" t="s">
        <v>175</v>
      </c>
    </row>
    <row r="10037" spans="1:3">
      <c r="A10037" s="101">
        <v>30032</v>
      </c>
      <c r="B10037" s="100">
        <v>14.51</v>
      </c>
      <c r="C10037" s="99" t="s">
        <v>175</v>
      </c>
    </row>
    <row r="10038" spans="1:3">
      <c r="A10038" s="101">
        <v>30029</v>
      </c>
      <c r="B10038" s="100">
        <v>14.24</v>
      </c>
      <c r="C10038" s="99" t="s">
        <v>175</v>
      </c>
    </row>
    <row r="10039" spans="1:3">
      <c r="A10039" s="101">
        <v>30028</v>
      </c>
      <c r="B10039" s="100">
        <v>14.2</v>
      </c>
      <c r="C10039" s="99" t="s">
        <v>175</v>
      </c>
    </row>
    <row r="10040" spans="1:3">
      <c r="A10040" s="101">
        <v>30027</v>
      </c>
      <c r="B10040" s="100">
        <v>14.05</v>
      </c>
      <c r="C10040" s="99" t="s">
        <v>175</v>
      </c>
    </row>
    <row r="10041" spans="1:3">
      <c r="A10041" s="101">
        <v>30026</v>
      </c>
      <c r="B10041" s="100">
        <v>14.07</v>
      </c>
      <c r="C10041" s="99" t="s">
        <v>175</v>
      </c>
    </row>
    <row r="10042" spans="1:3">
      <c r="A10042" s="101">
        <v>30025</v>
      </c>
      <c r="B10042" s="100">
        <v>14.09</v>
      </c>
      <c r="C10042" s="99" t="s">
        <v>175</v>
      </c>
    </row>
    <row r="10043" spans="1:3">
      <c r="A10043" s="101">
        <v>30022</v>
      </c>
      <c r="B10043" s="100">
        <v>13.98</v>
      </c>
      <c r="C10043" s="99" t="s">
        <v>175</v>
      </c>
    </row>
    <row r="10044" spans="1:3">
      <c r="A10044" s="101">
        <v>30021</v>
      </c>
      <c r="B10044" s="100">
        <v>14.08</v>
      </c>
      <c r="C10044" s="99" t="s">
        <v>175</v>
      </c>
    </row>
    <row r="10045" spans="1:3">
      <c r="A10045" s="101">
        <v>30020</v>
      </c>
      <c r="B10045" s="100">
        <v>14.08</v>
      </c>
      <c r="C10045" s="99" t="s">
        <v>175</v>
      </c>
    </row>
    <row r="10046" spans="1:3">
      <c r="A10046" s="101">
        <v>30019</v>
      </c>
      <c r="B10046" s="100">
        <v>14.01</v>
      </c>
      <c r="C10046" s="99" t="s">
        <v>175</v>
      </c>
    </row>
    <row r="10047" spans="1:3">
      <c r="A10047" s="101">
        <v>30018</v>
      </c>
      <c r="B10047" s="100">
        <v>13.8</v>
      </c>
      <c r="C10047" s="99" t="s">
        <v>175</v>
      </c>
    </row>
    <row r="10048" spans="1:3">
      <c r="A10048" s="101">
        <v>30015</v>
      </c>
      <c r="B10048" s="100">
        <v>14.05</v>
      </c>
      <c r="C10048" s="99" t="s">
        <v>175</v>
      </c>
    </row>
    <row r="10049" spans="1:3">
      <c r="A10049" s="101">
        <v>30014</v>
      </c>
      <c r="B10049" s="100">
        <v>14.12</v>
      </c>
      <c r="C10049" s="99" t="s">
        <v>175</v>
      </c>
    </row>
    <row r="10050" spans="1:3">
      <c r="A10050" s="101">
        <v>30013</v>
      </c>
      <c r="B10050" s="100">
        <v>14.24</v>
      </c>
      <c r="C10050" s="99" t="s">
        <v>175</v>
      </c>
    </row>
    <row r="10051" spans="1:3">
      <c r="A10051" s="101">
        <v>30012</v>
      </c>
      <c r="B10051" s="100">
        <v>14.46</v>
      </c>
      <c r="C10051" s="99" t="s">
        <v>175</v>
      </c>
    </row>
    <row r="10052" spans="1:3">
      <c r="A10052" s="101">
        <v>30011</v>
      </c>
      <c r="B10052" s="100">
        <v>14.54</v>
      </c>
      <c r="C10052" s="99" t="s">
        <v>175</v>
      </c>
    </row>
    <row r="10053" spans="1:3">
      <c r="A10053" s="101">
        <v>30008</v>
      </c>
      <c r="B10053" s="100">
        <v>14.51</v>
      </c>
      <c r="C10053" s="99" t="s">
        <v>175</v>
      </c>
    </row>
    <row r="10054" spans="1:3">
      <c r="A10054" s="101">
        <v>30007</v>
      </c>
      <c r="B10054" s="100">
        <v>14.52</v>
      </c>
      <c r="C10054" s="99" t="s">
        <v>175</v>
      </c>
    </row>
    <row r="10055" spans="1:3">
      <c r="A10055" s="101">
        <v>30006</v>
      </c>
      <c r="B10055" s="100">
        <v>14.55</v>
      </c>
      <c r="C10055" s="99" t="s">
        <v>175</v>
      </c>
    </row>
    <row r="10056" spans="1:3">
      <c r="A10056" s="101">
        <v>30005</v>
      </c>
      <c r="B10056" s="100">
        <v>14.3</v>
      </c>
      <c r="C10056" s="99" t="s">
        <v>175</v>
      </c>
    </row>
    <row r="10057" spans="1:3">
      <c r="A10057" s="101">
        <v>30004</v>
      </c>
      <c r="B10057" s="100">
        <v>14.31</v>
      </c>
      <c r="C10057" s="99" t="s">
        <v>175</v>
      </c>
    </row>
    <row r="10058" spans="1:3">
      <c r="A10058" s="101">
        <v>30001</v>
      </c>
      <c r="B10058" s="100">
        <v>14.49</v>
      </c>
      <c r="C10058" s="99" t="s">
        <v>175</v>
      </c>
    </row>
    <row r="10059" spans="1:3">
      <c r="A10059" s="101">
        <v>30000</v>
      </c>
      <c r="B10059" s="100">
        <v>14.56</v>
      </c>
      <c r="C10059" s="99" t="s">
        <v>175</v>
      </c>
    </row>
    <row r="10060" spans="1:3">
      <c r="A10060" s="101">
        <v>29999</v>
      </c>
      <c r="B10060" s="100">
        <v>14.54</v>
      </c>
      <c r="C10060" s="99" t="s">
        <v>175</v>
      </c>
    </row>
    <row r="10061" spans="1:3">
      <c r="A10061" s="101">
        <v>29998</v>
      </c>
      <c r="B10061" s="100">
        <v>14.58</v>
      </c>
      <c r="C10061" s="99" t="s">
        <v>175</v>
      </c>
    </row>
    <row r="10062" spans="1:3">
      <c r="A10062" s="101">
        <v>29994</v>
      </c>
      <c r="B10062" s="100">
        <v>14.61</v>
      </c>
      <c r="C10062" s="99" t="s">
        <v>175</v>
      </c>
    </row>
    <row r="10063" spans="1:3">
      <c r="A10063" s="101">
        <v>29993</v>
      </c>
      <c r="B10063" s="100">
        <v>14.62</v>
      </c>
      <c r="C10063" s="99" t="s">
        <v>175</v>
      </c>
    </row>
    <row r="10064" spans="1:3">
      <c r="A10064" s="101">
        <v>29992</v>
      </c>
      <c r="B10064" s="100">
        <v>14.64</v>
      </c>
      <c r="C10064" s="99" t="s">
        <v>175</v>
      </c>
    </row>
    <row r="10065" spans="1:3">
      <c r="A10065" s="101">
        <v>29991</v>
      </c>
      <c r="B10065" s="100">
        <v>14.52</v>
      </c>
      <c r="C10065" s="99" t="s">
        <v>175</v>
      </c>
    </row>
    <row r="10066" spans="1:3">
      <c r="A10066" s="101">
        <v>29990</v>
      </c>
      <c r="B10066" s="100">
        <v>14.64</v>
      </c>
      <c r="C10066" s="99" t="s">
        <v>175</v>
      </c>
    </row>
    <row r="10067" spans="1:3">
      <c r="A10067" s="101">
        <v>29987</v>
      </c>
      <c r="B10067" s="100">
        <v>14.97</v>
      </c>
      <c r="C10067" s="99" t="s">
        <v>175</v>
      </c>
    </row>
    <row r="10068" spans="1:3">
      <c r="A10068" s="101">
        <v>29986</v>
      </c>
      <c r="B10068" s="100">
        <v>14.85</v>
      </c>
      <c r="C10068" s="99" t="s">
        <v>175</v>
      </c>
    </row>
    <row r="10069" spans="1:3">
      <c r="A10069" s="101">
        <v>29985</v>
      </c>
      <c r="B10069" s="100">
        <v>14.84</v>
      </c>
      <c r="C10069" s="99" t="s">
        <v>175</v>
      </c>
    </row>
    <row r="10070" spans="1:3">
      <c r="A10070" s="101">
        <v>29984</v>
      </c>
      <c r="B10070" s="100">
        <v>15.02</v>
      </c>
      <c r="C10070" s="99" t="s">
        <v>175</v>
      </c>
    </row>
    <row r="10071" spans="1:3">
      <c r="A10071" s="101">
        <v>29983</v>
      </c>
      <c r="B10071" s="100">
        <v>14.98</v>
      </c>
      <c r="C10071" s="99" t="s">
        <v>175</v>
      </c>
    </row>
    <row r="10072" spans="1:3">
      <c r="A10072" s="101">
        <v>29980</v>
      </c>
      <c r="B10072" s="100">
        <v>15.29</v>
      </c>
      <c r="C10072" s="99" t="s">
        <v>175</v>
      </c>
    </row>
    <row r="10073" spans="1:3">
      <c r="A10073" s="101">
        <v>29979</v>
      </c>
      <c r="B10073" s="100">
        <v>15.1</v>
      </c>
      <c r="C10073" s="99" t="s">
        <v>175</v>
      </c>
    </row>
    <row r="10074" spans="1:3">
      <c r="A10074" s="101">
        <v>29978</v>
      </c>
      <c r="B10074" s="100">
        <v>14.69</v>
      </c>
      <c r="C10074" s="99" t="s">
        <v>175</v>
      </c>
    </row>
    <row r="10075" spans="1:3">
      <c r="A10075" s="101">
        <v>29977</v>
      </c>
      <c r="B10075" s="100">
        <v>14.62</v>
      </c>
      <c r="C10075" s="99" t="s">
        <v>175</v>
      </c>
    </row>
    <row r="10076" spans="1:3">
      <c r="A10076" s="101">
        <v>29976</v>
      </c>
      <c r="B10076" s="100">
        <v>14.64</v>
      </c>
      <c r="C10076" s="99" t="s">
        <v>175</v>
      </c>
    </row>
    <row r="10077" spans="1:3">
      <c r="A10077" s="101">
        <v>29973</v>
      </c>
      <c r="B10077" s="100">
        <v>14.64</v>
      </c>
      <c r="C10077" s="99" t="s">
        <v>175</v>
      </c>
    </row>
    <row r="10078" spans="1:3">
      <c r="A10078" s="101">
        <v>29972</v>
      </c>
      <c r="B10078" s="100">
        <v>14.68</v>
      </c>
      <c r="C10078" s="99" t="s">
        <v>175</v>
      </c>
    </row>
    <row r="10079" spans="1:3">
      <c r="A10079" s="101">
        <v>29971</v>
      </c>
      <c r="B10079" s="100">
        <v>14.62</v>
      </c>
      <c r="C10079" s="99" t="s">
        <v>175</v>
      </c>
    </row>
    <row r="10080" spans="1:3">
      <c r="A10080" s="101">
        <v>29970</v>
      </c>
      <c r="B10080" s="100">
        <v>14.71</v>
      </c>
      <c r="C10080" s="99" t="s">
        <v>175</v>
      </c>
    </row>
    <row r="10081" spans="1:3">
      <c r="A10081" s="101">
        <v>29969</v>
      </c>
      <c r="B10081" s="100">
        <v>14.86</v>
      </c>
      <c r="C10081" s="99" t="s">
        <v>175</v>
      </c>
    </row>
    <row r="10082" spans="1:3">
      <c r="A10082" s="101">
        <v>29966</v>
      </c>
      <c r="B10082" s="100">
        <v>14.75</v>
      </c>
      <c r="C10082" s="99" t="s">
        <v>175</v>
      </c>
    </row>
    <row r="10083" spans="1:3">
      <c r="A10083" s="101">
        <v>29965</v>
      </c>
      <c r="B10083" s="100">
        <v>14.64</v>
      </c>
      <c r="C10083" s="99" t="s">
        <v>175</v>
      </c>
    </row>
    <row r="10084" spans="1:3">
      <c r="A10084" s="101">
        <v>29964</v>
      </c>
      <c r="B10084" s="100">
        <v>14.56</v>
      </c>
      <c r="C10084" s="99" t="s">
        <v>175</v>
      </c>
    </row>
    <row r="10085" spans="1:3">
      <c r="A10085" s="101">
        <v>29963</v>
      </c>
      <c r="B10085" s="100">
        <v>14.74</v>
      </c>
      <c r="C10085" s="99" t="s">
        <v>175</v>
      </c>
    </row>
    <row r="10086" spans="1:3">
      <c r="A10086" s="101">
        <v>29962</v>
      </c>
      <c r="B10086" s="100">
        <v>14.8</v>
      </c>
      <c r="C10086" s="99" t="s">
        <v>175</v>
      </c>
    </row>
    <row r="10087" spans="1:3">
      <c r="A10087" s="101">
        <v>29959</v>
      </c>
      <c r="B10087" s="100">
        <v>15.15</v>
      </c>
      <c r="C10087" s="99" t="s">
        <v>175</v>
      </c>
    </row>
    <row r="10088" spans="1:3">
      <c r="A10088" s="101">
        <v>29958</v>
      </c>
      <c r="B10088" s="100">
        <v>15.07</v>
      </c>
      <c r="C10088" s="99" t="s">
        <v>175</v>
      </c>
    </row>
    <row r="10089" spans="1:3">
      <c r="A10089" s="101">
        <v>29957</v>
      </c>
      <c r="B10089" s="100">
        <v>15.1</v>
      </c>
      <c r="C10089" s="99" t="s">
        <v>175</v>
      </c>
    </row>
    <row r="10090" spans="1:3">
      <c r="A10090" s="101">
        <v>29956</v>
      </c>
      <c r="B10090" s="100">
        <v>15.21</v>
      </c>
      <c r="C10090" s="99" t="s">
        <v>175</v>
      </c>
    </row>
    <row r="10091" spans="1:3">
      <c r="A10091" s="101">
        <v>29955</v>
      </c>
      <c r="B10091" s="100">
        <v>15.55</v>
      </c>
      <c r="C10091" s="99" t="s">
        <v>175</v>
      </c>
    </row>
    <row r="10092" spans="1:3">
      <c r="A10092" s="101">
        <v>29951</v>
      </c>
      <c r="B10092" s="100">
        <v>15.52</v>
      </c>
      <c r="C10092" s="99" t="s">
        <v>175</v>
      </c>
    </row>
    <row r="10093" spans="1:3">
      <c r="A10093" s="101">
        <v>29950</v>
      </c>
      <c r="B10093" s="100">
        <v>15.49</v>
      </c>
      <c r="C10093" s="99" t="s">
        <v>175</v>
      </c>
    </row>
    <row r="10094" spans="1:3">
      <c r="A10094" s="101">
        <v>29949</v>
      </c>
      <c r="B10094" s="100">
        <v>15.41</v>
      </c>
      <c r="C10094" s="99" t="s">
        <v>175</v>
      </c>
    </row>
    <row r="10095" spans="1:3">
      <c r="A10095" s="101">
        <v>29948</v>
      </c>
      <c r="B10095" s="100">
        <v>16.329999999999998</v>
      </c>
      <c r="C10095" s="99" t="s">
        <v>175</v>
      </c>
    </row>
    <row r="10096" spans="1:3">
      <c r="A10096" s="101">
        <v>29944</v>
      </c>
      <c r="B10096" s="100">
        <v>16.37</v>
      </c>
      <c r="C10096" s="99" t="s">
        <v>175</v>
      </c>
    </row>
    <row r="10097" spans="1:3">
      <c r="A10097" s="101">
        <v>29943</v>
      </c>
      <c r="B10097" s="100">
        <v>16.34</v>
      </c>
      <c r="C10097" s="99" t="s">
        <v>175</v>
      </c>
    </row>
    <row r="10098" spans="1:3">
      <c r="A10098" s="101">
        <v>29942</v>
      </c>
      <c r="B10098" s="100">
        <v>16.41</v>
      </c>
      <c r="C10098" s="99" t="s">
        <v>175</v>
      </c>
    </row>
    <row r="10099" spans="1:3">
      <c r="A10099" s="101">
        <v>29941</v>
      </c>
      <c r="B10099" s="100">
        <v>16.47</v>
      </c>
      <c r="C10099" s="99" t="s">
        <v>175</v>
      </c>
    </row>
    <row r="10100" spans="1:3">
      <c r="A10100" s="101">
        <v>29938</v>
      </c>
      <c r="B10100" s="100">
        <v>16.55</v>
      </c>
      <c r="C10100" s="99" t="s">
        <v>175</v>
      </c>
    </row>
    <row r="10101" spans="1:3">
      <c r="A10101" s="101">
        <v>29937</v>
      </c>
      <c r="B10101" s="100">
        <v>16.440000000000001</v>
      </c>
      <c r="C10101" s="99" t="s">
        <v>175</v>
      </c>
    </row>
    <row r="10102" spans="1:3">
      <c r="A10102" s="101">
        <v>29936</v>
      </c>
      <c r="B10102" s="100">
        <v>16.350000000000001</v>
      </c>
      <c r="C10102" s="99" t="s">
        <v>175</v>
      </c>
    </row>
    <row r="10103" spans="1:3">
      <c r="A10103" s="101">
        <v>29935</v>
      </c>
      <c r="B10103" s="100">
        <v>16.43</v>
      </c>
      <c r="C10103" s="99" t="s">
        <v>175</v>
      </c>
    </row>
    <row r="10104" spans="1:3">
      <c r="A10104" s="101">
        <v>29934</v>
      </c>
      <c r="B10104" s="100">
        <v>16.39</v>
      </c>
      <c r="C10104" s="99" t="s">
        <v>175</v>
      </c>
    </row>
    <row r="10105" spans="1:3">
      <c r="A10105" s="101">
        <v>29931</v>
      </c>
      <c r="B10105" s="100">
        <v>16.670000000000002</v>
      </c>
      <c r="C10105" s="99" t="s">
        <v>175</v>
      </c>
    </row>
    <row r="10106" spans="1:3">
      <c r="A10106" s="101">
        <v>29930</v>
      </c>
      <c r="B10106" s="100">
        <v>16.78</v>
      </c>
      <c r="C10106" s="99" t="s">
        <v>175</v>
      </c>
    </row>
    <row r="10107" spans="1:3">
      <c r="A10107" s="101">
        <v>29929</v>
      </c>
      <c r="B10107" s="100">
        <v>16.75</v>
      </c>
      <c r="C10107" s="99" t="s">
        <v>175</v>
      </c>
    </row>
    <row r="10108" spans="1:3">
      <c r="A10108" s="101">
        <v>29928</v>
      </c>
      <c r="B10108" s="100">
        <v>16.649999999999999</v>
      </c>
      <c r="C10108" s="99" t="s">
        <v>175</v>
      </c>
    </row>
    <row r="10109" spans="1:3">
      <c r="A10109" s="101">
        <v>29927</v>
      </c>
      <c r="B10109" s="100">
        <v>16.7</v>
      </c>
      <c r="C10109" s="99" t="s">
        <v>175</v>
      </c>
    </row>
    <row r="10110" spans="1:3">
      <c r="A10110" s="101">
        <v>29924</v>
      </c>
      <c r="B10110" s="100">
        <v>16.84</v>
      </c>
      <c r="C10110" s="99" t="s">
        <v>175</v>
      </c>
    </row>
    <row r="10111" spans="1:3">
      <c r="A10111" s="101">
        <v>29923</v>
      </c>
      <c r="B10111" s="100">
        <v>16.690000000000001</v>
      </c>
      <c r="C10111" s="99" t="s">
        <v>175</v>
      </c>
    </row>
    <row r="10112" spans="1:3">
      <c r="A10112" s="101">
        <v>29922</v>
      </c>
      <c r="B10112" s="100">
        <v>16.63</v>
      </c>
      <c r="C10112" s="99" t="s">
        <v>175</v>
      </c>
    </row>
    <row r="10113" spans="1:3">
      <c r="A10113" s="101">
        <v>29921</v>
      </c>
      <c r="B10113" s="100">
        <v>16.82</v>
      </c>
      <c r="C10113" s="99" t="s">
        <v>175</v>
      </c>
    </row>
    <row r="10114" spans="1:3">
      <c r="A10114" s="101">
        <v>29920</v>
      </c>
      <c r="B10114" s="100">
        <v>16.84</v>
      </c>
      <c r="C10114" s="99" t="s">
        <v>175</v>
      </c>
    </row>
    <row r="10115" spans="1:3">
      <c r="A10115" s="101">
        <v>29917</v>
      </c>
      <c r="B10115" s="100">
        <v>16.68</v>
      </c>
      <c r="C10115" s="99" t="s">
        <v>175</v>
      </c>
    </row>
    <row r="10116" spans="1:3">
      <c r="A10116" s="101">
        <v>29915</v>
      </c>
      <c r="B10116" s="100">
        <v>16.54</v>
      </c>
      <c r="C10116" s="99" t="s">
        <v>175</v>
      </c>
    </row>
    <row r="10117" spans="1:3">
      <c r="A10117" s="101">
        <v>29914</v>
      </c>
      <c r="B10117" s="100">
        <v>16.46</v>
      </c>
      <c r="C10117" s="99" t="s">
        <v>175</v>
      </c>
    </row>
    <row r="10118" spans="1:3">
      <c r="A10118" s="101">
        <v>29913</v>
      </c>
      <c r="B10118" s="100">
        <v>16.2</v>
      </c>
      <c r="C10118" s="99" t="s">
        <v>175</v>
      </c>
    </row>
    <row r="10119" spans="1:3">
      <c r="A10119" s="101">
        <v>29910</v>
      </c>
      <c r="B10119" s="100">
        <v>16.190000000000001</v>
      </c>
      <c r="C10119" s="99" t="s">
        <v>175</v>
      </c>
    </row>
    <row r="10120" spans="1:3">
      <c r="A10120" s="101">
        <v>29909</v>
      </c>
      <c r="B10120" s="100">
        <v>16.059999999999999</v>
      </c>
      <c r="C10120" s="99" t="s">
        <v>175</v>
      </c>
    </row>
    <row r="10121" spans="1:3">
      <c r="A10121" s="101">
        <v>29908</v>
      </c>
      <c r="B10121" s="100">
        <v>16</v>
      </c>
      <c r="C10121" s="99" t="s">
        <v>175</v>
      </c>
    </row>
    <row r="10122" spans="1:3">
      <c r="A10122" s="101">
        <v>29907</v>
      </c>
      <c r="B10122" s="100">
        <v>16.100000000000001</v>
      </c>
      <c r="C10122" s="99" t="s">
        <v>175</v>
      </c>
    </row>
    <row r="10123" spans="1:3">
      <c r="A10123" s="101">
        <v>29906</v>
      </c>
      <c r="B10123" s="100">
        <v>15.98</v>
      </c>
      <c r="C10123" s="99" t="s">
        <v>175</v>
      </c>
    </row>
    <row r="10124" spans="1:3">
      <c r="A10124" s="101">
        <v>29903</v>
      </c>
      <c r="B10124" s="100">
        <v>16.16</v>
      </c>
      <c r="C10124" s="99" t="s">
        <v>175</v>
      </c>
    </row>
    <row r="10125" spans="1:3">
      <c r="A10125" s="101">
        <v>29902</v>
      </c>
      <c r="B10125" s="100">
        <v>16.36</v>
      </c>
      <c r="C10125" s="99" t="s">
        <v>175</v>
      </c>
    </row>
    <row r="10126" spans="1:3">
      <c r="A10126" s="101">
        <v>29901</v>
      </c>
      <c r="B10126" s="100">
        <v>16.329999999999998</v>
      </c>
      <c r="C10126" s="99" t="s">
        <v>175</v>
      </c>
    </row>
    <row r="10127" spans="1:3">
      <c r="A10127" s="101">
        <v>29900</v>
      </c>
      <c r="B10127" s="100">
        <v>16.3</v>
      </c>
      <c r="C10127" s="99" t="s">
        <v>175</v>
      </c>
    </row>
    <row r="10128" spans="1:3">
      <c r="A10128" s="101">
        <v>29899</v>
      </c>
      <c r="B10128" s="100">
        <v>16.37</v>
      </c>
      <c r="C10128" s="99" t="s">
        <v>175</v>
      </c>
    </row>
    <row r="10129" spans="1:3">
      <c r="A10129" s="101">
        <v>29896</v>
      </c>
      <c r="B10129" s="100">
        <v>16.29</v>
      </c>
      <c r="C10129" s="99" t="s">
        <v>175</v>
      </c>
    </row>
    <row r="10130" spans="1:3">
      <c r="A10130" s="101">
        <v>29895</v>
      </c>
      <c r="B10130" s="100">
        <v>16.399999999999999</v>
      </c>
      <c r="C10130" s="99" t="s">
        <v>175</v>
      </c>
    </row>
    <row r="10131" spans="1:3">
      <c r="A10131" s="101">
        <v>29894</v>
      </c>
      <c r="B10131" s="100">
        <v>16.53</v>
      </c>
      <c r="C10131" s="99" t="s">
        <v>175</v>
      </c>
    </row>
    <row r="10132" spans="1:3">
      <c r="A10132" s="101">
        <v>29893</v>
      </c>
      <c r="B10132" s="100">
        <v>16.52</v>
      </c>
      <c r="C10132" s="99" t="s">
        <v>175</v>
      </c>
    </row>
    <row r="10133" spans="1:3">
      <c r="A10133" s="101">
        <v>29892</v>
      </c>
      <c r="B10133" s="100">
        <v>16.440000000000001</v>
      </c>
      <c r="C10133" s="99" t="s">
        <v>175</v>
      </c>
    </row>
    <row r="10134" spans="1:3">
      <c r="A10134" s="101">
        <v>29889</v>
      </c>
      <c r="B10134" s="100">
        <v>16.13</v>
      </c>
      <c r="C10134" s="99" t="s">
        <v>175</v>
      </c>
    </row>
    <row r="10135" spans="1:3">
      <c r="A10135" s="101">
        <v>29888</v>
      </c>
      <c r="B10135" s="100">
        <v>15.74</v>
      </c>
      <c r="C10135" s="99" t="s">
        <v>175</v>
      </c>
    </row>
    <row r="10136" spans="1:3">
      <c r="A10136" s="101">
        <v>29887</v>
      </c>
      <c r="B10136" s="100">
        <v>15.79</v>
      </c>
      <c r="C10136" s="99" t="s">
        <v>175</v>
      </c>
    </row>
    <row r="10137" spans="1:3">
      <c r="A10137" s="101">
        <v>29886</v>
      </c>
      <c r="B10137" s="100">
        <v>15.76</v>
      </c>
      <c r="C10137" s="99" t="s">
        <v>175</v>
      </c>
    </row>
    <row r="10138" spans="1:3">
      <c r="A10138" s="101">
        <v>29885</v>
      </c>
      <c r="B10138" s="100">
        <v>15.61</v>
      </c>
      <c r="C10138" s="99" t="s">
        <v>175</v>
      </c>
    </row>
    <row r="10139" spans="1:3">
      <c r="A10139" s="101">
        <v>29882</v>
      </c>
      <c r="B10139" s="100">
        <v>15.67</v>
      </c>
      <c r="C10139" s="99" t="s">
        <v>175</v>
      </c>
    </row>
    <row r="10140" spans="1:3">
      <c r="A10140" s="101">
        <v>29881</v>
      </c>
      <c r="B10140" s="100">
        <v>15.8</v>
      </c>
      <c r="C10140" s="99" t="s">
        <v>175</v>
      </c>
    </row>
    <row r="10141" spans="1:3">
      <c r="A10141" s="101">
        <v>29880</v>
      </c>
      <c r="B10141" s="100">
        <v>15.87</v>
      </c>
      <c r="C10141" s="99" t="s">
        <v>175</v>
      </c>
    </row>
    <row r="10142" spans="1:3">
      <c r="A10142" s="101">
        <v>29879</v>
      </c>
      <c r="B10142" s="100">
        <v>15.89</v>
      </c>
      <c r="C10142" s="99" t="s">
        <v>175</v>
      </c>
    </row>
    <row r="10143" spans="1:3">
      <c r="A10143" s="101">
        <v>29878</v>
      </c>
      <c r="B10143" s="100">
        <v>15.71</v>
      </c>
      <c r="C10143" s="99" t="s">
        <v>175</v>
      </c>
    </row>
    <row r="10144" spans="1:3">
      <c r="A10144" s="101">
        <v>29875</v>
      </c>
      <c r="B10144" s="100">
        <v>15.73</v>
      </c>
      <c r="C10144" s="99" t="s">
        <v>175</v>
      </c>
    </row>
    <row r="10145" spans="1:3">
      <c r="A10145" s="101">
        <v>29874</v>
      </c>
      <c r="B10145" s="100">
        <v>15.8</v>
      </c>
      <c r="C10145" s="99" t="s">
        <v>175</v>
      </c>
    </row>
    <row r="10146" spans="1:3">
      <c r="A10146" s="101">
        <v>29873</v>
      </c>
      <c r="B10146" s="100">
        <v>15.69</v>
      </c>
      <c r="C10146" s="99" t="s">
        <v>175</v>
      </c>
    </row>
    <row r="10147" spans="1:3">
      <c r="A10147" s="101">
        <v>29872</v>
      </c>
      <c r="B10147" s="100">
        <v>15.95</v>
      </c>
      <c r="C10147" s="99" t="s">
        <v>175</v>
      </c>
    </row>
    <row r="10148" spans="1:3">
      <c r="A10148" s="101">
        <v>29871</v>
      </c>
      <c r="B10148" s="100">
        <v>16.010000000000002</v>
      </c>
      <c r="C10148" s="99" t="s">
        <v>175</v>
      </c>
    </row>
    <row r="10149" spans="1:3">
      <c r="A10149" s="101">
        <v>29868</v>
      </c>
      <c r="B10149" s="100">
        <v>16.04</v>
      </c>
      <c r="C10149" s="99" t="s">
        <v>175</v>
      </c>
    </row>
    <row r="10150" spans="1:3">
      <c r="A10150" s="101">
        <v>29867</v>
      </c>
      <c r="B10150" s="100">
        <v>16.16</v>
      </c>
      <c r="C10150" s="99" t="s">
        <v>175</v>
      </c>
    </row>
    <row r="10151" spans="1:3">
      <c r="A10151" s="101">
        <v>29866</v>
      </c>
      <c r="B10151" s="100">
        <v>16.02</v>
      </c>
      <c r="C10151" s="99" t="s">
        <v>175</v>
      </c>
    </row>
    <row r="10152" spans="1:3">
      <c r="A10152" s="101">
        <v>29865</v>
      </c>
      <c r="B10152" s="100">
        <v>15.77</v>
      </c>
      <c r="C10152" s="99" t="s">
        <v>175</v>
      </c>
    </row>
    <row r="10153" spans="1:3">
      <c r="A10153" s="101">
        <v>29864</v>
      </c>
      <c r="B10153" s="100">
        <v>15.78</v>
      </c>
      <c r="C10153" s="99" t="s">
        <v>175</v>
      </c>
    </row>
    <row r="10154" spans="1:3">
      <c r="A10154" s="101">
        <v>29861</v>
      </c>
      <c r="B10154" s="100">
        <v>15.77</v>
      </c>
      <c r="C10154" s="99" t="s">
        <v>175</v>
      </c>
    </row>
    <row r="10155" spans="1:3">
      <c r="A10155" s="101">
        <v>29860</v>
      </c>
      <c r="B10155" s="100">
        <v>15.45</v>
      </c>
      <c r="C10155" s="99" t="s">
        <v>175</v>
      </c>
    </row>
    <row r="10156" spans="1:3">
      <c r="A10156" s="101">
        <v>29859</v>
      </c>
      <c r="B10156" s="100">
        <v>15.33</v>
      </c>
      <c r="C10156" s="99" t="s">
        <v>175</v>
      </c>
    </row>
    <row r="10157" spans="1:3">
      <c r="A10157" s="101">
        <v>29858</v>
      </c>
      <c r="B10157" s="100">
        <v>15.48</v>
      </c>
      <c r="C10157" s="99" t="s">
        <v>175</v>
      </c>
    </row>
    <row r="10158" spans="1:3">
      <c r="A10158" s="101">
        <v>29857</v>
      </c>
      <c r="B10158" s="100">
        <v>15.42</v>
      </c>
      <c r="C10158" s="99" t="s">
        <v>175</v>
      </c>
    </row>
    <row r="10159" spans="1:3">
      <c r="A10159" s="101">
        <v>29854</v>
      </c>
      <c r="B10159" s="100">
        <v>15.05</v>
      </c>
      <c r="C10159" s="99" t="s">
        <v>175</v>
      </c>
    </row>
    <row r="10160" spans="1:3">
      <c r="A10160" s="101">
        <v>29853</v>
      </c>
      <c r="B10160" s="100">
        <v>15.35</v>
      </c>
      <c r="C10160" s="99" t="s">
        <v>175</v>
      </c>
    </row>
    <row r="10161" spans="1:3">
      <c r="A10161" s="101">
        <v>29852</v>
      </c>
      <c r="B10161" s="100">
        <v>15.43</v>
      </c>
      <c r="C10161" s="99" t="s">
        <v>175</v>
      </c>
    </row>
    <row r="10162" spans="1:3">
      <c r="A10162" s="101">
        <v>29851</v>
      </c>
      <c r="B10162" s="100">
        <v>15.56</v>
      </c>
      <c r="C10162" s="99" t="s">
        <v>175</v>
      </c>
    </row>
    <row r="10163" spans="1:3">
      <c r="A10163" s="101">
        <v>29850</v>
      </c>
      <c r="B10163" s="100">
        <v>15.64</v>
      </c>
      <c r="C10163" s="99" t="s">
        <v>175</v>
      </c>
    </row>
    <row r="10164" spans="1:3">
      <c r="A10164" s="101">
        <v>29847</v>
      </c>
      <c r="B10164" s="100">
        <v>15.51</v>
      </c>
      <c r="C10164" s="99" t="s">
        <v>175</v>
      </c>
    </row>
    <row r="10165" spans="1:3">
      <c r="A10165" s="101">
        <v>29846</v>
      </c>
      <c r="B10165" s="100">
        <v>15.62</v>
      </c>
      <c r="C10165" s="99" t="s">
        <v>175</v>
      </c>
    </row>
    <row r="10166" spans="1:3">
      <c r="A10166" s="101">
        <v>29845</v>
      </c>
      <c r="B10166" s="100">
        <v>15.86</v>
      </c>
      <c r="C10166" s="99" t="s">
        <v>175</v>
      </c>
    </row>
    <row r="10167" spans="1:3">
      <c r="A10167" s="101">
        <v>29844</v>
      </c>
      <c r="B10167" s="100">
        <v>15.98</v>
      </c>
      <c r="C10167" s="99" t="s">
        <v>175</v>
      </c>
    </row>
    <row r="10168" spans="1:3">
      <c r="A10168" s="101">
        <v>29843</v>
      </c>
      <c r="B10168" s="100">
        <v>16.09</v>
      </c>
      <c r="C10168" s="99" t="s">
        <v>175</v>
      </c>
    </row>
    <row r="10169" spans="1:3">
      <c r="A10169" s="101">
        <v>29840</v>
      </c>
      <c r="B10169" s="100">
        <v>16.21</v>
      </c>
      <c r="C10169" s="99" t="s">
        <v>175</v>
      </c>
    </row>
    <row r="10170" spans="1:3">
      <c r="A10170" s="101">
        <v>29839</v>
      </c>
      <c r="B10170" s="100">
        <v>16.010000000000002</v>
      </c>
      <c r="C10170" s="99" t="s">
        <v>175</v>
      </c>
    </row>
    <row r="10171" spans="1:3">
      <c r="A10171" s="101">
        <v>29838</v>
      </c>
      <c r="B10171" s="100">
        <v>15.77</v>
      </c>
      <c r="C10171" s="99" t="s">
        <v>175</v>
      </c>
    </row>
    <row r="10172" spans="1:3">
      <c r="A10172" s="101">
        <v>29837</v>
      </c>
      <c r="B10172" s="100">
        <v>15.7</v>
      </c>
      <c r="C10172" s="99" t="s">
        <v>175</v>
      </c>
    </row>
    <row r="10173" spans="1:3">
      <c r="A10173" s="101">
        <v>29833</v>
      </c>
      <c r="B10173" s="100">
        <v>15.98</v>
      </c>
      <c r="C10173" s="99" t="s">
        <v>175</v>
      </c>
    </row>
    <row r="10174" spans="1:3">
      <c r="A10174" s="101">
        <v>29832</v>
      </c>
      <c r="B10174" s="100">
        <v>16.13</v>
      </c>
      <c r="C10174" s="99" t="s">
        <v>175</v>
      </c>
    </row>
    <row r="10175" spans="1:3">
      <c r="A10175" s="101">
        <v>29831</v>
      </c>
      <c r="B10175" s="100">
        <v>16.43</v>
      </c>
      <c r="C10175" s="99" t="s">
        <v>175</v>
      </c>
    </row>
    <row r="10176" spans="1:3">
      <c r="A10176" s="101">
        <v>29830</v>
      </c>
      <c r="B10176" s="100">
        <v>16.37</v>
      </c>
      <c r="C10176" s="99" t="s">
        <v>175</v>
      </c>
    </row>
    <row r="10177" spans="1:3">
      <c r="A10177" s="101">
        <v>29829</v>
      </c>
      <c r="B10177" s="100">
        <v>16.329999999999998</v>
      </c>
      <c r="C10177" s="99" t="s">
        <v>175</v>
      </c>
    </row>
    <row r="10178" spans="1:3">
      <c r="A10178" s="101">
        <v>29826</v>
      </c>
      <c r="B10178" s="100">
        <v>16.5</v>
      </c>
      <c r="C10178" s="99" t="s">
        <v>175</v>
      </c>
    </row>
    <row r="10179" spans="1:3">
      <c r="A10179" s="101">
        <v>29825</v>
      </c>
      <c r="B10179" s="100">
        <v>16.420000000000002</v>
      </c>
      <c r="C10179" s="99" t="s">
        <v>175</v>
      </c>
    </row>
    <row r="10180" spans="1:3">
      <c r="A10180" s="101">
        <v>29824</v>
      </c>
      <c r="B10180" s="100">
        <v>16.62</v>
      </c>
      <c r="C10180" s="99" t="s">
        <v>175</v>
      </c>
    </row>
    <row r="10181" spans="1:3">
      <c r="A10181" s="101">
        <v>29823</v>
      </c>
      <c r="B10181" s="100">
        <v>16.63</v>
      </c>
      <c r="C10181" s="99" t="s">
        <v>175</v>
      </c>
    </row>
    <row r="10182" spans="1:3">
      <c r="A10182" s="101">
        <v>29822</v>
      </c>
      <c r="B10182" s="100">
        <v>16.66</v>
      </c>
      <c r="C10182" s="99" t="s">
        <v>175</v>
      </c>
    </row>
    <row r="10183" spans="1:3">
      <c r="A10183" s="101">
        <v>29819</v>
      </c>
      <c r="B10183" s="100">
        <v>17.149999999999999</v>
      </c>
      <c r="C10183" s="99" t="s">
        <v>175</v>
      </c>
    </row>
    <row r="10184" spans="1:3">
      <c r="A10184" s="101">
        <v>29818</v>
      </c>
      <c r="B10184" s="100">
        <v>17.350000000000001</v>
      </c>
      <c r="C10184" s="99" t="s">
        <v>175</v>
      </c>
    </row>
    <row r="10185" spans="1:3">
      <c r="A10185" s="101">
        <v>29817</v>
      </c>
      <c r="B10185" s="100">
        <v>17.32</v>
      </c>
      <c r="C10185" s="99" t="s">
        <v>175</v>
      </c>
    </row>
    <row r="10186" spans="1:3">
      <c r="A10186" s="101">
        <v>29816</v>
      </c>
      <c r="B10186" s="100">
        <v>17.27</v>
      </c>
      <c r="C10186" s="99" t="s">
        <v>175</v>
      </c>
    </row>
    <row r="10187" spans="1:3">
      <c r="A10187" s="101">
        <v>29815</v>
      </c>
      <c r="B10187" s="100">
        <v>17.420000000000002</v>
      </c>
      <c r="C10187" s="99" t="s">
        <v>175</v>
      </c>
    </row>
    <row r="10188" spans="1:3">
      <c r="A10188" s="101">
        <v>29812</v>
      </c>
      <c r="B10188" s="100">
        <v>17.579999999999998</v>
      </c>
      <c r="C10188" s="99" t="s">
        <v>175</v>
      </c>
    </row>
    <row r="10189" spans="1:3">
      <c r="A10189" s="101">
        <v>29811</v>
      </c>
      <c r="B10189" s="100">
        <v>17.7</v>
      </c>
      <c r="C10189" s="99" t="s">
        <v>175</v>
      </c>
    </row>
    <row r="10190" spans="1:3">
      <c r="A10190" s="101">
        <v>29810</v>
      </c>
      <c r="B10190" s="100">
        <v>17.68</v>
      </c>
      <c r="C10190" s="99" t="s">
        <v>175</v>
      </c>
    </row>
    <row r="10191" spans="1:3">
      <c r="A10191" s="101">
        <v>29809</v>
      </c>
      <c r="B10191" s="100">
        <v>17.739999999999998</v>
      </c>
      <c r="C10191" s="99" t="s">
        <v>175</v>
      </c>
    </row>
    <row r="10192" spans="1:3">
      <c r="A10192" s="101">
        <v>29808</v>
      </c>
      <c r="B10192" s="100">
        <v>17.559999999999999</v>
      </c>
      <c r="C10192" s="99" t="s">
        <v>175</v>
      </c>
    </row>
    <row r="10193" spans="1:3">
      <c r="A10193" s="101">
        <v>29805</v>
      </c>
      <c r="B10193" s="100">
        <v>17.45</v>
      </c>
      <c r="C10193" s="99" t="s">
        <v>175</v>
      </c>
    </row>
    <row r="10194" spans="1:3">
      <c r="A10194" s="101">
        <v>29804</v>
      </c>
      <c r="B10194" s="100">
        <v>17.55</v>
      </c>
      <c r="C10194" s="99" t="s">
        <v>175</v>
      </c>
    </row>
    <row r="10195" spans="1:3">
      <c r="A10195" s="101">
        <v>29803</v>
      </c>
      <c r="B10195" s="100">
        <v>17.54</v>
      </c>
      <c r="C10195" s="99" t="s">
        <v>175</v>
      </c>
    </row>
    <row r="10196" spans="1:3">
      <c r="A10196" s="101">
        <v>29802</v>
      </c>
      <c r="B10196" s="100">
        <v>17.34</v>
      </c>
      <c r="C10196" s="99" t="s">
        <v>175</v>
      </c>
    </row>
    <row r="10197" spans="1:3">
      <c r="A10197" s="101">
        <v>29801</v>
      </c>
      <c r="B10197" s="100">
        <v>17.239999999999998</v>
      </c>
      <c r="C10197" s="99" t="s">
        <v>175</v>
      </c>
    </row>
    <row r="10198" spans="1:3">
      <c r="A10198" s="101">
        <v>29798</v>
      </c>
      <c r="B10198" s="100">
        <v>17.27</v>
      </c>
      <c r="C10198" s="99" t="s">
        <v>175</v>
      </c>
    </row>
    <row r="10199" spans="1:3">
      <c r="A10199" s="101">
        <v>29797</v>
      </c>
      <c r="B10199" s="100">
        <v>17.149999999999999</v>
      </c>
      <c r="C10199" s="99" t="s">
        <v>175</v>
      </c>
    </row>
    <row r="10200" spans="1:3">
      <c r="A10200" s="101">
        <v>29796</v>
      </c>
      <c r="B10200" s="100">
        <v>17.04</v>
      </c>
      <c r="C10200" s="99" t="s">
        <v>175</v>
      </c>
    </row>
    <row r="10201" spans="1:3">
      <c r="A10201" s="101">
        <v>29795</v>
      </c>
      <c r="B10201" s="100">
        <v>17.03</v>
      </c>
      <c r="C10201" s="99" t="s">
        <v>175</v>
      </c>
    </row>
    <row r="10202" spans="1:3">
      <c r="A10202" s="101">
        <v>29794</v>
      </c>
      <c r="B10202" s="100">
        <v>17.13</v>
      </c>
      <c r="C10202" s="99" t="s">
        <v>175</v>
      </c>
    </row>
    <row r="10203" spans="1:3">
      <c r="A10203" s="101">
        <v>29791</v>
      </c>
      <c r="B10203" s="100">
        <v>16.940000000000001</v>
      </c>
      <c r="C10203" s="99" t="s">
        <v>175</v>
      </c>
    </row>
    <row r="10204" spans="1:3">
      <c r="A10204" s="101">
        <v>29790</v>
      </c>
      <c r="B10204" s="100">
        <v>16.79</v>
      </c>
      <c r="C10204" s="99" t="s">
        <v>175</v>
      </c>
    </row>
    <row r="10205" spans="1:3">
      <c r="A10205" s="101">
        <v>29789</v>
      </c>
      <c r="B10205" s="100">
        <v>16.75</v>
      </c>
      <c r="C10205" s="99" t="s">
        <v>175</v>
      </c>
    </row>
    <row r="10206" spans="1:3">
      <c r="A10206" s="101">
        <v>29788</v>
      </c>
      <c r="B10206" s="100">
        <v>16.91</v>
      </c>
      <c r="C10206" s="99" t="s">
        <v>175</v>
      </c>
    </row>
    <row r="10207" spans="1:3">
      <c r="A10207" s="101">
        <v>29787</v>
      </c>
      <c r="B10207" s="100">
        <v>16.96</v>
      </c>
      <c r="C10207" s="99" t="s">
        <v>175</v>
      </c>
    </row>
    <row r="10208" spans="1:3">
      <c r="A10208" s="101">
        <v>29784</v>
      </c>
      <c r="B10208" s="100">
        <v>17.23</v>
      </c>
      <c r="C10208" s="99" t="s">
        <v>175</v>
      </c>
    </row>
    <row r="10209" spans="1:3">
      <c r="A10209" s="101">
        <v>29783</v>
      </c>
      <c r="B10209" s="100">
        <v>17.170000000000002</v>
      </c>
      <c r="C10209" s="99" t="s">
        <v>175</v>
      </c>
    </row>
    <row r="10210" spans="1:3">
      <c r="A10210" s="101">
        <v>29782</v>
      </c>
      <c r="B10210" s="100">
        <v>17.16</v>
      </c>
      <c r="C10210" s="99" t="s">
        <v>175</v>
      </c>
    </row>
    <row r="10211" spans="1:3">
      <c r="A10211" s="101">
        <v>29781</v>
      </c>
      <c r="B10211" s="100">
        <v>17.079999999999998</v>
      </c>
      <c r="C10211" s="99" t="s">
        <v>175</v>
      </c>
    </row>
    <row r="10212" spans="1:3">
      <c r="A10212" s="101">
        <v>29780</v>
      </c>
      <c r="B10212" s="100">
        <v>17.079999999999998</v>
      </c>
      <c r="C10212" s="99" t="s">
        <v>175</v>
      </c>
    </row>
    <row r="10213" spans="1:3">
      <c r="A10213" s="101">
        <v>29777</v>
      </c>
      <c r="B10213" s="100">
        <v>17.04</v>
      </c>
      <c r="C10213" s="99" t="s">
        <v>175</v>
      </c>
    </row>
    <row r="10214" spans="1:3">
      <c r="A10214" s="101">
        <v>29776</v>
      </c>
      <c r="B10214" s="100">
        <v>17.04</v>
      </c>
      <c r="C10214" s="99" t="s">
        <v>175</v>
      </c>
    </row>
    <row r="10215" spans="1:3">
      <c r="A10215" s="101">
        <v>29775</v>
      </c>
      <c r="B10215" s="100">
        <v>16.899999999999999</v>
      </c>
      <c r="C10215" s="99" t="s">
        <v>175</v>
      </c>
    </row>
    <row r="10216" spans="1:3">
      <c r="A10216" s="101">
        <v>29774</v>
      </c>
      <c r="B10216" s="100">
        <v>16.89</v>
      </c>
      <c r="C10216" s="99" t="s">
        <v>175</v>
      </c>
    </row>
    <row r="10217" spans="1:3">
      <c r="A10217" s="101">
        <v>29773</v>
      </c>
      <c r="B10217" s="100">
        <v>16.77</v>
      </c>
      <c r="C10217" s="99" t="s">
        <v>175</v>
      </c>
    </row>
    <row r="10218" spans="1:3">
      <c r="A10218" s="101">
        <v>29769</v>
      </c>
      <c r="B10218" s="100">
        <v>16.940000000000001</v>
      </c>
      <c r="C10218" s="99" t="s">
        <v>175</v>
      </c>
    </row>
    <row r="10219" spans="1:3">
      <c r="A10219" s="101">
        <v>29768</v>
      </c>
      <c r="B10219" s="100">
        <v>17.09</v>
      </c>
      <c r="C10219" s="99" t="s">
        <v>175</v>
      </c>
    </row>
    <row r="10220" spans="1:3">
      <c r="A10220" s="101">
        <v>29767</v>
      </c>
      <c r="B10220" s="100">
        <v>17.27</v>
      </c>
      <c r="C10220" s="99" t="s">
        <v>175</v>
      </c>
    </row>
    <row r="10221" spans="1:3">
      <c r="A10221" s="101">
        <v>29766</v>
      </c>
      <c r="B10221" s="100">
        <v>17.54</v>
      </c>
      <c r="C10221" s="99" t="s">
        <v>175</v>
      </c>
    </row>
    <row r="10222" spans="1:3">
      <c r="A10222" s="101">
        <v>29763</v>
      </c>
      <c r="B10222" s="100">
        <v>17.62</v>
      </c>
      <c r="C10222" s="99" t="s">
        <v>175</v>
      </c>
    </row>
    <row r="10223" spans="1:3">
      <c r="A10223" s="101">
        <v>29762</v>
      </c>
      <c r="B10223" s="100">
        <v>17.670000000000002</v>
      </c>
      <c r="C10223" s="99" t="s">
        <v>175</v>
      </c>
    </row>
    <row r="10224" spans="1:3">
      <c r="A10224" s="101">
        <v>29761</v>
      </c>
      <c r="B10224" s="100">
        <v>17.64</v>
      </c>
      <c r="C10224" s="99" t="s">
        <v>175</v>
      </c>
    </row>
    <row r="10225" spans="1:3">
      <c r="A10225" s="101">
        <v>29760</v>
      </c>
      <c r="B10225" s="100">
        <v>17.73</v>
      </c>
      <c r="C10225" s="99" t="s">
        <v>175</v>
      </c>
    </row>
    <row r="10226" spans="1:3">
      <c r="A10226" s="101">
        <v>29759</v>
      </c>
      <c r="B10226" s="100">
        <v>17.55</v>
      </c>
      <c r="C10226" s="99" t="s">
        <v>175</v>
      </c>
    </row>
    <row r="10227" spans="1:3">
      <c r="A10227" s="101">
        <v>29756</v>
      </c>
      <c r="B10227" s="100">
        <v>17.59</v>
      </c>
      <c r="C10227" s="99" t="s">
        <v>175</v>
      </c>
    </row>
    <row r="10228" spans="1:3">
      <c r="A10228" s="101">
        <v>29755</v>
      </c>
      <c r="B10228" s="100">
        <v>17.510000000000002</v>
      </c>
      <c r="C10228" s="99" t="s">
        <v>175</v>
      </c>
    </row>
    <row r="10229" spans="1:3">
      <c r="A10229" s="101">
        <v>29754</v>
      </c>
      <c r="B10229" s="100">
        <v>17.73</v>
      </c>
      <c r="C10229" s="99" t="s">
        <v>175</v>
      </c>
    </row>
    <row r="10230" spans="1:3">
      <c r="A10230" s="101">
        <v>29753</v>
      </c>
      <c r="B10230" s="100">
        <v>17.579999999999998</v>
      </c>
      <c r="C10230" s="99" t="s">
        <v>175</v>
      </c>
    </row>
    <row r="10231" spans="1:3">
      <c r="A10231" s="101">
        <v>29752</v>
      </c>
      <c r="B10231" s="100">
        <v>17.77</v>
      </c>
      <c r="C10231" s="99" t="s">
        <v>175</v>
      </c>
    </row>
    <row r="10232" spans="1:3">
      <c r="A10232" s="101">
        <v>29749</v>
      </c>
      <c r="B10232" s="100">
        <v>17.75</v>
      </c>
      <c r="C10232" s="99" t="s">
        <v>175</v>
      </c>
    </row>
    <row r="10233" spans="1:3">
      <c r="A10233" s="101">
        <v>29748</v>
      </c>
      <c r="B10233" s="100">
        <v>17.78</v>
      </c>
      <c r="C10233" s="99" t="s">
        <v>175</v>
      </c>
    </row>
    <row r="10234" spans="1:3">
      <c r="A10234" s="101">
        <v>29747</v>
      </c>
      <c r="B10234" s="100">
        <v>17.59</v>
      </c>
      <c r="C10234" s="99" t="s">
        <v>175</v>
      </c>
    </row>
    <row r="10235" spans="1:3">
      <c r="A10235" s="101">
        <v>29746</v>
      </c>
      <c r="B10235" s="100">
        <v>17.55</v>
      </c>
      <c r="C10235" s="99" t="s">
        <v>175</v>
      </c>
    </row>
    <row r="10236" spans="1:3">
      <c r="A10236" s="101">
        <v>29745</v>
      </c>
      <c r="B10236" s="100">
        <v>17.57</v>
      </c>
      <c r="C10236" s="99" t="s">
        <v>175</v>
      </c>
    </row>
    <row r="10237" spans="1:3">
      <c r="A10237" s="101">
        <v>29742</v>
      </c>
      <c r="B10237" s="100">
        <v>17.57</v>
      </c>
      <c r="C10237" s="99" t="s">
        <v>175</v>
      </c>
    </row>
    <row r="10238" spans="1:3">
      <c r="A10238" s="101">
        <v>29741</v>
      </c>
      <c r="B10238" s="100">
        <v>17.399999999999999</v>
      </c>
      <c r="C10238" s="99" t="s">
        <v>175</v>
      </c>
    </row>
    <row r="10239" spans="1:3">
      <c r="A10239" s="101">
        <v>29740</v>
      </c>
      <c r="B10239" s="100">
        <v>17.36</v>
      </c>
      <c r="C10239" s="99" t="s">
        <v>175</v>
      </c>
    </row>
    <row r="10240" spans="1:3">
      <c r="A10240" s="101">
        <v>29739</v>
      </c>
      <c r="B10240" s="100">
        <v>17.350000000000001</v>
      </c>
      <c r="C10240" s="99" t="s">
        <v>175</v>
      </c>
    </row>
    <row r="10241" spans="1:3">
      <c r="A10241" s="101">
        <v>29738</v>
      </c>
      <c r="B10241" s="100">
        <v>17.579999999999998</v>
      </c>
      <c r="C10241" s="99" t="s">
        <v>175</v>
      </c>
    </row>
    <row r="10242" spans="1:3">
      <c r="A10242" s="101">
        <v>29735</v>
      </c>
      <c r="B10242" s="100">
        <v>17.600000000000001</v>
      </c>
      <c r="C10242" s="99" t="s">
        <v>175</v>
      </c>
    </row>
    <row r="10243" spans="1:3">
      <c r="A10243" s="101">
        <v>29734</v>
      </c>
      <c r="B10243" s="100">
        <v>17.71</v>
      </c>
      <c r="C10243" s="99" t="s">
        <v>175</v>
      </c>
    </row>
    <row r="10244" spans="1:3">
      <c r="A10244" s="101">
        <v>29733</v>
      </c>
      <c r="B10244" s="100">
        <v>17.75</v>
      </c>
      <c r="C10244" s="99" t="s">
        <v>175</v>
      </c>
    </row>
    <row r="10245" spans="1:3">
      <c r="A10245" s="101">
        <v>29732</v>
      </c>
      <c r="B10245" s="100">
        <v>17.61</v>
      </c>
      <c r="C10245" s="99" t="s">
        <v>175</v>
      </c>
    </row>
    <row r="10246" spans="1:3">
      <c r="A10246" s="101">
        <v>29728</v>
      </c>
      <c r="B10246" s="100">
        <v>17.41</v>
      </c>
      <c r="C10246" s="99" t="s">
        <v>175</v>
      </c>
    </row>
    <row r="10247" spans="1:3">
      <c r="A10247" s="101">
        <v>29727</v>
      </c>
      <c r="B10247" s="100">
        <v>17.440000000000001</v>
      </c>
      <c r="C10247" s="99" t="s">
        <v>175</v>
      </c>
    </row>
    <row r="10248" spans="1:3">
      <c r="A10248" s="101">
        <v>29726</v>
      </c>
      <c r="B10248" s="100">
        <v>17.47</v>
      </c>
      <c r="C10248" s="99" t="s">
        <v>175</v>
      </c>
    </row>
    <row r="10249" spans="1:3">
      <c r="A10249" s="101">
        <v>29725</v>
      </c>
      <c r="B10249" s="100">
        <v>17.48</v>
      </c>
      <c r="C10249" s="99" t="s">
        <v>175</v>
      </c>
    </row>
    <row r="10250" spans="1:3">
      <c r="A10250" s="101">
        <v>29724</v>
      </c>
      <c r="B10250" s="100">
        <v>17.54</v>
      </c>
      <c r="C10250" s="99" t="s">
        <v>175</v>
      </c>
    </row>
    <row r="10251" spans="1:3">
      <c r="A10251" s="101">
        <v>29721</v>
      </c>
      <c r="B10251" s="100">
        <v>17.48</v>
      </c>
      <c r="C10251" s="99" t="s">
        <v>175</v>
      </c>
    </row>
    <row r="10252" spans="1:3">
      <c r="A10252" s="101">
        <v>29720</v>
      </c>
      <c r="B10252" s="100">
        <v>17.36</v>
      </c>
      <c r="C10252" s="99" t="s">
        <v>175</v>
      </c>
    </row>
    <row r="10253" spans="1:3">
      <c r="A10253" s="101">
        <v>29719</v>
      </c>
      <c r="B10253" s="100">
        <v>17.27</v>
      </c>
      <c r="C10253" s="99" t="s">
        <v>175</v>
      </c>
    </row>
    <row r="10254" spans="1:3">
      <c r="A10254" s="101">
        <v>29718</v>
      </c>
      <c r="B10254" s="100">
        <v>17.29</v>
      </c>
      <c r="C10254" s="99" t="s">
        <v>175</v>
      </c>
    </row>
    <row r="10255" spans="1:3">
      <c r="A10255" s="101">
        <v>29717</v>
      </c>
      <c r="B10255" s="100">
        <v>17.149999999999999</v>
      </c>
      <c r="C10255" s="99" t="s">
        <v>175</v>
      </c>
    </row>
    <row r="10256" spans="1:3">
      <c r="A10256" s="101">
        <v>29714</v>
      </c>
      <c r="B10256" s="100">
        <v>17.39</v>
      </c>
      <c r="C10256" s="99" t="s">
        <v>175</v>
      </c>
    </row>
    <row r="10257" spans="1:3">
      <c r="A10257" s="101">
        <v>29713</v>
      </c>
      <c r="B10257" s="100">
        <v>17.39</v>
      </c>
      <c r="C10257" s="99" t="s">
        <v>175</v>
      </c>
    </row>
    <row r="10258" spans="1:3">
      <c r="A10258" s="101">
        <v>29712</v>
      </c>
      <c r="B10258" s="100">
        <v>17.260000000000002</v>
      </c>
      <c r="C10258" s="99" t="s">
        <v>175</v>
      </c>
    </row>
    <row r="10259" spans="1:3">
      <c r="A10259" s="101">
        <v>29711</v>
      </c>
      <c r="B10259" s="100">
        <v>17.190000000000001</v>
      </c>
      <c r="C10259" s="99" t="s">
        <v>175</v>
      </c>
    </row>
    <row r="10260" spans="1:3">
      <c r="A10260" s="101">
        <v>29710</v>
      </c>
      <c r="B10260" s="100">
        <v>17.23</v>
      </c>
      <c r="C10260" s="99" t="s">
        <v>175</v>
      </c>
    </row>
    <row r="10261" spans="1:3">
      <c r="A10261" s="101">
        <v>29707</v>
      </c>
      <c r="B10261" s="100">
        <v>17.48</v>
      </c>
      <c r="C10261" s="99" t="s">
        <v>175</v>
      </c>
    </row>
    <row r="10262" spans="1:3">
      <c r="A10262" s="101">
        <v>29706</v>
      </c>
      <c r="B10262" s="100">
        <v>17.489999999999998</v>
      </c>
      <c r="C10262" s="99" t="s">
        <v>175</v>
      </c>
    </row>
    <row r="10263" spans="1:3">
      <c r="A10263" s="101">
        <v>29705</v>
      </c>
      <c r="B10263" s="100">
        <v>17.52</v>
      </c>
      <c r="C10263" s="99" t="s">
        <v>175</v>
      </c>
    </row>
    <row r="10264" spans="1:3">
      <c r="A10264" s="101">
        <v>29704</v>
      </c>
      <c r="B10264" s="100">
        <v>17.68</v>
      </c>
      <c r="C10264" s="99" t="s">
        <v>175</v>
      </c>
    </row>
    <row r="10265" spans="1:3">
      <c r="A10265" s="101">
        <v>29703</v>
      </c>
      <c r="B10265" s="100">
        <v>17.829999999999998</v>
      </c>
      <c r="C10265" s="99" t="s">
        <v>175</v>
      </c>
    </row>
    <row r="10266" spans="1:3">
      <c r="A10266" s="101">
        <v>29700</v>
      </c>
      <c r="B10266" s="100">
        <v>17.78</v>
      </c>
      <c r="C10266" s="99" t="s">
        <v>175</v>
      </c>
    </row>
    <row r="10267" spans="1:3">
      <c r="A10267" s="101">
        <v>29699</v>
      </c>
      <c r="B10267" s="100">
        <v>17.62</v>
      </c>
      <c r="C10267" s="99" t="s">
        <v>175</v>
      </c>
    </row>
    <row r="10268" spans="1:3">
      <c r="A10268" s="101">
        <v>29698</v>
      </c>
      <c r="B10268" s="100">
        <v>17.64</v>
      </c>
      <c r="C10268" s="99" t="s">
        <v>175</v>
      </c>
    </row>
    <row r="10269" spans="1:3">
      <c r="A10269" s="101">
        <v>29697</v>
      </c>
      <c r="B10269" s="100">
        <v>17.649999999999999</v>
      </c>
      <c r="C10269" s="99" t="s">
        <v>175</v>
      </c>
    </row>
    <row r="10270" spans="1:3">
      <c r="A10270" s="101">
        <v>29696</v>
      </c>
      <c r="B10270" s="100">
        <v>17.809999999999999</v>
      </c>
      <c r="C10270" s="99" t="s">
        <v>175</v>
      </c>
    </row>
    <row r="10271" spans="1:3">
      <c r="A10271" s="101">
        <v>29692</v>
      </c>
      <c r="B10271" s="100">
        <v>17.71</v>
      </c>
      <c r="C10271" s="99" t="s">
        <v>175</v>
      </c>
    </row>
    <row r="10272" spans="1:3">
      <c r="A10272" s="101">
        <v>29691</v>
      </c>
      <c r="B10272" s="100">
        <v>17.649999999999999</v>
      </c>
      <c r="C10272" s="99" t="s">
        <v>175</v>
      </c>
    </row>
    <row r="10273" spans="1:3">
      <c r="A10273" s="101">
        <v>29690</v>
      </c>
      <c r="B10273" s="100">
        <v>17.45</v>
      </c>
      <c r="C10273" s="99" t="s">
        <v>175</v>
      </c>
    </row>
    <row r="10274" spans="1:3">
      <c r="A10274" s="101">
        <v>29689</v>
      </c>
      <c r="B10274" s="100">
        <v>17.510000000000002</v>
      </c>
      <c r="C10274" s="99" t="s">
        <v>175</v>
      </c>
    </row>
    <row r="10275" spans="1:3">
      <c r="A10275" s="101">
        <v>29686</v>
      </c>
      <c r="B10275" s="100">
        <v>17.690000000000001</v>
      </c>
      <c r="C10275" s="99" t="s">
        <v>175</v>
      </c>
    </row>
    <row r="10276" spans="1:3">
      <c r="A10276" s="101">
        <v>29685</v>
      </c>
      <c r="B10276" s="100">
        <v>17.71</v>
      </c>
      <c r="C10276" s="99" t="s">
        <v>175</v>
      </c>
    </row>
    <row r="10277" spans="1:3">
      <c r="A10277" s="101">
        <v>29684</v>
      </c>
      <c r="B10277" s="100">
        <v>17.66</v>
      </c>
      <c r="C10277" s="99" t="s">
        <v>175</v>
      </c>
    </row>
    <row r="10278" spans="1:3">
      <c r="A10278" s="101">
        <v>29683</v>
      </c>
      <c r="B10278" s="100">
        <v>17.600000000000001</v>
      </c>
      <c r="C10278" s="99" t="s">
        <v>175</v>
      </c>
    </row>
    <row r="10279" spans="1:3">
      <c r="A10279" s="101">
        <v>29682</v>
      </c>
      <c r="B10279" s="100">
        <v>17.61</v>
      </c>
      <c r="C10279" s="99" t="s">
        <v>175</v>
      </c>
    </row>
    <row r="10280" spans="1:3">
      <c r="A10280" s="101">
        <v>29679</v>
      </c>
      <c r="B10280" s="100">
        <v>17.809999999999999</v>
      </c>
      <c r="C10280" s="99" t="s">
        <v>175</v>
      </c>
    </row>
    <row r="10281" spans="1:3">
      <c r="A10281" s="101">
        <v>29678</v>
      </c>
      <c r="B10281" s="100">
        <v>17.920000000000002</v>
      </c>
      <c r="C10281" s="99" t="s">
        <v>175</v>
      </c>
    </row>
    <row r="10282" spans="1:3">
      <c r="A10282" s="101">
        <v>29677</v>
      </c>
      <c r="B10282" s="100">
        <v>17.95</v>
      </c>
      <c r="C10282" s="99" t="s">
        <v>175</v>
      </c>
    </row>
    <row r="10283" spans="1:3">
      <c r="A10283" s="101">
        <v>29676</v>
      </c>
      <c r="B10283" s="100">
        <v>17.88</v>
      </c>
      <c r="C10283" s="99" t="s">
        <v>175</v>
      </c>
    </row>
    <row r="10284" spans="1:3">
      <c r="A10284" s="101">
        <v>29675</v>
      </c>
      <c r="B10284" s="100">
        <v>17.649999999999999</v>
      </c>
      <c r="C10284" s="99" t="s">
        <v>175</v>
      </c>
    </row>
    <row r="10285" spans="1:3">
      <c r="A10285" s="101">
        <v>29672</v>
      </c>
      <c r="B10285" s="100">
        <v>17.7</v>
      </c>
      <c r="C10285" s="99" t="s">
        <v>175</v>
      </c>
    </row>
    <row r="10286" spans="1:3">
      <c r="A10286" s="101">
        <v>29671</v>
      </c>
      <c r="B10286" s="100">
        <v>18.09</v>
      </c>
      <c r="C10286" s="99" t="s">
        <v>175</v>
      </c>
    </row>
    <row r="10287" spans="1:3">
      <c r="A10287" s="101">
        <v>29670</v>
      </c>
      <c r="B10287" s="100">
        <v>18.2</v>
      </c>
      <c r="C10287" s="99" t="s">
        <v>175</v>
      </c>
    </row>
    <row r="10288" spans="1:3">
      <c r="A10288" s="101">
        <v>29669</v>
      </c>
      <c r="B10288" s="100">
        <v>17.88</v>
      </c>
      <c r="C10288" s="99" t="s">
        <v>175</v>
      </c>
    </row>
    <row r="10289" spans="1:3">
      <c r="A10289" s="101">
        <v>29668</v>
      </c>
      <c r="B10289" s="100">
        <v>18.010000000000002</v>
      </c>
      <c r="C10289" s="99" t="s">
        <v>175</v>
      </c>
    </row>
    <row r="10290" spans="1:3">
      <c r="A10290" s="101">
        <v>29665</v>
      </c>
      <c r="B10290" s="100">
        <v>17.8</v>
      </c>
      <c r="C10290" s="99" t="s">
        <v>175</v>
      </c>
    </row>
    <row r="10291" spans="1:3">
      <c r="A10291" s="101">
        <v>29664</v>
      </c>
      <c r="B10291" s="100">
        <v>17.72</v>
      </c>
      <c r="C10291" s="99" t="s">
        <v>175</v>
      </c>
    </row>
    <row r="10292" spans="1:3">
      <c r="A10292" s="101">
        <v>29663</v>
      </c>
      <c r="B10292" s="100">
        <v>17.82</v>
      </c>
      <c r="C10292" s="99" t="s">
        <v>175</v>
      </c>
    </row>
    <row r="10293" spans="1:3">
      <c r="A10293" s="101">
        <v>29662</v>
      </c>
      <c r="B10293" s="100">
        <v>17.78</v>
      </c>
      <c r="C10293" s="99" t="s">
        <v>175</v>
      </c>
    </row>
    <row r="10294" spans="1:3">
      <c r="A10294" s="101">
        <v>29661</v>
      </c>
      <c r="B10294" s="100">
        <v>17.88</v>
      </c>
      <c r="C10294" s="99" t="s">
        <v>175</v>
      </c>
    </row>
    <row r="10295" spans="1:3">
      <c r="A10295" s="101">
        <v>29658</v>
      </c>
      <c r="B10295" s="100">
        <v>17.670000000000002</v>
      </c>
      <c r="C10295" s="99" t="s">
        <v>175</v>
      </c>
    </row>
    <row r="10296" spans="1:3">
      <c r="A10296" s="101">
        <v>29657</v>
      </c>
      <c r="B10296" s="100">
        <v>17.690000000000001</v>
      </c>
      <c r="C10296" s="99" t="s">
        <v>175</v>
      </c>
    </row>
    <row r="10297" spans="1:3">
      <c r="A10297" s="101">
        <v>29656</v>
      </c>
      <c r="B10297" s="100">
        <v>17.260000000000002</v>
      </c>
      <c r="C10297" s="99" t="s">
        <v>175</v>
      </c>
    </row>
    <row r="10298" spans="1:3">
      <c r="A10298" s="101">
        <v>29655</v>
      </c>
      <c r="B10298" s="100">
        <v>17.329999999999998</v>
      </c>
      <c r="C10298" s="99" t="s">
        <v>175</v>
      </c>
    </row>
    <row r="10299" spans="1:3">
      <c r="A10299" s="101">
        <v>29654</v>
      </c>
      <c r="B10299" s="100">
        <v>17.41</v>
      </c>
      <c r="C10299" s="99" t="s">
        <v>175</v>
      </c>
    </row>
    <row r="10300" spans="1:3">
      <c r="A10300" s="101">
        <v>29651</v>
      </c>
      <c r="B10300" s="100">
        <v>17.239999999999998</v>
      </c>
      <c r="C10300" s="99" t="s">
        <v>175</v>
      </c>
    </row>
    <row r="10301" spans="1:3">
      <c r="A10301" s="101">
        <v>29650</v>
      </c>
      <c r="B10301" s="100">
        <v>17.25</v>
      </c>
      <c r="C10301" s="99" t="s">
        <v>175</v>
      </c>
    </row>
    <row r="10302" spans="1:3">
      <c r="A10302" s="101">
        <v>29649</v>
      </c>
      <c r="B10302" s="100">
        <v>17.37</v>
      </c>
      <c r="C10302" s="99" t="s">
        <v>175</v>
      </c>
    </row>
    <row r="10303" spans="1:3">
      <c r="A10303" s="101">
        <v>29648</v>
      </c>
      <c r="B10303" s="100">
        <v>17.329999999999998</v>
      </c>
      <c r="C10303" s="99" t="s">
        <v>175</v>
      </c>
    </row>
    <row r="10304" spans="1:3">
      <c r="A10304" s="101">
        <v>29647</v>
      </c>
      <c r="B10304" s="100">
        <v>17.510000000000002</v>
      </c>
      <c r="C10304" s="99" t="s">
        <v>175</v>
      </c>
    </row>
    <row r="10305" spans="1:3">
      <c r="A10305" s="101">
        <v>29644</v>
      </c>
      <c r="B10305" s="100">
        <v>17.41</v>
      </c>
      <c r="C10305" s="99" t="s">
        <v>175</v>
      </c>
    </row>
    <row r="10306" spans="1:3">
      <c r="A10306" s="101">
        <v>29643</v>
      </c>
      <c r="B10306" s="100">
        <v>17.260000000000002</v>
      </c>
      <c r="C10306" s="99" t="s">
        <v>175</v>
      </c>
    </row>
    <row r="10307" spans="1:3">
      <c r="A10307" s="101">
        <v>29642</v>
      </c>
      <c r="B10307" s="100">
        <v>17.05</v>
      </c>
      <c r="C10307" s="99" t="s">
        <v>175</v>
      </c>
    </row>
    <row r="10308" spans="1:3">
      <c r="A10308" s="101">
        <v>29641</v>
      </c>
      <c r="B10308" s="100">
        <v>16.899999999999999</v>
      </c>
      <c r="C10308" s="99" t="s">
        <v>175</v>
      </c>
    </row>
    <row r="10309" spans="1:3">
      <c r="A10309" s="101">
        <v>29640</v>
      </c>
      <c r="B10309" s="100">
        <v>16.89</v>
      </c>
      <c r="C10309" s="99" t="s">
        <v>175</v>
      </c>
    </row>
    <row r="10310" spans="1:3">
      <c r="A10310" s="101">
        <v>29637</v>
      </c>
      <c r="B10310" s="100">
        <v>16.760000000000002</v>
      </c>
      <c r="C10310" s="99" t="s">
        <v>175</v>
      </c>
    </row>
    <row r="10311" spans="1:3">
      <c r="A10311" s="101">
        <v>29636</v>
      </c>
      <c r="B10311" s="100">
        <v>16.77</v>
      </c>
      <c r="C10311" s="99" t="s">
        <v>175</v>
      </c>
    </row>
    <row r="10312" spans="1:3">
      <c r="A10312" s="101">
        <v>29635</v>
      </c>
      <c r="B10312" s="100">
        <v>17.010000000000002</v>
      </c>
      <c r="C10312" s="99" t="s">
        <v>175</v>
      </c>
    </row>
    <row r="10313" spans="1:3">
      <c r="A10313" s="101">
        <v>29634</v>
      </c>
      <c r="B10313" s="100">
        <v>16.920000000000002</v>
      </c>
      <c r="C10313" s="99" t="s">
        <v>175</v>
      </c>
    </row>
    <row r="10314" spans="1:3">
      <c r="A10314" s="101">
        <v>29630</v>
      </c>
      <c r="B10314" s="100">
        <v>16.809999999999999</v>
      </c>
      <c r="C10314" s="99" t="s">
        <v>175</v>
      </c>
    </row>
    <row r="10315" spans="1:3">
      <c r="A10315" s="101">
        <v>29629</v>
      </c>
      <c r="B10315" s="100">
        <v>16.86</v>
      </c>
      <c r="C10315" s="99" t="s">
        <v>175</v>
      </c>
    </row>
    <row r="10316" spans="1:3">
      <c r="A10316" s="101">
        <v>29628</v>
      </c>
      <c r="B10316" s="100">
        <v>16.96</v>
      </c>
      <c r="C10316" s="99" t="s">
        <v>175</v>
      </c>
    </row>
    <row r="10317" spans="1:3">
      <c r="A10317" s="101">
        <v>29627</v>
      </c>
      <c r="B10317" s="100">
        <v>17.09</v>
      </c>
      <c r="C10317" s="99" t="s">
        <v>175</v>
      </c>
    </row>
    <row r="10318" spans="1:3">
      <c r="A10318" s="101">
        <v>29626</v>
      </c>
      <c r="B10318" s="100">
        <v>17.09</v>
      </c>
      <c r="C10318" s="99" t="s">
        <v>175</v>
      </c>
    </row>
    <row r="10319" spans="1:3">
      <c r="A10319" s="101">
        <v>29623</v>
      </c>
      <c r="B10319" s="100">
        <v>17.260000000000002</v>
      </c>
      <c r="C10319" s="99" t="s">
        <v>175</v>
      </c>
    </row>
    <row r="10320" spans="1:3">
      <c r="A10320" s="101">
        <v>29622</v>
      </c>
      <c r="B10320" s="100">
        <v>17.12</v>
      </c>
      <c r="C10320" s="99" t="s">
        <v>175</v>
      </c>
    </row>
    <row r="10321" spans="1:3">
      <c r="A10321" s="101">
        <v>29621</v>
      </c>
      <c r="B10321" s="100">
        <v>16.97</v>
      </c>
      <c r="C10321" s="99" t="s">
        <v>175</v>
      </c>
    </row>
    <row r="10322" spans="1:3">
      <c r="A10322" s="101">
        <v>29620</v>
      </c>
      <c r="B10322" s="100">
        <v>16.95</v>
      </c>
      <c r="C10322" s="99" t="s">
        <v>175</v>
      </c>
    </row>
    <row r="10323" spans="1:3">
      <c r="A10323" s="101">
        <v>29619</v>
      </c>
      <c r="B10323" s="100">
        <v>16.73</v>
      </c>
      <c r="C10323" s="99" t="s">
        <v>175</v>
      </c>
    </row>
    <row r="10324" spans="1:3">
      <c r="A10324" s="101">
        <v>29616</v>
      </c>
      <c r="B10324" s="100">
        <v>17.05</v>
      </c>
      <c r="C10324" s="99" t="s">
        <v>175</v>
      </c>
    </row>
    <row r="10325" spans="1:3">
      <c r="A10325" s="101">
        <v>29615</v>
      </c>
      <c r="B10325" s="100">
        <v>17.14</v>
      </c>
      <c r="C10325" s="99" t="s">
        <v>175</v>
      </c>
    </row>
    <row r="10326" spans="1:3">
      <c r="A10326" s="101">
        <v>29614</v>
      </c>
      <c r="B10326" s="100">
        <v>17.16</v>
      </c>
      <c r="C10326" s="99" t="s">
        <v>175</v>
      </c>
    </row>
    <row r="10327" spans="1:3">
      <c r="A10327" s="101">
        <v>29613</v>
      </c>
      <c r="B10327" s="100">
        <v>17.260000000000002</v>
      </c>
      <c r="C10327" s="99" t="s">
        <v>175</v>
      </c>
    </row>
    <row r="10328" spans="1:3">
      <c r="A10328" s="101">
        <v>29612</v>
      </c>
      <c r="B10328" s="100">
        <v>17.079999999999998</v>
      </c>
      <c r="C10328" s="99" t="s">
        <v>175</v>
      </c>
    </row>
    <row r="10329" spans="1:3">
      <c r="A10329" s="101">
        <v>29609</v>
      </c>
      <c r="B10329" s="100">
        <v>17.13</v>
      </c>
      <c r="C10329" s="99" t="s">
        <v>175</v>
      </c>
    </row>
    <row r="10330" spans="1:3">
      <c r="A10330" s="101">
        <v>29608</v>
      </c>
      <c r="B10330" s="100">
        <v>17.13</v>
      </c>
      <c r="C10330" s="99" t="s">
        <v>175</v>
      </c>
    </row>
    <row r="10331" spans="1:3">
      <c r="A10331" s="101">
        <v>29607</v>
      </c>
      <c r="B10331" s="100">
        <v>17.28</v>
      </c>
      <c r="C10331" s="99" t="s">
        <v>175</v>
      </c>
    </row>
    <row r="10332" spans="1:3">
      <c r="A10332" s="101">
        <v>29606</v>
      </c>
      <c r="B10332" s="100">
        <v>17.309999999999999</v>
      </c>
      <c r="C10332" s="99" t="s">
        <v>175</v>
      </c>
    </row>
    <row r="10333" spans="1:3">
      <c r="A10333" s="101">
        <v>29605</v>
      </c>
      <c r="B10333" s="100">
        <v>17.670000000000002</v>
      </c>
      <c r="C10333" s="99" t="s">
        <v>175</v>
      </c>
    </row>
    <row r="10334" spans="1:3">
      <c r="A10334" s="101">
        <v>29602</v>
      </c>
      <c r="B10334" s="100">
        <v>17.72</v>
      </c>
      <c r="C10334" s="99" t="s">
        <v>175</v>
      </c>
    </row>
    <row r="10335" spans="1:3">
      <c r="A10335" s="101">
        <v>29601</v>
      </c>
      <c r="B10335" s="100">
        <v>17.649999999999999</v>
      </c>
      <c r="C10335" s="99" t="s">
        <v>175</v>
      </c>
    </row>
    <row r="10336" spans="1:3">
      <c r="A10336" s="101">
        <v>29600</v>
      </c>
      <c r="B10336" s="100">
        <v>17.55</v>
      </c>
      <c r="C10336" s="99" t="s">
        <v>175</v>
      </c>
    </row>
    <row r="10337" spans="1:3">
      <c r="A10337" s="101">
        <v>29599</v>
      </c>
      <c r="B10337" s="100">
        <v>17.52</v>
      </c>
      <c r="C10337" s="99" t="s">
        <v>175</v>
      </c>
    </row>
    <row r="10338" spans="1:3">
      <c r="A10338" s="101">
        <v>29598</v>
      </c>
      <c r="B10338" s="100">
        <v>17.55</v>
      </c>
      <c r="C10338" s="99" t="s">
        <v>175</v>
      </c>
    </row>
    <row r="10339" spans="1:3">
      <c r="A10339" s="101">
        <v>29595</v>
      </c>
      <c r="B10339" s="100">
        <v>17.55</v>
      </c>
      <c r="C10339" s="99" t="s">
        <v>175</v>
      </c>
    </row>
    <row r="10340" spans="1:3">
      <c r="A10340" s="101">
        <v>29594</v>
      </c>
      <c r="B10340" s="100">
        <v>17.489999999999998</v>
      </c>
      <c r="C10340" s="99" t="s">
        <v>175</v>
      </c>
    </row>
    <row r="10341" spans="1:3">
      <c r="A10341" s="101">
        <v>29593</v>
      </c>
      <c r="B10341" s="100">
        <v>17.760000000000002</v>
      </c>
      <c r="C10341" s="99" t="s">
        <v>175</v>
      </c>
    </row>
    <row r="10342" spans="1:3">
      <c r="A10342" s="101">
        <v>29592</v>
      </c>
      <c r="B10342" s="100">
        <v>18.16</v>
      </c>
      <c r="C10342" s="99" t="s">
        <v>175</v>
      </c>
    </row>
    <row r="10343" spans="1:3">
      <c r="A10343" s="101">
        <v>29591</v>
      </c>
      <c r="B10343" s="100">
        <v>18.14</v>
      </c>
      <c r="C10343" s="99" t="s">
        <v>175</v>
      </c>
    </row>
    <row r="10344" spans="1:3">
      <c r="A10344" s="101">
        <v>29588</v>
      </c>
      <c r="B10344" s="100">
        <v>17.920000000000002</v>
      </c>
      <c r="C10344" s="99" t="s">
        <v>175</v>
      </c>
    </row>
    <row r="10345" spans="1:3">
      <c r="A10345" s="101">
        <v>29586</v>
      </c>
      <c r="B10345" s="100">
        <v>17.84</v>
      </c>
      <c r="C10345" s="99" t="s">
        <v>175</v>
      </c>
    </row>
    <row r="10346" spans="1:3">
      <c r="A10346" s="101">
        <v>29585</v>
      </c>
      <c r="B10346" s="100">
        <v>17.79</v>
      </c>
      <c r="C10346" s="99" t="s">
        <v>175</v>
      </c>
    </row>
    <row r="10347" spans="1:3">
      <c r="A10347" s="101">
        <v>29584</v>
      </c>
      <c r="B10347" s="100">
        <v>18.63</v>
      </c>
      <c r="C10347" s="99" t="s">
        <v>175</v>
      </c>
    </row>
    <row r="10348" spans="1:3">
      <c r="A10348" s="101">
        <v>29581</v>
      </c>
      <c r="B10348" s="100">
        <v>18.84</v>
      </c>
      <c r="C10348" s="99" t="s">
        <v>175</v>
      </c>
    </row>
    <row r="10349" spans="1:3">
      <c r="A10349" s="101">
        <v>29579</v>
      </c>
      <c r="B10349" s="100">
        <v>18.739999999999998</v>
      </c>
      <c r="C10349" s="99" t="s">
        <v>175</v>
      </c>
    </row>
    <row r="10350" spans="1:3">
      <c r="A10350" s="101">
        <v>29578</v>
      </c>
      <c r="B10350" s="100">
        <v>18.649999999999999</v>
      </c>
      <c r="C10350" s="99" t="s">
        <v>175</v>
      </c>
    </row>
    <row r="10351" spans="1:3">
      <c r="A10351" s="101">
        <v>29577</v>
      </c>
      <c r="B10351" s="100">
        <v>18.72</v>
      </c>
      <c r="C10351" s="99" t="s">
        <v>175</v>
      </c>
    </row>
    <row r="10352" spans="1:3">
      <c r="A10352" s="101">
        <v>29574</v>
      </c>
      <c r="B10352" s="100">
        <v>18.440000000000001</v>
      </c>
      <c r="C10352" s="99" t="s">
        <v>175</v>
      </c>
    </row>
    <row r="10353" spans="1:3">
      <c r="A10353" s="101">
        <v>29573</v>
      </c>
      <c r="B10353" s="100">
        <v>18.34</v>
      </c>
      <c r="C10353" s="99" t="s">
        <v>175</v>
      </c>
    </row>
    <row r="10354" spans="1:3">
      <c r="A10354" s="101">
        <v>29572</v>
      </c>
      <c r="B10354" s="100">
        <v>18.329999999999998</v>
      </c>
      <c r="C10354" s="99" t="s">
        <v>175</v>
      </c>
    </row>
    <row r="10355" spans="1:3">
      <c r="A10355" s="101">
        <v>29571</v>
      </c>
      <c r="B10355" s="100">
        <v>18.02</v>
      </c>
      <c r="C10355" s="99" t="s">
        <v>175</v>
      </c>
    </row>
    <row r="10356" spans="1:3">
      <c r="A10356" s="101">
        <v>29570</v>
      </c>
      <c r="B10356" s="100">
        <v>17.850000000000001</v>
      </c>
      <c r="C10356" s="99" t="s">
        <v>175</v>
      </c>
    </row>
    <row r="10357" spans="1:3">
      <c r="A10357" s="101">
        <v>29567</v>
      </c>
      <c r="B10357" s="100">
        <v>17.82</v>
      </c>
      <c r="C10357" s="99" t="s">
        <v>175</v>
      </c>
    </row>
    <row r="10358" spans="1:3">
      <c r="A10358" s="101">
        <v>29566</v>
      </c>
      <c r="B10358" s="100">
        <v>17.559999999999999</v>
      </c>
      <c r="C10358" s="99" t="s">
        <v>175</v>
      </c>
    </row>
    <row r="10359" spans="1:3">
      <c r="A10359" s="101">
        <v>29565</v>
      </c>
      <c r="B10359" s="100">
        <v>17.68</v>
      </c>
      <c r="C10359" s="99" t="s">
        <v>175</v>
      </c>
    </row>
    <row r="10360" spans="1:3">
      <c r="A10360" s="101">
        <v>29564</v>
      </c>
      <c r="B10360" s="100">
        <v>17.989999999999998</v>
      </c>
      <c r="C10360" s="99" t="s">
        <v>175</v>
      </c>
    </row>
    <row r="10361" spans="1:3">
      <c r="A10361" s="101">
        <v>29563</v>
      </c>
      <c r="B10361" s="100">
        <v>18</v>
      </c>
      <c r="C10361" s="99" t="s">
        <v>175</v>
      </c>
    </row>
    <row r="10362" spans="1:3">
      <c r="A10362" s="101">
        <v>29560</v>
      </c>
      <c r="B10362" s="100">
        <v>18.46</v>
      </c>
      <c r="C10362" s="99" t="s">
        <v>175</v>
      </c>
    </row>
    <row r="10363" spans="1:3">
      <c r="A10363" s="101">
        <v>29559</v>
      </c>
      <c r="B10363" s="100">
        <v>18.8</v>
      </c>
      <c r="C10363" s="99" t="s">
        <v>175</v>
      </c>
    </row>
    <row r="10364" spans="1:3">
      <c r="A10364" s="101">
        <v>29558</v>
      </c>
      <c r="B10364" s="100">
        <v>18.829999999999998</v>
      </c>
      <c r="C10364" s="99" t="s">
        <v>175</v>
      </c>
    </row>
    <row r="10365" spans="1:3">
      <c r="A10365" s="101">
        <v>29557</v>
      </c>
      <c r="B10365" s="100">
        <v>18.86</v>
      </c>
      <c r="C10365" s="99" t="s">
        <v>175</v>
      </c>
    </row>
    <row r="10366" spans="1:3">
      <c r="A10366" s="101">
        <v>29556</v>
      </c>
      <c r="B10366" s="100">
        <v>18.89</v>
      </c>
      <c r="C10366" s="99" t="s">
        <v>175</v>
      </c>
    </row>
    <row r="10367" spans="1:3">
      <c r="A10367" s="101">
        <v>29553</v>
      </c>
      <c r="B10367" s="100">
        <v>19.329999999999998</v>
      </c>
      <c r="C10367" s="99" t="s">
        <v>175</v>
      </c>
    </row>
    <row r="10368" spans="1:3">
      <c r="A10368" s="101">
        <v>29551</v>
      </c>
      <c r="B10368" s="100">
        <v>19.28</v>
      </c>
      <c r="C10368" s="99" t="s">
        <v>175</v>
      </c>
    </row>
    <row r="10369" spans="1:3">
      <c r="A10369" s="101">
        <v>29550</v>
      </c>
      <c r="B10369" s="100">
        <v>19.16</v>
      </c>
      <c r="C10369" s="99" t="s">
        <v>175</v>
      </c>
    </row>
    <row r="10370" spans="1:3">
      <c r="A10370" s="101">
        <v>29549</v>
      </c>
      <c r="B10370" s="100">
        <v>19.02</v>
      </c>
      <c r="C10370" s="99" t="s">
        <v>175</v>
      </c>
    </row>
    <row r="10371" spans="1:3">
      <c r="A10371" s="101">
        <v>29546</v>
      </c>
      <c r="B10371" s="100">
        <v>19.12</v>
      </c>
      <c r="C10371" s="99" t="s">
        <v>175</v>
      </c>
    </row>
    <row r="10372" spans="1:3">
      <c r="A10372" s="101">
        <v>29545</v>
      </c>
      <c r="B10372" s="100">
        <v>19.29</v>
      </c>
      <c r="C10372" s="99" t="s">
        <v>175</v>
      </c>
    </row>
    <row r="10373" spans="1:3">
      <c r="A10373" s="101">
        <v>29544</v>
      </c>
      <c r="B10373" s="100">
        <v>19.09</v>
      </c>
      <c r="C10373" s="99" t="s">
        <v>175</v>
      </c>
    </row>
    <row r="10374" spans="1:3">
      <c r="A10374" s="101">
        <v>29543</v>
      </c>
      <c r="B10374" s="100">
        <v>19.170000000000002</v>
      </c>
      <c r="C10374" s="99" t="s">
        <v>175</v>
      </c>
    </row>
    <row r="10375" spans="1:3">
      <c r="A10375" s="101">
        <v>29542</v>
      </c>
      <c r="B10375" s="100">
        <v>18.899999999999999</v>
      </c>
      <c r="C10375" s="99" t="s">
        <v>175</v>
      </c>
    </row>
    <row r="10376" spans="1:3">
      <c r="A10376" s="101">
        <v>29539</v>
      </c>
      <c r="B10376" s="100">
        <v>18.809999999999999</v>
      </c>
      <c r="C10376" s="99" t="s">
        <v>175</v>
      </c>
    </row>
    <row r="10377" spans="1:3">
      <c r="A10377" s="101">
        <v>29538</v>
      </c>
      <c r="B10377" s="100">
        <v>18.22</v>
      </c>
      <c r="C10377" s="99" t="s">
        <v>175</v>
      </c>
    </row>
    <row r="10378" spans="1:3">
      <c r="A10378" s="101">
        <v>29537</v>
      </c>
      <c r="B10378" s="100">
        <v>18.46</v>
      </c>
      <c r="C10378" s="99" t="s">
        <v>175</v>
      </c>
    </row>
    <row r="10379" spans="1:3">
      <c r="A10379" s="101">
        <v>29536</v>
      </c>
      <c r="B10379" s="100">
        <v>18</v>
      </c>
      <c r="C10379" s="99" t="s">
        <v>175</v>
      </c>
    </row>
    <row r="10380" spans="1:3">
      <c r="A10380" s="101">
        <v>29535</v>
      </c>
      <c r="B10380" s="100">
        <v>17.760000000000002</v>
      </c>
      <c r="C10380" s="99" t="s">
        <v>175</v>
      </c>
    </row>
    <row r="10381" spans="1:3">
      <c r="A10381" s="101">
        <v>29532</v>
      </c>
      <c r="B10381" s="100">
        <v>17.71</v>
      </c>
      <c r="C10381" s="99" t="s">
        <v>175</v>
      </c>
    </row>
    <row r="10382" spans="1:3">
      <c r="A10382" s="101">
        <v>29531</v>
      </c>
      <c r="B10382" s="100">
        <v>17.670000000000002</v>
      </c>
      <c r="C10382" s="99" t="s">
        <v>175</v>
      </c>
    </row>
    <row r="10383" spans="1:3">
      <c r="A10383" s="101">
        <v>29530</v>
      </c>
      <c r="B10383" s="100">
        <v>17.989999999999998</v>
      </c>
      <c r="C10383" s="99" t="s">
        <v>175</v>
      </c>
    </row>
    <row r="10384" spans="1:3">
      <c r="A10384" s="101">
        <v>29528</v>
      </c>
      <c r="B10384" s="100">
        <v>17.649999999999999</v>
      </c>
      <c r="C10384" s="99" t="s">
        <v>175</v>
      </c>
    </row>
    <row r="10385" spans="1:3">
      <c r="A10385" s="101">
        <v>29525</v>
      </c>
      <c r="B10385" s="100">
        <v>17.420000000000002</v>
      </c>
      <c r="C10385" s="99" t="s">
        <v>175</v>
      </c>
    </row>
    <row r="10386" spans="1:3">
      <c r="A10386" s="101">
        <v>29524</v>
      </c>
      <c r="B10386" s="100">
        <v>17.239999999999998</v>
      </c>
      <c r="C10386" s="99" t="s">
        <v>175</v>
      </c>
    </row>
    <row r="10387" spans="1:3">
      <c r="A10387" s="101">
        <v>29523</v>
      </c>
      <c r="B10387" s="100">
        <v>17.46</v>
      </c>
      <c r="C10387" s="99" t="s">
        <v>175</v>
      </c>
    </row>
    <row r="10388" spans="1:3">
      <c r="A10388" s="101">
        <v>29522</v>
      </c>
      <c r="B10388" s="100">
        <v>17.48</v>
      </c>
      <c r="C10388" s="99" t="s">
        <v>175</v>
      </c>
    </row>
    <row r="10389" spans="1:3">
      <c r="A10389" s="101">
        <v>29521</v>
      </c>
      <c r="B10389" s="100">
        <v>17.45</v>
      </c>
      <c r="C10389" s="99" t="s">
        <v>175</v>
      </c>
    </row>
    <row r="10390" spans="1:3">
      <c r="A10390" s="101">
        <v>29518</v>
      </c>
      <c r="B10390" s="100">
        <v>17.71</v>
      </c>
      <c r="C10390" s="99" t="s">
        <v>175</v>
      </c>
    </row>
    <row r="10391" spans="1:3">
      <c r="A10391" s="101">
        <v>29517</v>
      </c>
      <c r="B10391" s="100">
        <v>17.670000000000002</v>
      </c>
      <c r="C10391" s="99" t="s">
        <v>175</v>
      </c>
    </row>
    <row r="10392" spans="1:3">
      <c r="A10392" s="101">
        <v>29516</v>
      </c>
      <c r="B10392" s="100">
        <v>18</v>
      </c>
      <c r="C10392" s="99" t="s">
        <v>175</v>
      </c>
    </row>
    <row r="10393" spans="1:3">
      <c r="A10393" s="101">
        <v>29515</v>
      </c>
      <c r="B10393" s="100">
        <v>17.989999999999998</v>
      </c>
      <c r="C10393" s="99" t="s">
        <v>175</v>
      </c>
    </row>
    <row r="10394" spans="1:3">
      <c r="A10394" s="101">
        <v>29514</v>
      </c>
      <c r="B10394" s="100">
        <v>18.09</v>
      </c>
      <c r="C10394" s="99" t="s">
        <v>175</v>
      </c>
    </row>
    <row r="10395" spans="1:3">
      <c r="A10395" s="101">
        <v>29511</v>
      </c>
      <c r="B10395" s="100">
        <v>17.940000000000001</v>
      </c>
      <c r="C10395" s="99" t="s">
        <v>175</v>
      </c>
    </row>
    <row r="10396" spans="1:3">
      <c r="A10396" s="101">
        <v>29510</v>
      </c>
      <c r="B10396" s="100">
        <v>18.03</v>
      </c>
      <c r="C10396" s="99" t="s">
        <v>175</v>
      </c>
    </row>
    <row r="10397" spans="1:3">
      <c r="A10397" s="101">
        <v>29509</v>
      </c>
      <c r="B10397" s="100">
        <v>18.239999999999998</v>
      </c>
      <c r="C10397" s="99" t="s">
        <v>175</v>
      </c>
    </row>
    <row r="10398" spans="1:3">
      <c r="A10398" s="101">
        <v>29508</v>
      </c>
      <c r="B10398" s="100">
        <v>18.010000000000002</v>
      </c>
      <c r="C10398" s="99" t="s">
        <v>175</v>
      </c>
    </row>
    <row r="10399" spans="1:3">
      <c r="A10399" s="101">
        <v>29507</v>
      </c>
      <c r="B10399" s="100">
        <v>18.010000000000002</v>
      </c>
      <c r="C10399" s="99" t="s">
        <v>175</v>
      </c>
    </row>
    <row r="10400" spans="1:3">
      <c r="A10400" s="101">
        <v>29504</v>
      </c>
      <c r="B10400" s="100">
        <v>17.77</v>
      </c>
      <c r="C10400" s="99" t="s">
        <v>175</v>
      </c>
    </row>
    <row r="10401" spans="1:3">
      <c r="A10401" s="101">
        <v>29503</v>
      </c>
      <c r="B10401" s="100">
        <v>17.86</v>
      </c>
      <c r="C10401" s="99" t="s">
        <v>175</v>
      </c>
    </row>
    <row r="10402" spans="1:3">
      <c r="A10402" s="101">
        <v>29502</v>
      </c>
      <c r="B10402" s="100">
        <v>17.95</v>
      </c>
      <c r="C10402" s="99" t="s">
        <v>175</v>
      </c>
    </row>
    <row r="10403" spans="1:3">
      <c r="A10403" s="101">
        <v>29501</v>
      </c>
      <c r="B10403" s="100">
        <v>17.86</v>
      </c>
      <c r="C10403" s="99" t="s">
        <v>175</v>
      </c>
    </row>
    <row r="10404" spans="1:3">
      <c r="A10404" s="101">
        <v>29500</v>
      </c>
      <c r="B10404" s="100">
        <v>17.96</v>
      </c>
      <c r="C10404" s="99" t="s">
        <v>175</v>
      </c>
    </row>
    <row r="10405" spans="1:3">
      <c r="A10405" s="101">
        <v>29497</v>
      </c>
      <c r="B10405" s="100">
        <v>17.62</v>
      </c>
      <c r="C10405" s="99" t="s">
        <v>175</v>
      </c>
    </row>
    <row r="10406" spans="1:3">
      <c r="A10406" s="101">
        <v>29496</v>
      </c>
      <c r="B10406" s="100">
        <v>17.45</v>
      </c>
      <c r="C10406" s="99" t="s">
        <v>175</v>
      </c>
    </row>
    <row r="10407" spans="1:3">
      <c r="A10407" s="101">
        <v>29495</v>
      </c>
      <c r="B10407" s="100">
        <v>17.32</v>
      </c>
      <c r="C10407" s="99" t="s">
        <v>175</v>
      </c>
    </row>
    <row r="10408" spans="1:3">
      <c r="A10408" s="101">
        <v>29494</v>
      </c>
      <c r="B10408" s="100">
        <v>17.079999999999998</v>
      </c>
      <c r="C10408" s="99" t="s">
        <v>175</v>
      </c>
    </row>
    <row r="10409" spans="1:3">
      <c r="A10409" s="101">
        <v>29493</v>
      </c>
      <c r="B10409" s="100">
        <v>16.98</v>
      </c>
      <c r="C10409" s="99" t="s">
        <v>175</v>
      </c>
    </row>
    <row r="10410" spans="1:3">
      <c r="A10410" s="101">
        <v>29490</v>
      </c>
      <c r="B10410" s="100">
        <v>17.36</v>
      </c>
      <c r="C10410" s="99" t="s">
        <v>175</v>
      </c>
    </row>
    <row r="10411" spans="1:3">
      <c r="A10411" s="101">
        <v>29489</v>
      </c>
      <c r="B10411" s="100">
        <v>17.690000000000001</v>
      </c>
      <c r="C10411" s="99" t="s">
        <v>175</v>
      </c>
    </row>
    <row r="10412" spans="1:3">
      <c r="A10412" s="101">
        <v>29488</v>
      </c>
      <c r="B10412" s="100">
        <v>17.91</v>
      </c>
      <c r="C10412" s="99" t="s">
        <v>175</v>
      </c>
    </row>
    <row r="10413" spans="1:3">
      <c r="A10413" s="101">
        <v>29487</v>
      </c>
      <c r="B10413" s="100">
        <v>17.78</v>
      </c>
      <c r="C10413" s="99" t="s">
        <v>175</v>
      </c>
    </row>
    <row r="10414" spans="1:3">
      <c r="A10414" s="101">
        <v>29486</v>
      </c>
      <c r="B10414" s="100">
        <v>17.91</v>
      </c>
      <c r="C10414" s="99" t="s">
        <v>175</v>
      </c>
    </row>
    <row r="10415" spans="1:3">
      <c r="A10415" s="101">
        <v>29483</v>
      </c>
      <c r="B10415" s="100">
        <v>17.75</v>
      </c>
      <c r="C10415" s="99" t="s">
        <v>175</v>
      </c>
    </row>
    <row r="10416" spans="1:3">
      <c r="A10416" s="101">
        <v>29482</v>
      </c>
      <c r="B10416" s="100">
        <v>17.64</v>
      </c>
      <c r="C10416" s="99" t="s">
        <v>175</v>
      </c>
    </row>
    <row r="10417" spans="1:3">
      <c r="A10417" s="101">
        <v>29481</v>
      </c>
      <c r="B10417" s="100">
        <v>17.7</v>
      </c>
      <c r="C10417" s="99" t="s">
        <v>175</v>
      </c>
    </row>
    <row r="10418" spans="1:3">
      <c r="A10418" s="101">
        <v>29480</v>
      </c>
      <c r="B10418" s="100">
        <v>17.41</v>
      </c>
      <c r="C10418" s="99" t="s">
        <v>175</v>
      </c>
    </row>
    <row r="10419" spans="1:3">
      <c r="A10419" s="101">
        <v>29479</v>
      </c>
      <c r="B10419" s="100">
        <v>17.25</v>
      </c>
      <c r="C10419" s="99" t="s">
        <v>175</v>
      </c>
    </row>
    <row r="10420" spans="1:3">
      <c r="A10420" s="101">
        <v>29476</v>
      </c>
      <c r="B10420" s="100">
        <v>17.23</v>
      </c>
      <c r="C10420" s="99" t="s">
        <v>175</v>
      </c>
    </row>
    <row r="10421" spans="1:3">
      <c r="A10421" s="101">
        <v>29475</v>
      </c>
      <c r="B10421" s="100">
        <v>17.25</v>
      </c>
      <c r="C10421" s="99" t="s">
        <v>175</v>
      </c>
    </row>
    <row r="10422" spans="1:3">
      <c r="A10422" s="101">
        <v>29474</v>
      </c>
      <c r="B10422" s="100">
        <v>17.13</v>
      </c>
      <c r="C10422" s="99" t="s">
        <v>175</v>
      </c>
    </row>
    <row r="10423" spans="1:3">
      <c r="A10423" s="101">
        <v>29473</v>
      </c>
      <c r="B10423" s="100">
        <v>17.03</v>
      </c>
      <c r="C10423" s="99" t="s">
        <v>175</v>
      </c>
    </row>
    <row r="10424" spans="1:3">
      <c r="A10424" s="101">
        <v>29472</v>
      </c>
      <c r="B10424" s="100">
        <v>16.920000000000002</v>
      </c>
      <c r="C10424" s="99" t="s">
        <v>175</v>
      </c>
    </row>
    <row r="10425" spans="1:3">
      <c r="A10425" s="101">
        <v>29469</v>
      </c>
      <c r="B10425" s="100">
        <v>17.13</v>
      </c>
      <c r="C10425" s="99" t="s">
        <v>175</v>
      </c>
    </row>
    <row r="10426" spans="1:3">
      <c r="A10426" s="101">
        <v>29468</v>
      </c>
      <c r="B10426" s="100">
        <v>17.21</v>
      </c>
      <c r="C10426" s="99" t="s">
        <v>175</v>
      </c>
    </row>
    <row r="10427" spans="1:3">
      <c r="A10427" s="101">
        <v>29467</v>
      </c>
      <c r="B10427" s="100">
        <v>17.3</v>
      </c>
      <c r="C10427" s="99" t="s">
        <v>175</v>
      </c>
    </row>
    <row r="10428" spans="1:3">
      <c r="A10428" s="101">
        <v>29466</v>
      </c>
      <c r="B10428" s="100">
        <v>16.97</v>
      </c>
      <c r="C10428" s="99" t="s">
        <v>175</v>
      </c>
    </row>
    <row r="10429" spans="1:3">
      <c r="A10429" s="101">
        <v>29462</v>
      </c>
      <c r="B10429" s="100">
        <v>16.79</v>
      </c>
      <c r="C10429" s="99" t="s">
        <v>175</v>
      </c>
    </row>
    <row r="10430" spans="1:3">
      <c r="A10430" s="101">
        <v>29461</v>
      </c>
      <c r="B10430" s="100">
        <v>16.739999999999998</v>
      </c>
      <c r="C10430" s="99" t="s">
        <v>175</v>
      </c>
    </row>
    <row r="10431" spans="1:3">
      <c r="A10431" s="101">
        <v>29460</v>
      </c>
      <c r="B10431" s="100">
        <v>16.940000000000001</v>
      </c>
      <c r="C10431" s="99" t="s">
        <v>175</v>
      </c>
    </row>
    <row r="10432" spans="1:3">
      <c r="A10432" s="101">
        <v>29459</v>
      </c>
      <c r="B10432" s="100">
        <v>17.12</v>
      </c>
      <c r="C10432" s="99" t="s">
        <v>175</v>
      </c>
    </row>
    <row r="10433" spans="1:3">
      <c r="A10433" s="101">
        <v>29458</v>
      </c>
      <c r="B10433" s="100">
        <v>17.16</v>
      </c>
      <c r="C10433" s="99" t="s">
        <v>175</v>
      </c>
    </row>
    <row r="10434" spans="1:3">
      <c r="A10434" s="101">
        <v>29455</v>
      </c>
      <c r="B10434" s="100">
        <v>17.25</v>
      </c>
      <c r="C10434" s="99" t="s">
        <v>175</v>
      </c>
    </row>
    <row r="10435" spans="1:3">
      <c r="A10435" s="101">
        <v>29454</v>
      </c>
      <c r="B10435" s="100">
        <v>17.170000000000002</v>
      </c>
      <c r="C10435" s="99" t="s">
        <v>175</v>
      </c>
    </row>
    <row r="10436" spans="1:3">
      <c r="A10436" s="101">
        <v>29453</v>
      </c>
      <c r="B10436" s="100">
        <v>16.940000000000001</v>
      </c>
      <c r="C10436" s="99" t="s">
        <v>175</v>
      </c>
    </row>
    <row r="10437" spans="1:3">
      <c r="A10437" s="101">
        <v>29452</v>
      </c>
      <c r="B10437" s="100">
        <v>16.78</v>
      </c>
      <c r="C10437" s="99" t="s">
        <v>175</v>
      </c>
    </row>
    <row r="10438" spans="1:3">
      <c r="A10438" s="101">
        <v>29451</v>
      </c>
      <c r="B10438" s="100">
        <v>16.88</v>
      </c>
      <c r="C10438" s="99" t="s">
        <v>175</v>
      </c>
    </row>
    <row r="10439" spans="1:3">
      <c r="A10439" s="101">
        <v>29448</v>
      </c>
      <c r="B10439" s="100">
        <v>17.190000000000001</v>
      </c>
      <c r="C10439" s="99" t="s">
        <v>175</v>
      </c>
    </row>
    <row r="10440" spans="1:3">
      <c r="A10440" s="101">
        <v>29447</v>
      </c>
      <c r="B10440" s="100">
        <v>17.13</v>
      </c>
      <c r="C10440" s="99" t="s">
        <v>175</v>
      </c>
    </row>
    <row r="10441" spans="1:3">
      <c r="A10441" s="101">
        <v>29446</v>
      </c>
      <c r="B10441" s="100">
        <v>16.86</v>
      </c>
      <c r="C10441" s="99" t="s">
        <v>175</v>
      </c>
    </row>
    <row r="10442" spans="1:3">
      <c r="A10442" s="101">
        <v>29445</v>
      </c>
      <c r="B10442" s="100">
        <v>16.93</v>
      </c>
      <c r="C10442" s="99" t="s">
        <v>175</v>
      </c>
    </row>
    <row r="10443" spans="1:3">
      <c r="A10443" s="101">
        <v>29444</v>
      </c>
      <c r="B10443" s="100">
        <v>17.059999999999999</v>
      </c>
      <c r="C10443" s="99" t="s">
        <v>175</v>
      </c>
    </row>
    <row r="10444" spans="1:3">
      <c r="A10444" s="101">
        <v>29441</v>
      </c>
      <c r="B10444" s="100">
        <v>16.89</v>
      </c>
      <c r="C10444" s="99" t="s">
        <v>175</v>
      </c>
    </row>
    <row r="10445" spans="1:3">
      <c r="A10445" s="101">
        <v>29440</v>
      </c>
      <c r="B10445" s="100">
        <v>16.84</v>
      </c>
      <c r="C10445" s="99" t="s">
        <v>175</v>
      </c>
    </row>
    <row r="10446" spans="1:3">
      <c r="A10446" s="101">
        <v>29439</v>
      </c>
      <c r="B10446" s="100">
        <v>16.579999999999998</v>
      </c>
      <c r="C10446" s="99" t="s">
        <v>175</v>
      </c>
    </row>
    <row r="10447" spans="1:3">
      <c r="A10447" s="101">
        <v>29438</v>
      </c>
      <c r="B10447" s="100">
        <v>16.47</v>
      </c>
      <c r="C10447" s="99" t="s">
        <v>175</v>
      </c>
    </row>
    <row r="10448" spans="1:3">
      <c r="A10448" s="101">
        <v>29437</v>
      </c>
      <c r="B10448" s="100">
        <v>16.5</v>
      </c>
      <c r="C10448" s="99" t="s">
        <v>175</v>
      </c>
    </row>
    <row r="10449" spans="1:3">
      <c r="A10449" s="101">
        <v>29434</v>
      </c>
      <c r="B10449" s="100">
        <v>16.510000000000002</v>
      </c>
      <c r="C10449" s="99" t="s">
        <v>175</v>
      </c>
    </row>
    <row r="10450" spans="1:3">
      <c r="A10450" s="101">
        <v>29433</v>
      </c>
      <c r="B10450" s="100">
        <v>16.579999999999998</v>
      </c>
      <c r="C10450" s="99" t="s">
        <v>175</v>
      </c>
    </row>
    <row r="10451" spans="1:3">
      <c r="A10451" s="101">
        <v>29432</v>
      </c>
      <c r="B10451" s="100">
        <v>16.649999999999999</v>
      </c>
      <c r="C10451" s="99" t="s">
        <v>175</v>
      </c>
    </row>
    <row r="10452" spans="1:3">
      <c r="A10452" s="101">
        <v>29431</v>
      </c>
      <c r="B10452" s="100">
        <v>16.670000000000002</v>
      </c>
      <c r="C10452" s="99" t="s">
        <v>175</v>
      </c>
    </row>
    <row r="10453" spans="1:3">
      <c r="A10453" s="101">
        <v>29430</v>
      </c>
      <c r="B10453" s="100">
        <v>16.53</v>
      </c>
      <c r="C10453" s="99" t="s">
        <v>175</v>
      </c>
    </row>
    <row r="10454" spans="1:3">
      <c r="A10454" s="101">
        <v>29427</v>
      </c>
      <c r="B10454" s="100">
        <v>16.43</v>
      </c>
      <c r="C10454" s="99" t="s">
        <v>175</v>
      </c>
    </row>
    <row r="10455" spans="1:3">
      <c r="A10455" s="101">
        <v>29426</v>
      </c>
      <c r="B10455" s="100">
        <v>16.57</v>
      </c>
      <c r="C10455" s="99" t="s">
        <v>175</v>
      </c>
    </row>
    <row r="10456" spans="1:3">
      <c r="A10456" s="101">
        <v>29425</v>
      </c>
      <c r="B10456" s="100">
        <v>16.59</v>
      </c>
      <c r="C10456" s="99" t="s">
        <v>175</v>
      </c>
    </row>
    <row r="10457" spans="1:3">
      <c r="A10457" s="101">
        <v>29424</v>
      </c>
      <c r="B10457" s="100">
        <v>16.63</v>
      </c>
      <c r="C10457" s="99" t="s">
        <v>175</v>
      </c>
    </row>
    <row r="10458" spans="1:3">
      <c r="A10458" s="101">
        <v>29423</v>
      </c>
      <c r="B10458" s="100">
        <v>16.68</v>
      </c>
      <c r="C10458" s="99" t="s">
        <v>175</v>
      </c>
    </row>
    <row r="10459" spans="1:3">
      <c r="A10459" s="101">
        <v>29420</v>
      </c>
      <c r="B10459" s="100">
        <v>16.61</v>
      </c>
      <c r="C10459" s="99" t="s">
        <v>175</v>
      </c>
    </row>
    <row r="10460" spans="1:3">
      <c r="A10460" s="101">
        <v>29419</v>
      </c>
      <c r="B10460" s="100">
        <v>16.53</v>
      </c>
      <c r="C10460" s="99" t="s">
        <v>175</v>
      </c>
    </row>
    <row r="10461" spans="1:3">
      <c r="A10461" s="101">
        <v>29418</v>
      </c>
      <c r="B10461" s="100">
        <v>16.29</v>
      </c>
      <c r="C10461" s="99" t="s">
        <v>175</v>
      </c>
    </row>
    <row r="10462" spans="1:3">
      <c r="A10462" s="101">
        <v>29417</v>
      </c>
      <c r="B10462" s="100">
        <v>16.239999999999998</v>
      </c>
      <c r="C10462" s="99" t="s">
        <v>175</v>
      </c>
    </row>
    <row r="10463" spans="1:3">
      <c r="A10463" s="101">
        <v>29416</v>
      </c>
      <c r="B10463" s="100">
        <v>16.34</v>
      </c>
      <c r="C10463" s="99" t="s">
        <v>175</v>
      </c>
    </row>
    <row r="10464" spans="1:3">
      <c r="A10464" s="101">
        <v>29413</v>
      </c>
      <c r="B10464" s="100">
        <v>16.04</v>
      </c>
      <c r="C10464" s="99" t="s">
        <v>175</v>
      </c>
    </row>
    <row r="10465" spans="1:3">
      <c r="A10465" s="101">
        <v>29412</v>
      </c>
      <c r="B10465" s="100">
        <v>15.91</v>
      </c>
      <c r="C10465" s="99" t="s">
        <v>175</v>
      </c>
    </row>
    <row r="10466" spans="1:3">
      <c r="A10466" s="101">
        <v>29411</v>
      </c>
      <c r="B10466" s="100">
        <v>16.059999999999999</v>
      </c>
      <c r="C10466" s="99" t="s">
        <v>175</v>
      </c>
    </row>
    <row r="10467" spans="1:3">
      <c r="A10467" s="101">
        <v>29410</v>
      </c>
      <c r="B10467" s="100">
        <v>16.04</v>
      </c>
      <c r="C10467" s="99" t="s">
        <v>175</v>
      </c>
    </row>
    <row r="10468" spans="1:3">
      <c r="A10468" s="101">
        <v>29409</v>
      </c>
      <c r="B10468" s="100">
        <v>16.100000000000001</v>
      </c>
      <c r="C10468" s="99" t="s">
        <v>175</v>
      </c>
    </row>
    <row r="10469" spans="1:3">
      <c r="A10469" s="101">
        <v>29405</v>
      </c>
      <c r="B10469" s="100">
        <v>15.99</v>
      </c>
      <c r="C10469" s="99" t="s">
        <v>175</v>
      </c>
    </row>
    <row r="10470" spans="1:3">
      <c r="A10470" s="101">
        <v>29404</v>
      </c>
      <c r="B10470" s="100">
        <v>15.75</v>
      </c>
      <c r="C10470" s="99" t="s">
        <v>175</v>
      </c>
    </row>
    <row r="10471" spans="1:3">
      <c r="A10471" s="101">
        <v>29403</v>
      </c>
      <c r="B10471" s="100">
        <v>15.65</v>
      </c>
      <c r="C10471" s="99" t="s">
        <v>175</v>
      </c>
    </row>
    <row r="10472" spans="1:3">
      <c r="A10472" s="101">
        <v>29402</v>
      </c>
      <c r="B10472" s="100">
        <v>15.55</v>
      </c>
      <c r="C10472" s="99" t="s">
        <v>175</v>
      </c>
    </row>
    <row r="10473" spans="1:3">
      <c r="A10473" s="101">
        <v>29399</v>
      </c>
      <c r="B10473" s="100">
        <v>15.79</v>
      </c>
      <c r="C10473" s="99" t="s">
        <v>175</v>
      </c>
    </row>
    <row r="10474" spans="1:3">
      <c r="A10474" s="101">
        <v>29398</v>
      </c>
      <c r="B10474" s="100">
        <v>15.98</v>
      </c>
      <c r="C10474" s="99" t="s">
        <v>175</v>
      </c>
    </row>
    <row r="10475" spans="1:3">
      <c r="A10475" s="101">
        <v>29397</v>
      </c>
      <c r="B10475" s="100">
        <v>16.05</v>
      </c>
      <c r="C10475" s="99" t="s">
        <v>175</v>
      </c>
    </row>
    <row r="10476" spans="1:3">
      <c r="A10476" s="101">
        <v>29396</v>
      </c>
      <c r="B10476" s="100">
        <v>15.84</v>
      </c>
      <c r="C10476" s="99" t="s">
        <v>175</v>
      </c>
    </row>
    <row r="10477" spans="1:3">
      <c r="A10477" s="101">
        <v>29395</v>
      </c>
      <c r="B10477" s="100">
        <v>15.75</v>
      </c>
      <c r="C10477" s="99" t="s">
        <v>175</v>
      </c>
    </row>
    <row r="10478" spans="1:3">
      <c r="A10478" s="101">
        <v>29392</v>
      </c>
      <c r="B10478" s="100">
        <v>15.68</v>
      </c>
      <c r="C10478" s="99" t="s">
        <v>175</v>
      </c>
    </row>
    <row r="10479" spans="1:3">
      <c r="A10479" s="101">
        <v>29391</v>
      </c>
      <c r="B10479" s="100">
        <v>15.77</v>
      </c>
      <c r="C10479" s="99" t="s">
        <v>175</v>
      </c>
    </row>
    <row r="10480" spans="1:3">
      <c r="A10480" s="101">
        <v>29390</v>
      </c>
      <c r="B10480" s="100">
        <v>15.98</v>
      </c>
      <c r="C10480" s="99" t="s">
        <v>175</v>
      </c>
    </row>
    <row r="10481" spans="1:3">
      <c r="A10481" s="101">
        <v>29389</v>
      </c>
      <c r="B10481" s="100">
        <v>15.95</v>
      </c>
      <c r="C10481" s="99" t="s">
        <v>175</v>
      </c>
    </row>
    <row r="10482" spans="1:3">
      <c r="A10482" s="101">
        <v>29388</v>
      </c>
      <c r="B10482" s="100">
        <v>15.96</v>
      </c>
      <c r="C10482" s="99" t="s">
        <v>175</v>
      </c>
    </row>
    <row r="10483" spans="1:3">
      <c r="A10483" s="101">
        <v>29385</v>
      </c>
      <c r="B10483" s="100">
        <v>15.92</v>
      </c>
      <c r="C10483" s="99" t="s">
        <v>175</v>
      </c>
    </row>
    <row r="10484" spans="1:3">
      <c r="A10484" s="101">
        <v>29384</v>
      </c>
      <c r="B10484" s="100">
        <v>15.88</v>
      </c>
      <c r="C10484" s="99" t="s">
        <v>175</v>
      </c>
    </row>
    <row r="10485" spans="1:3">
      <c r="A10485" s="101">
        <v>29383</v>
      </c>
      <c r="B10485" s="100">
        <v>15.95</v>
      </c>
      <c r="C10485" s="99" t="s">
        <v>175</v>
      </c>
    </row>
    <row r="10486" spans="1:3">
      <c r="A10486" s="101">
        <v>29382</v>
      </c>
      <c r="B10486" s="100">
        <v>15.76</v>
      </c>
      <c r="C10486" s="99" t="s">
        <v>175</v>
      </c>
    </row>
    <row r="10487" spans="1:3">
      <c r="A10487" s="101">
        <v>29381</v>
      </c>
      <c r="B10487" s="100">
        <v>15.63</v>
      </c>
      <c r="C10487" s="99" t="s">
        <v>175</v>
      </c>
    </row>
    <row r="10488" spans="1:3">
      <c r="A10488" s="101">
        <v>29378</v>
      </c>
      <c r="B10488" s="100">
        <v>15.55</v>
      </c>
      <c r="C10488" s="99" t="s">
        <v>175</v>
      </c>
    </row>
    <row r="10489" spans="1:3">
      <c r="A10489" s="101">
        <v>29377</v>
      </c>
      <c r="B10489" s="100">
        <v>15.5</v>
      </c>
      <c r="C10489" s="99" t="s">
        <v>175</v>
      </c>
    </row>
    <row r="10490" spans="1:3">
      <c r="A10490" s="101">
        <v>29376</v>
      </c>
      <c r="B10490" s="100">
        <v>15.47</v>
      </c>
      <c r="C10490" s="99" t="s">
        <v>175</v>
      </c>
    </row>
    <row r="10491" spans="1:3">
      <c r="A10491" s="101">
        <v>29375</v>
      </c>
      <c r="B10491" s="100">
        <v>15.19</v>
      </c>
      <c r="C10491" s="99" t="s">
        <v>175</v>
      </c>
    </row>
    <row r="10492" spans="1:3">
      <c r="A10492" s="101">
        <v>29374</v>
      </c>
      <c r="B10492" s="100">
        <v>15.22</v>
      </c>
      <c r="C10492" s="99" t="s">
        <v>175</v>
      </c>
    </row>
    <row r="10493" spans="1:3">
      <c r="A10493" s="101">
        <v>29371</v>
      </c>
      <c r="B10493" s="100">
        <v>15.28</v>
      </c>
      <c r="C10493" s="99" t="s">
        <v>175</v>
      </c>
    </row>
    <row r="10494" spans="1:3">
      <c r="A10494" s="101">
        <v>29370</v>
      </c>
      <c r="B10494" s="100">
        <v>15.15</v>
      </c>
      <c r="C10494" s="99" t="s">
        <v>175</v>
      </c>
    </row>
    <row r="10495" spans="1:3">
      <c r="A10495" s="101">
        <v>29369</v>
      </c>
      <c r="B10495" s="100">
        <v>15.15</v>
      </c>
      <c r="C10495" s="99" t="s">
        <v>175</v>
      </c>
    </row>
    <row r="10496" spans="1:3">
      <c r="A10496" s="101">
        <v>29368</v>
      </c>
      <c r="B10496" s="100">
        <v>15.39</v>
      </c>
      <c r="C10496" s="99" t="s">
        <v>175</v>
      </c>
    </row>
    <row r="10497" spans="1:3">
      <c r="A10497" s="101">
        <v>29364</v>
      </c>
      <c r="B10497" s="100">
        <v>15.18</v>
      </c>
      <c r="C10497" s="99" t="s">
        <v>175</v>
      </c>
    </row>
    <row r="10498" spans="1:3">
      <c r="A10498" s="101">
        <v>29363</v>
      </c>
      <c r="B10498" s="100">
        <v>14.94</v>
      </c>
      <c r="C10498" s="99" t="s">
        <v>175</v>
      </c>
    </row>
    <row r="10499" spans="1:3">
      <c r="A10499" s="101">
        <v>29362</v>
      </c>
      <c r="B10499" s="100">
        <v>14.76</v>
      </c>
      <c r="C10499" s="99" t="s">
        <v>175</v>
      </c>
    </row>
    <row r="10500" spans="1:3">
      <c r="A10500" s="101">
        <v>29361</v>
      </c>
      <c r="B10500" s="100">
        <v>14.74</v>
      </c>
      <c r="C10500" s="99" t="s">
        <v>175</v>
      </c>
    </row>
    <row r="10501" spans="1:3">
      <c r="A10501" s="101">
        <v>29360</v>
      </c>
      <c r="B10501" s="100">
        <v>14.74</v>
      </c>
      <c r="C10501" s="99" t="s">
        <v>175</v>
      </c>
    </row>
    <row r="10502" spans="1:3">
      <c r="A10502" s="101">
        <v>29357</v>
      </c>
      <c r="B10502" s="100">
        <v>14.69</v>
      </c>
      <c r="C10502" s="99" t="s">
        <v>175</v>
      </c>
    </row>
    <row r="10503" spans="1:3">
      <c r="A10503" s="101">
        <v>29356</v>
      </c>
      <c r="B10503" s="100">
        <v>14.64</v>
      </c>
      <c r="C10503" s="99" t="s">
        <v>175</v>
      </c>
    </row>
    <row r="10504" spans="1:3">
      <c r="A10504" s="101">
        <v>29355</v>
      </c>
      <c r="B10504" s="100">
        <v>14.55</v>
      </c>
      <c r="C10504" s="99" t="s">
        <v>175</v>
      </c>
    </row>
    <row r="10505" spans="1:3">
      <c r="A10505" s="101">
        <v>29354</v>
      </c>
      <c r="B10505" s="100">
        <v>14.55</v>
      </c>
      <c r="C10505" s="99" t="s">
        <v>175</v>
      </c>
    </row>
    <row r="10506" spans="1:3">
      <c r="A10506" s="101">
        <v>29353</v>
      </c>
      <c r="B10506" s="100">
        <v>14.34</v>
      </c>
      <c r="C10506" s="99" t="s">
        <v>175</v>
      </c>
    </row>
    <row r="10507" spans="1:3">
      <c r="A10507" s="101">
        <v>29350</v>
      </c>
      <c r="B10507" s="100">
        <v>14.33</v>
      </c>
      <c r="C10507" s="99" t="s">
        <v>175</v>
      </c>
    </row>
    <row r="10508" spans="1:3">
      <c r="A10508" s="101">
        <v>29349</v>
      </c>
      <c r="B10508" s="100">
        <v>14.51</v>
      </c>
      <c r="C10508" s="99" t="s">
        <v>175</v>
      </c>
    </row>
    <row r="10509" spans="1:3">
      <c r="A10509" s="101">
        <v>29348</v>
      </c>
      <c r="B10509" s="100">
        <v>14.64</v>
      </c>
      <c r="C10509" s="99" t="s">
        <v>175</v>
      </c>
    </row>
    <row r="10510" spans="1:3">
      <c r="A10510" s="101">
        <v>29347</v>
      </c>
      <c r="B10510" s="100">
        <v>14.5</v>
      </c>
      <c r="C10510" s="99" t="s">
        <v>175</v>
      </c>
    </row>
    <row r="10511" spans="1:3">
      <c r="A10511" s="101">
        <v>29346</v>
      </c>
      <c r="B10511" s="100">
        <v>14.52</v>
      </c>
      <c r="C10511" s="99" t="s">
        <v>175</v>
      </c>
    </row>
    <row r="10512" spans="1:3">
      <c r="A10512" s="101">
        <v>29343</v>
      </c>
      <c r="B10512" s="100">
        <v>14.39</v>
      </c>
      <c r="C10512" s="99" t="s">
        <v>175</v>
      </c>
    </row>
    <row r="10513" spans="1:3">
      <c r="A10513" s="101">
        <v>29342</v>
      </c>
      <c r="B10513" s="100">
        <v>14.37</v>
      </c>
      <c r="C10513" s="99" t="s">
        <v>175</v>
      </c>
    </row>
    <row r="10514" spans="1:3">
      <c r="A10514" s="101">
        <v>29341</v>
      </c>
      <c r="B10514" s="100">
        <v>14.48</v>
      </c>
      <c r="C10514" s="99" t="s">
        <v>175</v>
      </c>
    </row>
    <row r="10515" spans="1:3">
      <c r="A10515" s="101">
        <v>29340</v>
      </c>
      <c r="B10515" s="100">
        <v>14.42</v>
      </c>
      <c r="C10515" s="99" t="s">
        <v>175</v>
      </c>
    </row>
    <row r="10516" spans="1:3">
      <c r="A10516" s="101">
        <v>29339</v>
      </c>
      <c r="B10516" s="100">
        <v>14.38</v>
      </c>
      <c r="C10516" s="99" t="s">
        <v>175</v>
      </c>
    </row>
    <row r="10517" spans="1:3">
      <c r="A10517" s="101">
        <v>29336</v>
      </c>
      <c r="B10517" s="100">
        <v>14.31</v>
      </c>
      <c r="C10517" s="99" t="s">
        <v>175</v>
      </c>
    </row>
    <row r="10518" spans="1:3">
      <c r="A10518" s="101">
        <v>29335</v>
      </c>
      <c r="B10518" s="100">
        <v>14.2</v>
      </c>
      <c r="C10518" s="99" t="s">
        <v>175</v>
      </c>
    </row>
    <row r="10519" spans="1:3">
      <c r="A10519" s="101">
        <v>29334</v>
      </c>
      <c r="B10519" s="100">
        <v>14.12</v>
      </c>
      <c r="C10519" s="99" t="s">
        <v>175</v>
      </c>
    </row>
    <row r="10520" spans="1:3">
      <c r="A10520" s="101">
        <v>29333</v>
      </c>
      <c r="B10520" s="100">
        <v>14.07</v>
      </c>
      <c r="C10520" s="99" t="s">
        <v>175</v>
      </c>
    </row>
    <row r="10521" spans="1:3">
      <c r="A10521" s="101">
        <v>29332</v>
      </c>
      <c r="B10521" s="100">
        <v>13.59</v>
      </c>
      <c r="C10521" s="99" t="s">
        <v>175</v>
      </c>
    </row>
    <row r="10522" spans="1:3">
      <c r="A10522" s="101">
        <v>29329</v>
      </c>
      <c r="B10522" s="100">
        <v>13.68</v>
      </c>
      <c r="C10522" s="99" t="s">
        <v>175</v>
      </c>
    </row>
    <row r="10523" spans="1:3">
      <c r="A10523" s="101">
        <v>29328</v>
      </c>
      <c r="B10523" s="100">
        <v>13.75</v>
      </c>
      <c r="C10523" s="99" t="s">
        <v>175</v>
      </c>
    </row>
    <row r="10524" spans="1:3">
      <c r="A10524" s="101">
        <v>29327</v>
      </c>
      <c r="B10524" s="100">
        <v>13.82</v>
      </c>
      <c r="C10524" s="99" t="s">
        <v>175</v>
      </c>
    </row>
    <row r="10525" spans="1:3">
      <c r="A10525" s="101">
        <v>29326</v>
      </c>
      <c r="B10525" s="100">
        <v>13.97</v>
      </c>
      <c r="C10525" s="99" t="s">
        <v>175</v>
      </c>
    </row>
    <row r="10526" spans="1:3">
      <c r="A10526" s="101">
        <v>29325</v>
      </c>
      <c r="B10526" s="100">
        <v>13.99</v>
      </c>
      <c r="C10526" s="99" t="s">
        <v>175</v>
      </c>
    </row>
    <row r="10527" spans="1:3">
      <c r="A10527" s="101">
        <v>29322</v>
      </c>
      <c r="B10527" s="100">
        <v>14.11</v>
      </c>
      <c r="C10527" s="99" t="s">
        <v>175</v>
      </c>
    </row>
    <row r="10528" spans="1:3">
      <c r="A10528" s="101">
        <v>29321</v>
      </c>
      <c r="B10528" s="100">
        <v>14.15</v>
      </c>
      <c r="C10528" s="99" t="s">
        <v>175</v>
      </c>
    </row>
    <row r="10529" spans="1:3">
      <c r="A10529" s="101">
        <v>29320</v>
      </c>
      <c r="B10529" s="100">
        <v>14.02</v>
      </c>
      <c r="C10529" s="99" t="s">
        <v>175</v>
      </c>
    </row>
    <row r="10530" spans="1:3">
      <c r="A10530" s="101">
        <v>29319</v>
      </c>
      <c r="B10530" s="100">
        <v>13.76</v>
      </c>
      <c r="C10530" s="99" t="s">
        <v>175</v>
      </c>
    </row>
    <row r="10531" spans="1:3">
      <c r="A10531" s="101">
        <v>29318</v>
      </c>
      <c r="B10531" s="100">
        <v>13.62</v>
      </c>
      <c r="C10531" s="99" t="s">
        <v>175</v>
      </c>
    </row>
    <row r="10532" spans="1:3">
      <c r="A10532" s="101">
        <v>29314</v>
      </c>
      <c r="B10532" s="100">
        <v>13.89</v>
      </c>
      <c r="C10532" s="99" t="s">
        <v>175</v>
      </c>
    </row>
    <row r="10533" spans="1:3">
      <c r="A10533" s="101">
        <v>29313</v>
      </c>
      <c r="B10533" s="100">
        <v>13.96</v>
      </c>
      <c r="C10533" s="99" t="s">
        <v>175</v>
      </c>
    </row>
    <row r="10534" spans="1:3">
      <c r="A10534" s="101">
        <v>29312</v>
      </c>
      <c r="B10534" s="100">
        <v>13.89</v>
      </c>
      <c r="C10534" s="99" t="s">
        <v>175</v>
      </c>
    </row>
    <row r="10535" spans="1:3">
      <c r="A10535" s="101">
        <v>29311</v>
      </c>
      <c r="B10535" s="100">
        <v>13.88</v>
      </c>
      <c r="C10535" s="99" t="s">
        <v>175</v>
      </c>
    </row>
    <row r="10536" spans="1:3">
      <c r="A10536" s="101">
        <v>29308</v>
      </c>
      <c r="B10536" s="100">
        <v>13.69</v>
      </c>
      <c r="C10536" s="99" t="s">
        <v>175</v>
      </c>
    </row>
    <row r="10537" spans="1:3">
      <c r="A10537" s="101">
        <v>29307</v>
      </c>
      <c r="B10537" s="100">
        <v>13.52</v>
      </c>
      <c r="C10537" s="99" t="s">
        <v>175</v>
      </c>
    </row>
    <row r="10538" spans="1:3">
      <c r="A10538" s="101">
        <v>29306</v>
      </c>
      <c r="B10538" s="100">
        <v>13.57</v>
      </c>
      <c r="C10538" s="99" t="s">
        <v>175</v>
      </c>
    </row>
    <row r="10539" spans="1:3">
      <c r="A10539" s="101">
        <v>29305</v>
      </c>
      <c r="B10539" s="100">
        <v>13.64</v>
      </c>
      <c r="C10539" s="99" t="s">
        <v>175</v>
      </c>
    </row>
    <row r="10540" spans="1:3">
      <c r="A10540" s="101">
        <v>29304</v>
      </c>
      <c r="B10540" s="100">
        <v>13.65</v>
      </c>
      <c r="C10540" s="99" t="s">
        <v>175</v>
      </c>
    </row>
    <row r="10541" spans="1:3">
      <c r="A10541" s="101">
        <v>29301</v>
      </c>
      <c r="B10541" s="100">
        <v>14.06</v>
      </c>
      <c r="C10541" s="99" t="s">
        <v>175</v>
      </c>
    </row>
    <row r="10542" spans="1:3">
      <c r="A10542" s="101">
        <v>29300</v>
      </c>
      <c r="B10542" s="100">
        <v>14.16</v>
      </c>
      <c r="C10542" s="99" t="s">
        <v>175</v>
      </c>
    </row>
    <row r="10543" spans="1:3">
      <c r="A10543" s="101">
        <v>29299</v>
      </c>
      <c r="B10543" s="100">
        <v>14.33</v>
      </c>
      <c r="C10543" s="99" t="s">
        <v>175</v>
      </c>
    </row>
    <row r="10544" spans="1:3">
      <c r="A10544" s="101">
        <v>29298</v>
      </c>
      <c r="B10544" s="100">
        <v>14.3</v>
      </c>
      <c r="C10544" s="99" t="s">
        <v>175</v>
      </c>
    </row>
    <row r="10545" spans="1:3">
      <c r="A10545" s="101">
        <v>29297</v>
      </c>
      <c r="B10545" s="100">
        <v>14.05</v>
      </c>
      <c r="C10545" s="99" t="s">
        <v>175</v>
      </c>
    </row>
    <row r="10546" spans="1:3">
      <c r="A10546" s="101">
        <v>29294</v>
      </c>
      <c r="B10546" s="100">
        <v>14.48</v>
      </c>
      <c r="C10546" s="99" t="s">
        <v>175</v>
      </c>
    </row>
    <row r="10547" spans="1:3">
      <c r="A10547" s="101">
        <v>29293</v>
      </c>
      <c r="B10547" s="100">
        <v>14.51</v>
      </c>
      <c r="C10547" s="99" t="s">
        <v>175</v>
      </c>
    </row>
    <row r="10548" spans="1:3">
      <c r="A10548" s="101">
        <v>29292</v>
      </c>
      <c r="B10548" s="100">
        <v>14.68</v>
      </c>
      <c r="C10548" s="99" t="s">
        <v>175</v>
      </c>
    </row>
    <row r="10549" spans="1:3">
      <c r="A10549" s="101">
        <v>29291</v>
      </c>
      <c r="B10549" s="100">
        <v>14.8</v>
      </c>
      <c r="C10549" s="99" t="s">
        <v>175</v>
      </c>
    </row>
    <row r="10550" spans="1:3">
      <c r="A10550" s="101">
        <v>29290</v>
      </c>
      <c r="B10550" s="100">
        <v>14.63</v>
      </c>
      <c r="C10550" s="99" t="s">
        <v>175</v>
      </c>
    </row>
    <row r="10551" spans="1:3">
      <c r="A10551" s="101">
        <v>29287</v>
      </c>
      <c r="B10551" s="100">
        <v>14.67</v>
      </c>
      <c r="C10551" s="99" t="s">
        <v>175</v>
      </c>
    </row>
    <row r="10552" spans="1:3">
      <c r="A10552" s="101">
        <v>29286</v>
      </c>
      <c r="B10552" s="100">
        <v>14.9</v>
      </c>
      <c r="C10552" s="99" t="s">
        <v>175</v>
      </c>
    </row>
    <row r="10553" spans="1:3">
      <c r="A10553" s="101">
        <v>29285</v>
      </c>
      <c r="B10553" s="100">
        <v>15.24</v>
      </c>
      <c r="C10553" s="99" t="s">
        <v>175</v>
      </c>
    </row>
    <row r="10554" spans="1:3">
      <c r="A10554" s="101">
        <v>29284</v>
      </c>
      <c r="B10554" s="100">
        <v>15.46</v>
      </c>
      <c r="C10554" s="99" t="s">
        <v>175</v>
      </c>
    </row>
    <row r="10555" spans="1:3">
      <c r="A10555" s="101">
        <v>29283</v>
      </c>
      <c r="B10555" s="100">
        <v>15.41</v>
      </c>
      <c r="C10555" s="99" t="s">
        <v>175</v>
      </c>
    </row>
    <row r="10556" spans="1:3">
      <c r="A10556" s="101">
        <v>29280</v>
      </c>
      <c r="B10556" s="100">
        <v>15.57</v>
      </c>
      <c r="C10556" s="99" t="s">
        <v>175</v>
      </c>
    </row>
    <row r="10557" spans="1:3">
      <c r="A10557" s="101">
        <v>29279</v>
      </c>
      <c r="B10557" s="100">
        <v>15.38</v>
      </c>
      <c r="C10557" s="99" t="s">
        <v>175</v>
      </c>
    </row>
    <row r="10558" spans="1:3">
      <c r="A10558" s="101">
        <v>29278</v>
      </c>
      <c r="B10558" s="100">
        <v>15.39</v>
      </c>
      <c r="C10558" s="99" t="s">
        <v>175</v>
      </c>
    </row>
    <row r="10559" spans="1:3">
      <c r="A10559" s="101">
        <v>29277</v>
      </c>
      <c r="B10559" s="100">
        <v>15.6</v>
      </c>
      <c r="C10559" s="99" t="s">
        <v>175</v>
      </c>
    </row>
    <row r="10560" spans="1:3">
      <c r="A10560" s="101">
        <v>29276</v>
      </c>
      <c r="B10560" s="100">
        <v>15.51</v>
      </c>
      <c r="C10560" s="99" t="s">
        <v>175</v>
      </c>
    </row>
    <row r="10561" spans="1:3">
      <c r="A10561" s="101">
        <v>29273</v>
      </c>
      <c r="B10561" s="100">
        <v>15.71</v>
      </c>
      <c r="C10561" s="99" t="s">
        <v>175</v>
      </c>
    </row>
    <row r="10562" spans="1:3">
      <c r="A10562" s="101">
        <v>29272</v>
      </c>
      <c r="B10562" s="100">
        <v>15.57</v>
      </c>
      <c r="C10562" s="99" t="s">
        <v>175</v>
      </c>
    </row>
    <row r="10563" spans="1:3">
      <c r="A10563" s="101">
        <v>29271</v>
      </c>
      <c r="B10563" s="100">
        <v>15.91</v>
      </c>
      <c r="C10563" s="99" t="s">
        <v>175</v>
      </c>
    </row>
    <row r="10564" spans="1:3">
      <c r="A10564" s="101">
        <v>29270</v>
      </c>
      <c r="B10564" s="100">
        <v>15.65</v>
      </c>
      <c r="C10564" s="99" t="s">
        <v>175</v>
      </c>
    </row>
    <row r="10565" spans="1:3">
      <c r="A10565" s="101">
        <v>29266</v>
      </c>
      <c r="B10565" s="100">
        <v>15.76</v>
      </c>
      <c r="C10565" s="99" t="s">
        <v>175</v>
      </c>
    </row>
    <row r="10566" spans="1:3">
      <c r="A10566" s="101">
        <v>29265</v>
      </c>
      <c r="B10566" s="100">
        <v>15.93</v>
      </c>
      <c r="C10566" s="99" t="s">
        <v>175</v>
      </c>
    </row>
    <row r="10567" spans="1:3">
      <c r="A10567" s="101">
        <v>29264</v>
      </c>
      <c r="B10567" s="100">
        <v>16.16</v>
      </c>
      <c r="C10567" s="99" t="s">
        <v>175</v>
      </c>
    </row>
    <row r="10568" spans="1:3">
      <c r="A10568" s="101">
        <v>29263</v>
      </c>
      <c r="B10568" s="100">
        <v>16.079999999999998</v>
      </c>
      <c r="C10568" s="99" t="s">
        <v>175</v>
      </c>
    </row>
    <row r="10569" spans="1:3">
      <c r="A10569" s="101">
        <v>29262</v>
      </c>
      <c r="B10569" s="100">
        <v>15.98</v>
      </c>
      <c r="C10569" s="99" t="s">
        <v>175</v>
      </c>
    </row>
    <row r="10570" spans="1:3">
      <c r="A10570" s="101">
        <v>29259</v>
      </c>
      <c r="B10570" s="100">
        <v>16.09</v>
      </c>
      <c r="C10570" s="99" t="s">
        <v>175</v>
      </c>
    </row>
    <row r="10571" spans="1:3">
      <c r="A10571" s="101">
        <v>29258</v>
      </c>
      <c r="B10571" s="100">
        <v>15.85</v>
      </c>
      <c r="C10571" s="99" t="s">
        <v>175</v>
      </c>
    </row>
    <row r="10572" spans="1:3">
      <c r="A10572" s="101">
        <v>29257</v>
      </c>
      <c r="B10572" s="100">
        <v>15.77</v>
      </c>
      <c r="C10572" s="99" t="s">
        <v>175</v>
      </c>
    </row>
    <row r="10573" spans="1:3">
      <c r="A10573" s="101">
        <v>29256</v>
      </c>
      <c r="B10573" s="100">
        <v>15.62</v>
      </c>
      <c r="C10573" s="99" t="s">
        <v>175</v>
      </c>
    </row>
    <row r="10574" spans="1:3">
      <c r="A10574" s="101">
        <v>29255</v>
      </c>
      <c r="B10574" s="100">
        <v>15.57</v>
      </c>
      <c r="C10574" s="99" t="s">
        <v>175</v>
      </c>
    </row>
    <row r="10575" spans="1:3">
      <c r="A10575" s="101">
        <v>29252</v>
      </c>
      <c r="B10575" s="100">
        <v>15.65</v>
      </c>
      <c r="C10575" s="99" t="s">
        <v>175</v>
      </c>
    </row>
    <row r="10576" spans="1:3">
      <c r="A10576" s="101">
        <v>29251</v>
      </c>
      <c r="B10576" s="100">
        <v>15.51</v>
      </c>
      <c r="C10576" s="99" t="s">
        <v>175</v>
      </c>
    </row>
    <row r="10577" spans="1:3">
      <c r="A10577" s="101">
        <v>29250</v>
      </c>
      <c r="B10577" s="100">
        <v>15.65</v>
      </c>
      <c r="C10577" s="99" t="s">
        <v>175</v>
      </c>
    </row>
    <row r="10578" spans="1:3">
      <c r="A10578" s="101">
        <v>29249</v>
      </c>
      <c r="B10578" s="100">
        <v>15.49</v>
      </c>
      <c r="C10578" s="99" t="s">
        <v>175</v>
      </c>
    </row>
    <row r="10579" spans="1:3">
      <c r="A10579" s="101">
        <v>29248</v>
      </c>
      <c r="B10579" s="100">
        <v>15.6</v>
      </c>
      <c r="C10579" s="99" t="s">
        <v>175</v>
      </c>
    </row>
    <row r="10580" spans="1:3">
      <c r="A10580" s="101">
        <v>29245</v>
      </c>
      <c r="B10580" s="100">
        <v>15.42</v>
      </c>
      <c r="C10580" s="99" t="s">
        <v>175</v>
      </c>
    </row>
    <row r="10581" spans="1:3">
      <c r="A10581" s="101">
        <v>29244</v>
      </c>
      <c r="B10581" s="100">
        <v>15.43</v>
      </c>
      <c r="C10581" s="99" t="s">
        <v>175</v>
      </c>
    </row>
    <row r="10582" spans="1:3">
      <c r="A10582" s="101">
        <v>29243</v>
      </c>
      <c r="B10582" s="100">
        <v>15.4</v>
      </c>
      <c r="C10582" s="99" t="s">
        <v>175</v>
      </c>
    </row>
    <row r="10583" spans="1:3">
      <c r="A10583" s="101">
        <v>29242</v>
      </c>
      <c r="B10583" s="100">
        <v>15.14</v>
      </c>
      <c r="C10583" s="99" t="s">
        <v>175</v>
      </c>
    </row>
    <row r="10584" spans="1:3">
      <c r="A10584" s="101">
        <v>29241</v>
      </c>
      <c r="B10584" s="100">
        <v>15.21</v>
      </c>
      <c r="C10584" s="99" t="s">
        <v>175</v>
      </c>
    </row>
    <row r="10585" spans="1:3">
      <c r="A10585" s="101">
        <v>29238</v>
      </c>
      <c r="B10585" s="100">
        <v>15.07</v>
      </c>
      <c r="C10585" s="99" t="s">
        <v>175</v>
      </c>
    </row>
    <row r="10586" spans="1:3">
      <c r="A10586" s="101">
        <v>29237</v>
      </c>
      <c r="B10586" s="100">
        <v>15.02</v>
      </c>
      <c r="C10586" s="99" t="s">
        <v>175</v>
      </c>
    </row>
    <row r="10587" spans="1:3">
      <c r="A10587" s="101">
        <v>29236</v>
      </c>
      <c r="B10587" s="100">
        <v>15.07</v>
      </c>
      <c r="C10587" s="99" t="s">
        <v>175</v>
      </c>
    </row>
    <row r="10588" spans="1:3">
      <c r="A10588" s="101">
        <v>29235</v>
      </c>
      <c r="B10588" s="100">
        <v>15.08</v>
      </c>
      <c r="C10588" s="99" t="s">
        <v>175</v>
      </c>
    </row>
    <row r="10589" spans="1:3">
      <c r="A10589" s="101">
        <v>29234</v>
      </c>
      <c r="B10589" s="100">
        <v>14.98</v>
      </c>
      <c r="C10589" s="99" t="s">
        <v>175</v>
      </c>
    </row>
    <row r="10590" spans="1:3">
      <c r="A10590" s="101">
        <v>29231</v>
      </c>
      <c r="B10590" s="100">
        <v>14.91</v>
      </c>
      <c r="C10590" s="99" t="s">
        <v>175</v>
      </c>
    </row>
    <row r="10591" spans="1:3">
      <c r="A10591" s="101">
        <v>29230</v>
      </c>
      <c r="B10591" s="100">
        <v>14.91</v>
      </c>
      <c r="C10591" s="99" t="s">
        <v>175</v>
      </c>
    </row>
    <row r="10592" spans="1:3">
      <c r="A10592" s="101">
        <v>29229</v>
      </c>
      <c r="B10592" s="100">
        <v>14.8</v>
      </c>
      <c r="C10592" s="99" t="s">
        <v>175</v>
      </c>
    </row>
    <row r="10593" spans="1:3">
      <c r="A10593" s="101">
        <v>29228</v>
      </c>
      <c r="B10593" s="100">
        <v>14.78</v>
      </c>
      <c r="C10593" s="99" t="s">
        <v>175</v>
      </c>
    </row>
    <row r="10594" spans="1:3">
      <c r="A10594" s="101">
        <v>29227</v>
      </c>
      <c r="B10594" s="100">
        <v>14.49</v>
      </c>
      <c r="C10594" s="99" t="s">
        <v>175</v>
      </c>
    </row>
    <row r="10595" spans="1:3">
      <c r="A10595" s="101">
        <v>29224</v>
      </c>
      <c r="B10595" s="100">
        <v>14.45</v>
      </c>
      <c r="C10595" s="99" t="s">
        <v>175</v>
      </c>
    </row>
    <row r="10596" spans="1:3">
      <c r="A10596" s="101">
        <v>29223</v>
      </c>
      <c r="B10596" s="100">
        <v>14.27</v>
      </c>
      <c r="C10596" s="99" t="s">
        <v>175</v>
      </c>
    </row>
    <row r="10597" spans="1:3">
      <c r="A10597" s="101">
        <v>29222</v>
      </c>
      <c r="B10597" s="100">
        <v>14.36</v>
      </c>
      <c r="C10597" s="99" t="s">
        <v>175</v>
      </c>
    </row>
    <row r="10598" spans="1:3">
      <c r="A10598" s="101">
        <v>29220</v>
      </c>
      <c r="B10598" s="100">
        <v>14.67</v>
      </c>
      <c r="C10598" s="99" t="s">
        <v>175</v>
      </c>
    </row>
    <row r="10599" spans="1:3">
      <c r="A10599" s="101">
        <v>29217</v>
      </c>
      <c r="B10599" s="100">
        <v>14.65</v>
      </c>
      <c r="C10599" s="99" t="s">
        <v>175</v>
      </c>
    </row>
    <row r="10600" spans="1:3">
      <c r="A10600" s="101">
        <v>29216</v>
      </c>
      <c r="B10600" s="100">
        <v>15.01</v>
      </c>
      <c r="C10600" s="99" t="s">
        <v>175</v>
      </c>
    </row>
    <row r="10601" spans="1:3">
      <c r="A10601" s="101">
        <v>29215</v>
      </c>
      <c r="B10601" s="100">
        <v>14.98</v>
      </c>
      <c r="C10601" s="99" t="s">
        <v>175</v>
      </c>
    </row>
    <row r="10602" spans="1:3">
      <c r="A10602" s="101">
        <v>29213</v>
      </c>
      <c r="B10602" s="100">
        <v>14.97</v>
      </c>
      <c r="C10602" s="99" t="s">
        <v>175</v>
      </c>
    </row>
    <row r="10603" spans="1:3">
      <c r="A10603" s="101">
        <v>29210</v>
      </c>
      <c r="B10603" s="100">
        <v>14.95</v>
      </c>
      <c r="C10603" s="99" t="s">
        <v>175</v>
      </c>
    </row>
    <row r="10604" spans="1:3">
      <c r="A10604" s="101">
        <v>29209</v>
      </c>
      <c r="B10604" s="100">
        <v>15.05</v>
      </c>
      <c r="C10604" s="99" t="s">
        <v>175</v>
      </c>
    </row>
    <row r="10605" spans="1:3">
      <c r="A10605" s="101">
        <v>29208</v>
      </c>
      <c r="B10605" s="100">
        <v>15.04</v>
      </c>
      <c r="C10605" s="99" t="s">
        <v>175</v>
      </c>
    </row>
    <row r="10606" spans="1:3">
      <c r="A10606" s="101">
        <v>29207</v>
      </c>
      <c r="B10606" s="100">
        <v>15.05</v>
      </c>
      <c r="C10606" s="99" t="s">
        <v>175</v>
      </c>
    </row>
    <row r="10607" spans="1:3">
      <c r="A10607" s="101">
        <v>29206</v>
      </c>
      <c r="B10607" s="100">
        <v>15.19</v>
      </c>
      <c r="C10607" s="99" t="s">
        <v>175</v>
      </c>
    </row>
    <row r="10608" spans="1:3">
      <c r="A10608" s="101">
        <v>29203</v>
      </c>
      <c r="B10608" s="100">
        <v>15.14</v>
      </c>
      <c r="C10608" s="99" t="s">
        <v>175</v>
      </c>
    </row>
    <row r="10609" spans="1:3">
      <c r="A10609" s="101">
        <v>29202</v>
      </c>
      <c r="B10609" s="100">
        <v>14.96</v>
      </c>
      <c r="C10609" s="99" t="s">
        <v>175</v>
      </c>
    </row>
    <row r="10610" spans="1:3">
      <c r="A10610" s="101">
        <v>29201</v>
      </c>
      <c r="B10610" s="100">
        <v>14.94</v>
      </c>
      <c r="C10610" s="99" t="s">
        <v>175</v>
      </c>
    </row>
    <row r="10611" spans="1:3">
      <c r="A10611" s="101">
        <v>29200</v>
      </c>
      <c r="B10611" s="100">
        <v>14.94</v>
      </c>
      <c r="C10611" s="99" t="s">
        <v>175</v>
      </c>
    </row>
    <row r="10612" spans="1:3">
      <c r="A10612" s="101">
        <v>29199</v>
      </c>
      <c r="B10612" s="100">
        <v>14.96</v>
      </c>
      <c r="C10612" s="99" t="s">
        <v>175</v>
      </c>
    </row>
    <row r="10613" spans="1:3">
      <c r="A10613" s="101">
        <v>29196</v>
      </c>
      <c r="B10613" s="100">
        <v>14.93</v>
      </c>
      <c r="C10613" s="99" t="s">
        <v>175</v>
      </c>
    </row>
    <row r="10614" spans="1:3">
      <c r="A10614" s="101">
        <v>29195</v>
      </c>
      <c r="B10614" s="100">
        <v>15</v>
      </c>
      <c r="C10614" s="99" t="s">
        <v>175</v>
      </c>
    </row>
    <row r="10615" spans="1:3">
      <c r="A10615" s="101">
        <v>29194</v>
      </c>
      <c r="B10615" s="100">
        <v>14.89</v>
      </c>
      <c r="C10615" s="99" t="s">
        <v>175</v>
      </c>
    </row>
    <row r="10616" spans="1:3">
      <c r="A10616" s="101">
        <v>29193</v>
      </c>
      <c r="B10616" s="100">
        <v>14.83</v>
      </c>
      <c r="C10616" s="99" t="s">
        <v>175</v>
      </c>
    </row>
    <row r="10617" spans="1:3">
      <c r="A10617" s="101">
        <v>29192</v>
      </c>
      <c r="B10617" s="100">
        <v>14.7</v>
      </c>
      <c r="C10617" s="99" t="s">
        <v>175</v>
      </c>
    </row>
    <row r="10618" spans="1:3">
      <c r="A10618" s="101">
        <v>29189</v>
      </c>
      <c r="B10618" s="100">
        <v>14.74</v>
      </c>
      <c r="C10618" s="99" t="s">
        <v>175</v>
      </c>
    </row>
    <row r="10619" spans="1:3">
      <c r="A10619" s="101">
        <v>29188</v>
      </c>
      <c r="B10619" s="100">
        <v>14.82</v>
      </c>
      <c r="C10619" s="99" t="s">
        <v>175</v>
      </c>
    </row>
    <row r="10620" spans="1:3">
      <c r="A10620" s="101">
        <v>29187</v>
      </c>
      <c r="B10620" s="100">
        <v>14.82</v>
      </c>
      <c r="C10620" s="99" t="s">
        <v>175</v>
      </c>
    </row>
    <row r="10621" spans="1:3">
      <c r="A10621" s="101">
        <v>29186</v>
      </c>
      <c r="B10621" s="100">
        <v>14.77</v>
      </c>
      <c r="C10621" s="99" t="s">
        <v>175</v>
      </c>
    </row>
    <row r="10622" spans="1:3">
      <c r="A10622" s="101">
        <v>29185</v>
      </c>
      <c r="B10622" s="100">
        <v>14.82</v>
      </c>
      <c r="C10622" s="99" t="s">
        <v>175</v>
      </c>
    </row>
    <row r="10623" spans="1:3">
      <c r="A10623" s="101">
        <v>29182</v>
      </c>
      <c r="B10623" s="100">
        <v>14.5</v>
      </c>
      <c r="C10623" s="99" t="s">
        <v>175</v>
      </c>
    </row>
    <row r="10624" spans="1:3">
      <c r="A10624" s="101">
        <v>29180</v>
      </c>
      <c r="B10624" s="100">
        <v>14.39</v>
      </c>
      <c r="C10624" s="99" t="s">
        <v>175</v>
      </c>
    </row>
    <row r="10625" spans="1:3">
      <c r="A10625" s="101">
        <v>29179</v>
      </c>
      <c r="B10625" s="100">
        <v>14.36</v>
      </c>
      <c r="C10625" s="99" t="s">
        <v>175</v>
      </c>
    </row>
    <row r="10626" spans="1:3">
      <c r="A10626" s="101">
        <v>29178</v>
      </c>
      <c r="B10626" s="100">
        <v>14.13</v>
      </c>
      <c r="C10626" s="99" t="s">
        <v>175</v>
      </c>
    </row>
    <row r="10627" spans="1:3">
      <c r="A10627" s="101">
        <v>29175</v>
      </c>
      <c r="B10627" s="100">
        <v>14.37</v>
      </c>
      <c r="C10627" s="99" t="s">
        <v>175</v>
      </c>
    </row>
    <row r="10628" spans="1:3">
      <c r="A10628" s="101">
        <v>29174</v>
      </c>
      <c r="B10628" s="100">
        <v>14.41</v>
      </c>
      <c r="C10628" s="99" t="s">
        <v>175</v>
      </c>
    </row>
    <row r="10629" spans="1:3">
      <c r="A10629" s="101">
        <v>29173</v>
      </c>
      <c r="B10629" s="100">
        <v>14.3</v>
      </c>
      <c r="C10629" s="99" t="s">
        <v>175</v>
      </c>
    </row>
    <row r="10630" spans="1:3">
      <c r="A10630" s="101">
        <v>29172</v>
      </c>
      <c r="B10630" s="100">
        <v>14.24</v>
      </c>
      <c r="C10630" s="99" t="s">
        <v>175</v>
      </c>
    </row>
    <row r="10631" spans="1:3">
      <c r="A10631" s="101">
        <v>29171</v>
      </c>
      <c r="B10631" s="100">
        <v>14.31</v>
      </c>
      <c r="C10631" s="99" t="s">
        <v>175</v>
      </c>
    </row>
    <row r="10632" spans="1:3">
      <c r="A10632" s="101">
        <v>29168</v>
      </c>
      <c r="B10632" s="100">
        <v>14.04</v>
      </c>
      <c r="C10632" s="99" t="s">
        <v>175</v>
      </c>
    </row>
    <row r="10633" spans="1:3">
      <c r="A10633" s="101">
        <v>29167</v>
      </c>
      <c r="B10633" s="100">
        <v>13.87</v>
      </c>
      <c r="C10633" s="99" t="s">
        <v>175</v>
      </c>
    </row>
    <row r="10634" spans="1:3">
      <c r="A10634" s="101">
        <v>29166</v>
      </c>
      <c r="B10634" s="100">
        <v>13.8</v>
      </c>
      <c r="C10634" s="99" t="s">
        <v>175</v>
      </c>
    </row>
    <row r="10635" spans="1:3">
      <c r="A10635" s="101">
        <v>29165</v>
      </c>
      <c r="B10635" s="100">
        <v>13.96</v>
      </c>
      <c r="C10635" s="99" t="s">
        <v>175</v>
      </c>
    </row>
    <row r="10636" spans="1:3">
      <c r="A10636" s="101">
        <v>29164</v>
      </c>
      <c r="B10636" s="100">
        <v>14.05</v>
      </c>
      <c r="C10636" s="99" t="s">
        <v>175</v>
      </c>
    </row>
    <row r="10637" spans="1:3">
      <c r="A10637" s="101">
        <v>29161</v>
      </c>
      <c r="B10637" s="100">
        <v>14.14</v>
      </c>
      <c r="C10637" s="99" t="s">
        <v>175</v>
      </c>
    </row>
    <row r="10638" spans="1:3">
      <c r="A10638" s="101">
        <v>29160</v>
      </c>
      <c r="B10638" s="100">
        <v>14.12</v>
      </c>
      <c r="C10638" s="99" t="s">
        <v>175</v>
      </c>
    </row>
    <row r="10639" spans="1:3">
      <c r="A10639" s="101">
        <v>29159</v>
      </c>
      <c r="B10639" s="100">
        <v>14.02</v>
      </c>
      <c r="C10639" s="99" t="s">
        <v>175</v>
      </c>
    </row>
    <row r="10640" spans="1:3">
      <c r="A10640" s="101">
        <v>29158</v>
      </c>
      <c r="B10640" s="100">
        <v>14.13</v>
      </c>
      <c r="C10640" s="99" t="s">
        <v>175</v>
      </c>
    </row>
    <row r="10641" spans="1:3">
      <c r="A10641" s="101">
        <v>29157</v>
      </c>
      <c r="B10641" s="100">
        <v>13.85</v>
      </c>
      <c r="C10641" s="99" t="s">
        <v>175</v>
      </c>
    </row>
    <row r="10642" spans="1:3">
      <c r="A10642" s="101">
        <v>29154</v>
      </c>
      <c r="B10642" s="100">
        <v>13.82</v>
      </c>
      <c r="C10642" s="99" t="s">
        <v>175</v>
      </c>
    </row>
    <row r="10643" spans="1:3">
      <c r="A10643" s="101">
        <v>29153</v>
      </c>
      <c r="B10643" s="100">
        <v>13.74</v>
      </c>
      <c r="C10643" s="99" t="s">
        <v>175</v>
      </c>
    </row>
    <row r="10644" spans="1:3">
      <c r="A10644" s="101">
        <v>29152</v>
      </c>
      <c r="B10644" s="100">
        <v>13.8</v>
      </c>
      <c r="C10644" s="99" t="s">
        <v>175</v>
      </c>
    </row>
    <row r="10645" spans="1:3">
      <c r="A10645" s="101">
        <v>29151</v>
      </c>
      <c r="B10645" s="100">
        <v>13.77</v>
      </c>
      <c r="C10645" s="99" t="s">
        <v>175</v>
      </c>
    </row>
    <row r="10646" spans="1:3">
      <c r="A10646" s="101">
        <v>29150</v>
      </c>
      <c r="B10646" s="100">
        <v>13.83</v>
      </c>
      <c r="C10646" s="99" t="s">
        <v>175</v>
      </c>
    </row>
    <row r="10647" spans="1:3">
      <c r="A10647" s="101">
        <v>29147</v>
      </c>
      <c r="B10647" s="100">
        <v>13.96</v>
      </c>
      <c r="C10647" s="99" t="s">
        <v>175</v>
      </c>
    </row>
    <row r="10648" spans="1:3">
      <c r="A10648" s="101">
        <v>29146</v>
      </c>
      <c r="B10648" s="100">
        <v>14.23</v>
      </c>
      <c r="C10648" s="99" t="s">
        <v>175</v>
      </c>
    </row>
    <row r="10649" spans="1:3">
      <c r="A10649" s="101">
        <v>29145</v>
      </c>
      <c r="B10649" s="100">
        <v>14.2</v>
      </c>
      <c r="C10649" s="99" t="s">
        <v>175</v>
      </c>
    </row>
    <row r="10650" spans="1:3">
      <c r="A10650" s="101">
        <v>29144</v>
      </c>
      <c r="B10650" s="100">
        <v>14.17</v>
      </c>
      <c r="C10650" s="99" t="s">
        <v>175</v>
      </c>
    </row>
    <row r="10651" spans="1:3">
      <c r="A10651" s="101">
        <v>29143</v>
      </c>
      <c r="B10651" s="100">
        <v>14.2</v>
      </c>
      <c r="C10651" s="99" t="s">
        <v>175</v>
      </c>
    </row>
    <row r="10652" spans="1:3">
      <c r="A10652" s="101">
        <v>29140</v>
      </c>
      <c r="B10652" s="100">
        <v>14.35</v>
      </c>
      <c r="C10652" s="99" t="s">
        <v>175</v>
      </c>
    </row>
    <row r="10653" spans="1:3">
      <c r="A10653" s="101">
        <v>29139</v>
      </c>
      <c r="B10653" s="100">
        <v>14.42</v>
      </c>
      <c r="C10653" s="99" t="s">
        <v>175</v>
      </c>
    </row>
    <row r="10654" spans="1:3">
      <c r="A10654" s="101">
        <v>29138</v>
      </c>
      <c r="B10654" s="100">
        <v>14.46</v>
      </c>
      <c r="C10654" s="99" t="s">
        <v>175</v>
      </c>
    </row>
    <row r="10655" spans="1:3">
      <c r="A10655" s="101">
        <v>29137</v>
      </c>
      <c r="B10655" s="100">
        <v>14.64</v>
      </c>
      <c r="C10655" s="99" t="s">
        <v>175</v>
      </c>
    </row>
    <row r="10656" spans="1:3">
      <c r="A10656" s="101">
        <v>29136</v>
      </c>
      <c r="B10656" s="100">
        <v>15.08</v>
      </c>
      <c r="C10656" s="99" t="s">
        <v>175</v>
      </c>
    </row>
    <row r="10657" spans="1:3">
      <c r="A10657" s="101">
        <v>29133</v>
      </c>
      <c r="B10657" s="100">
        <v>15.27</v>
      </c>
      <c r="C10657" s="99" t="s">
        <v>175</v>
      </c>
    </row>
    <row r="10658" spans="1:3">
      <c r="A10658" s="101">
        <v>29132</v>
      </c>
      <c r="B10658" s="100">
        <v>15.12</v>
      </c>
      <c r="C10658" s="99" t="s">
        <v>175</v>
      </c>
    </row>
    <row r="10659" spans="1:3">
      <c r="A10659" s="101">
        <v>29131</v>
      </c>
      <c r="B10659" s="100">
        <v>15.04</v>
      </c>
      <c r="C10659" s="99" t="s">
        <v>175</v>
      </c>
    </row>
    <row r="10660" spans="1:3">
      <c r="A10660" s="101">
        <v>29130</v>
      </c>
      <c r="B10660" s="100">
        <v>15.04</v>
      </c>
      <c r="C10660" s="99" t="s">
        <v>175</v>
      </c>
    </row>
    <row r="10661" spans="1:3">
      <c r="A10661" s="101">
        <v>29129</v>
      </c>
      <c r="B10661" s="100">
        <v>14.89</v>
      </c>
      <c r="C10661" s="99" t="s">
        <v>175</v>
      </c>
    </row>
    <row r="10662" spans="1:3">
      <c r="A10662" s="101">
        <v>29126</v>
      </c>
      <c r="B10662" s="100">
        <v>15</v>
      </c>
      <c r="C10662" s="99" t="s">
        <v>175</v>
      </c>
    </row>
    <row r="10663" spans="1:3">
      <c r="A10663" s="101">
        <v>29125</v>
      </c>
      <c r="B10663" s="100">
        <v>15.27</v>
      </c>
      <c r="C10663" s="99" t="s">
        <v>175</v>
      </c>
    </row>
    <row r="10664" spans="1:3">
      <c r="A10664" s="101">
        <v>29124</v>
      </c>
      <c r="B10664" s="100">
        <v>15.23</v>
      </c>
      <c r="C10664" s="99" t="s">
        <v>175</v>
      </c>
    </row>
    <row r="10665" spans="1:3">
      <c r="A10665" s="101">
        <v>29123</v>
      </c>
      <c r="B10665" s="100">
        <v>15.19</v>
      </c>
      <c r="C10665" s="99" t="s">
        <v>175</v>
      </c>
    </row>
    <row r="10666" spans="1:3">
      <c r="A10666" s="101">
        <v>29122</v>
      </c>
      <c r="B10666" s="100">
        <v>15.18</v>
      </c>
      <c r="C10666" s="99" t="s">
        <v>175</v>
      </c>
    </row>
    <row r="10667" spans="1:3">
      <c r="A10667" s="101">
        <v>29119</v>
      </c>
      <c r="B10667" s="100">
        <v>15.3</v>
      </c>
      <c r="C10667" s="99" t="s">
        <v>175</v>
      </c>
    </row>
    <row r="10668" spans="1:3">
      <c r="A10668" s="101">
        <v>29118</v>
      </c>
      <c r="B10668" s="100">
        <v>15.31</v>
      </c>
      <c r="C10668" s="99" t="s">
        <v>175</v>
      </c>
    </row>
    <row r="10669" spans="1:3">
      <c r="A10669" s="101">
        <v>29117</v>
      </c>
      <c r="B10669" s="100">
        <v>15</v>
      </c>
      <c r="C10669" s="99" t="s">
        <v>175</v>
      </c>
    </row>
    <row r="10670" spans="1:3">
      <c r="A10670" s="101">
        <v>29116</v>
      </c>
      <c r="B10670" s="100">
        <v>14.96</v>
      </c>
      <c r="C10670" s="99" t="s">
        <v>175</v>
      </c>
    </row>
    <row r="10671" spans="1:3">
      <c r="A10671" s="101">
        <v>29115</v>
      </c>
      <c r="B10671" s="100">
        <v>15.07</v>
      </c>
      <c r="C10671" s="99" t="s">
        <v>175</v>
      </c>
    </row>
    <row r="10672" spans="1:3">
      <c r="A10672" s="101">
        <v>29112</v>
      </c>
      <c r="B10672" s="100">
        <v>15.06</v>
      </c>
      <c r="C10672" s="99" t="s">
        <v>175</v>
      </c>
    </row>
    <row r="10673" spans="1:3">
      <c r="A10673" s="101">
        <v>29111</v>
      </c>
      <c r="B10673" s="100">
        <v>14.93</v>
      </c>
      <c r="C10673" s="99" t="s">
        <v>175</v>
      </c>
    </row>
    <row r="10674" spans="1:3">
      <c r="A10674" s="101">
        <v>29110</v>
      </c>
      <c r="B10674" s="100">
        <v>14.92</v>
      </c>
      <c r="C10674" s="99" t="s">
        <v>175</v>
      </c>
    </row>
    <row r="10675" spans="1:3">
      <c r="A10675" s="101">
        <v>29109</v>
      </c>
      <c r="B10675" s="100">
        <v>14.88</v>
      </c>
      <c r="C10675" s="99" t="s">
        <v>175</v>
      </c>
    </row>
    <row r="10676" spans="1:3">
      <c r="A10676" s="101">
        <v>29108</v>
      </c>
      <c r="B10676" s="100">
        <v>14.97</v>
      </c>
      <c r="C10676" s="99" t="s">
        <v>175</v>
      </c>
    </row>
    <row r="10677" spans="1:3">
      <c r="A10677" s="101">
        <v>29105</v>
      </c>
      <c r="B10677" s="100">
        <v>14.89</v>
      </c>
      <c r="C10677" s="99" t="s">
        <v>175</v>
      </c>
    </row>
    <row r="10678" spans="1:3">
      <c r="A10678" s="101">
        <v>29104</v>
      </c>
      <c r="B10678" s="100">
        <v>14.78</v>
      </c>
      <c r="C10678" s="99" t="s">
        <v>175</v>
      </c>
    </row>
    <row r="10679" spans="1:3">
      <c r="A10679" s="101">
        <v>29103</v>
      </c>
      <c r="B10679" s="100">
        <v>14.72</v>
      </c>
      <c r="C10679" s="99" t="s">
        <v>175</v>
      </c>
    </row>
    <row r="10680" spans="1:3">
      <c r="A10680" s="101">
        <v>29102</v>
      </c>
      <c r="B10680" s="100">
        <v>14.87</v>
      </c>
      <c r="C10680" s="99" t="s">
        <v>175</v>
      </c>
    </row>
    <row r="10681" spans="1:3">
      <c r="A10681" s="101">
        <v>29098</v>
      </c>
      <c r="B10681" s="100">
        <v>15.12</v>
      </c>
      <c r="C10681" s="99" t="s">
        <v>175</v>
      </c>
    </row>
    <row r="10682" spans="1:3">
      <c r="A10682" s="101">
        <v>29097</v>
      </c>
      <c r="B10682" s="100">
        <v>15.08</v>
      </c>
      <c r="C10682" s="99" t="s">
        <v>175</v>
      </c>
    </row>
    <row r="10683" spans="1:3">
      <c r="A10683" s="101">
        <v>29096</v>
      </c>
      <c r="B10683" s="100">
        <v>15.08</v>
      </c>
      <c r="C10683" s="99" t="s">
        <v>175</v>
      </c>
    </row>
    <row r="10684" spans="1:3">
      <c r="A10684" s="101">
        <v>29095</v>
      </c>
      <c r="B10684" s="100">
        <v>15.08</v>
      </c>
      <c r="C10684" s="99" t="s">
        <v>175</v>
      </c>
    </row>
    <row r="10685" spans="1:3">
      <c r="A10685" s="101">
        <v>29094</v>
      </c>
      <c r="B10685" s="100">
        <v>15.09</v>
      </c>
      <c r="C10685" s="99" t="s">
        <v>175</v>
      </c>
    </row>
    <row r="10686" spans="1:3">
      <c r="A10686" s="101">
        <v>29091</v>
      </c>
      <c r="B10686" s="100">
        <v>14.99</v>
      </c>
      <c r="C10686" s="99" t="s">
        <v>175</v>
      </c>
    </row>
    <row r="10687" spans="1:3">
      <c r="A10687" s="101">
        <v>29090</v>
      </c>
      <c r="B10687" s="100">
        <v>14.99</v>
      </c>
      <c r="C10687" s="99" t="s">
        <v>175</v>
      </c>
    </row>
    <row r="10688" spans="1:3">
      <c r="A10688" s="101">
        <v>29089</v>
      </c>
      <c r="B10688" s="100">
        <v>15.04</v>
      </c>
      <c r="C10688" s="99" t="s">
        <v>175</v>
      </c>
    </row>
    <row r="10689" spans="1:3">
      <c r="A10689" s="101">
        <v>29088</v>
      </c>
      <c r="B10689" s="100">
        <v>15.02</v>
      </c>
      <c r="C10689" s="99" t="s">
        <v>175</v>
      </c>
    </row>
    <row r="10690" spans="1:3">
      <c r="A10690" s="101">
        <v>29087</v>
      </c>
      <c r="B10690" s="100">
        <v>15.01</v>
      </c>
      <c r="C10690" s="99" t="s">
        <v>175</v>
      </c>
    </row>
    <row r="10691" spans="1:3">
      <c r="A10691" s="101">
        <v>29084</v>
      </c>
      <c r="B10691" s="100">
        <v>14.93</v>
      </c>
      <c r="C10691" s="99" t="s">
        <v>175</v>
      </c>
    </row>
    <row r="10692" spans="1:3">
      <c r="A10692" s="101">
        <v>29083</v>
      </c>
      <c r="B10692" s="100">
        <v>14.9</v>
      </c>
      <c r="C10692" s="99" t="s">
        <v>175</v>
      </c>
    </row>
    <row r="10693" spans="1:3">
      <c r="A10693" s="101">
        <v>29082</v>
      </c>
      <c r="B10693" s="100">
        <v>14.92</v>
      </c>
      <c r="C10693" s="99" t="s">
        <v>175</v>
      </c>
    </row>
    <row r="10694" spans="1:3">
      <c r="A10694" s="101">
        <v>29081</v>
      </c>
      <c r="B10694" s="100">
        <v>14.82</v>
      </c>
      <c r="C10694" s="99" t="s">
        <v>175</v>
      </c>
    </row>
    <row r="10695" spans="1:3">
      <c r="A10695" s="101">
        <v>29080</v>
      </c>
      <c r="B10695" s="100">
        <v>14.81</v>
      </c>
      <c r="C10695" s="99" t="s">
        <v>175</v>
      </c>
    </row>
    <row r="10696" spans="1:3">
      <c r="A10696" s="101">
        <v>29077</v>
      </c>
      <c r="B10696" s="100">
        <v>14.66</v>
      </c>
      <c r="C10696" s="99" t="s">
        <v>175</v>
      </c>
    </row>
    <row r="10697" spans="1:3">
      <c r="A10697" s="101">
        <v>29076</v>
      </c>
      <c r="B10697" s="100">
        <v>14.53</v>
      </c>
      <c r="C10697" s="99" t="s">
        <v>175</v>
      </c>
    </row>
    <row r="10698" spans="1:3">
      <c r="A10698" s="101">
        <v>29075</v>
      </c>
      <c r="B10698" s="100">
        <v>14.59</v>
      </c>
      <c r="C10698" s="99" t="s">
        <v>175</v>
      </c>
    </row>
    <row r="10699" spans="1:3">
      <c r="A10699" s="101">
        <v>29074</v>
      </c>
      <c r="B10699" s="100">
        <v>14.54</v>
      </c>
      <c r="C10699" s="99" t="s">
        <v>175</v>
      </c>
    </row>
    <row r="10700" spans="1:3">
      <c r="A10700" s="101">
        <v>29073</v>
      </c>
      <c r="B10700" s="100">
        <v>14.34</v>
      </c>
      <c r="C10700" s="99" t="s">
        <v>175</v>
      </c>
    </row>
    <row r="10701" spans="1:3">
      <c r="A10701" s="101">
        <v>29070</v>
      </c>
      <c r="B10701" s="100">
        <v>14.29</v>
      </c>
      <c r="C10701" s="99" t="s">
        <v>175</v>
      </c>
    </row>
    <row r="10702" spans="1:3">
      <c r="A10702" s="101">
        <v>29069</v>
      </c>
      <c r="B10702" s="100">
        <v>14.3</v>
      </c>
      <c r="C10702" s="99" t="s">
        <v>175</v>
      </c>
    </row>
    <row r="10703" spans="1:3">
      <c r="A10703" s="101">
        <v>29068</v>
      </c>
      <c r="B10703" s="100">
        <v>14.31</v>
      </c>
      <c r="C10703" s="99" t="s">
        <v>175</v>
      </c>
    </row>
    <row r="10704" spans="1:3">
      <c r="A10704" s="101">
        <v>29067</v>
      </c>
      <c r="B10704" s="100">
        <v>14.25</v>
      </c>
      <c r="C10704" s="99" t="s">
        <v>175</v>
      </c>
    </row>
    <row r="10705" spans="1:3">
      <c r="A10705" s="101">
        <v>29066</v>
      </c>
      <c r="B10705" s="100">
        <v>14.15</v>
      </c>
      <c r="C10705" s="99" t="s">
        <v>175</v>
      </c>
    </row>
    <row r="10706" spans="1:3">
      <c r="A10706" s="101">
        <v>29063</v>
      </c>
      <c r="B10706" s="100">
        <v>14.14</v>
      </c>
      <c r="C10706" s="99" t="s">
        <v>175</v>
      </c>
    </row>
    <row r="10707" spans="1:3">
      <c r="A10707" s="101">
        <v>29062</v>
      </c>
      <c r="B10707" s="100">
        <v>14.13</v>
      </c>
      <c r="C10707" s="99" t="s">
        <v>175</v>
      </c>
    </row>
    <row r="10708" spans="1:3">
      <c r="A10708" s="101">
        <v>29061</v>
      </c>
      <c r="B10708" s="100">
        <v>14.13</v>
      </c>
      <c r="C10708" s="99" t="s">
        <v>175</v>
      </c>
    </row>
    <row r="10709" spans="1:3">
      <c r="A10709" s="101">
        <v>29060</v>
      </c>
      <c r="B10709" s="100">
        <v>13.98</v>
      </c>
      <c r="C10709" s="99" t="s">
        <v>175</v>
      </c>
    </row>
    <row r="10710" spans="1:3">
      <c r="A10710" s="101">
        <v>29059</v>
      </c>
      <c r="B10710" s="100">
        <v>13.92</v>
      </c>
      <c r="C10710" s="99" t="s">
        <v>175</v>
      </c>
    </row>
    <row r="10711" spans="1:3">
      <c r="A10711" s="101">
        <v>29056</v>
      </c>
      <c r="B10711" s="100">
        <v>13.96</v>
      </c>
      <c r="C10711" s="99" t="s">
        <v>175</v>
      </c>
    </row>
    <row r="10712" spans="1:3">
      <c r="A10712" s="101">
        <v>29055</v>
      </c>
      <c r="B10712" s="100">
        <v>13.93</v>
      </c>
      <c r="C10712" s="99" t="s">
        <v>175</v>
      </c>
    </row>
    <row r="10713" spans="1:3">
      <c r="A10713" s="101">
        <v>29054</v>
      </c>
      <c r="B10713" s="100">
        <v>13.94</v>
      </c>
      <c r="C10713" s="99" t="s">
        <v>175</v>
      </c>
    </row>
    <row r="10714" spans="1:3">
      <c r="A10714" s="101">
        <v>29053</v>
      </c>
      <c r="B10714" s="100">
        <v>13.96</v>
      </c>
      <c r="C10714" s="99" t="s">
        <v>175</v>
      </c>
    </row>
    <row r="10715" spans="1:3">
      <c r="A10715" s="101">
        <v>29052</v>
      </c>
      <c r="B10715" s="100">
        <v>14.08</v>
      </c>
      <c r="C10715" s="99" t="s">
        <v>175</v>
      </c>
    </row>
    <row r="10716" spans="1:3">
      <c r="A10716" s="101">
        <v>29049</v>
      </c>
      <c r="B10716" s="100">
        <v>14.02</v>
      </c>
      <c r="C10716" s="99" t="s">
        <v>175</v>
      </c>
    </row>
    <row r="10717" spans="1:3">
      <c r="A10717" s="101">
        <v>29048</v>
      </c>
      <c r="B10717" s="100">
        <v>14.07</v>
      </c>
      <c r="C10717" s="99" t="s">
        <v>175</v>
      </c>
    </row>
    <row r="10718" spans="1:3">
      <c r="A10718" s="101">
        <v>29047</v>
      </c>
      <c r="B10718" s="100">
        <v>14.19</v>
      </c>
      <c r="C10718" s="99" t="s">
        <v>175</v>
      </c>
    </row>
    <row r="10719" spans="1:3">
      <c r="A10719" s="101">
        <v>29046</v>
      </c>
      <c r="B10719" s="100">
        <v>14.27</v>
      </c>
      <c r="C10719" s="99" t="s">
        <v>175</v>
      </c>
    </row>
    <row r="10720" spans="1:3">
      <c r="A10720" s="101">
        <v>29045</v>
      </c>
      <c r="B10720" s="100">
        <v>14.31</v>
      </c>
      <c r="C10720" s="99" t="s">
        <v>175</v>
      </c>
    </row>
    <row r="10721" spans="1:3">
      <c r="A10721" s="101">
        <v>29042</v>
      </c>
      <c r="B10721" s="100">
        <v>14.19</v>
      </c>
      <c r="C10721" s="99" t="s">
        <v>175</v>
      </c>
    </row>
    <row r="10722" spans="1:3">
      <c r="A10722" s="101">
        <v>29041</v>
      </c>
      <c r="B10722" s="100">
        <v>14.03</v>
      </c>
      <c r="C10722" s="99" t="s">
        <v>175</v>
      </c>
    </row>
    <row r="10723" spans="1:3">
      <c r="A10723" s="101">
        <v>29039</v>
      </c>
      <c r="B10723" s="100">
        <v>13.98</v>
      </c>
      <c r="C10723" s="99" t="s">
        <v>175</v>
      </c>
    </row>
    <row r="10724" spans="1:3">
      <c r="A10724" s="101">
        <v>29038</v>
      </c>
      <c r="B10724" s="100">
        <v>13.96</v>
      </c>
      <c r="C10724" s="99" t="s">
        <v>175</v>
      </c>
    </row>
    <row r="10725" spans="1:3">
      <c r="A10725" s="101">
        <v>29035</v>
      </c>
      <c r="B10725" s="100">
        <v>14.08</v>
      </c>
      <c r="C10725" s="99" t="s">
        <v>175</v>
      </c>
    </row>
    <row r="10726" spans="1:3">
      <c r="A10726" s="101">
        <v>29034</v>
      </c>
      <c r="B10726" s="100">
        <v>14.07</v>
      </c>
      <c r="C10726" s="99" t="s">
        <v>175</v>
      </c>
    </row>
    <row r="10727" spans="1:3">
      <c r="A10727" s="101">
        <v>29033</v>
      </c>
      <c r="B10727" s="100">
        <v>14.15</v>
      </c>
      <c r="C10727" s="99" t="s">
        <v>175</v>
      </c>
    </row>
    <row r="10728" spans="1:3">
      <c r="A10728" s="101">
        <v>29032</v>
      </c>
      <c r="B10728" s="100">
        <v>14.06</v>
      </c>
      <c r="C10728" s="99" t="s">
        <v>175</v>
      </c>
    </row>
    <row r="10729" spans="1:3">
      <c r="A10729" s="101">
        <v>29031</v>
      </c>
      <c r="B10729" s="100">
        <v>14.13</v>
      </c>
      <c r="C10729" s="99" t="s">
        <v>175</v>
      </c>
    </row>
    <row r="10730" spans="1:3">
      <c r="A10730" s="101">
        <v>29028</v>
      </c>
      <c r="B10730" s="100">
        <v>14.2</v>
      </c>
      <c r="C10730" s="99" t="s">
        <v>175</v>
      </c>
    </row>
    <row r="10731" spans="1:3">
      <c r="A10731" s="101">
        <v>29027</v>
      </c>
      <c r="B10731" s="100">
        <v>14.12</v>
      </c>
      <c r="C10731" s="99" t="s">
        <v>175</v>
      </c>
    </row>
    <row r="10732" spans="1:3">
      <c r="A10732" s="101">
        <v>29026</v>
      </c>
      <c r="B10732" s="100">
        <v>14.06</v>
      </c>
      <c r="C10732" s="99" t="s">
        <v>175</v>
      </c>
    </row>
    <row r="10733" spans="1:3">
      <c r="A10733" s="101">
        <v>29025</v>
      </c>
      <c r="B10733" s="100">
        <v>14.05</v>
      </c>
      <c r="C10733" s="99" t="s">
        <v>175</v>
      </c>
    </row>
    <row r="10734" spans="1:3">
      <c r="A10734" s="101">
        <v>29024</v>
      </c>
      <c r="B10734" s="100">
        <v>14.05</v>
      </c>
      <c r="C10734" s="99" t="s">
        <v>175</v>
      </c>
    </row>
    <row r="10735" spans="1:3">
      <c r="A10735" s="101">
        <v>29021</v>
      </c>
      <c r="B10735" s="100">
        <v>14.12</v>
      </c>
      <c r="C10735" s="99" t="s">
        <v>175</v>
      </c>
    </row>
    <row r="10736" spans="1:3">
      <c r="A10736" s="101">
        <v>29020</v>
      </c>
      <c r="B10736" s="100">
        <v>14.13</v>
      </c>
      <c r="C10736" s="99" t="s">
        <v>175</v>
      </c>
    </row>
    <row r="10737" spans="1:3">
      <c r="A10737" s="101">
        <v>29019</v>
      </c>
      <c r="B10737" s="100">
        <v>14.15</v>
      </c>
      <c r="C10737" s="99" t="s">
        <v>175</v>
      </c>
    </row>
    <row r="10738" spans="1:3">
      <c r="A10738" s="101">
        <v>29018</v>
      </c>
      <c r="B10738" s="100">
        <v>14.22</v>
      </c>
      <c r="C10738" s="99" t="s">
        <v>175</v>
      </c>
    </row>
    <row r="10739" spans="1:3">
      <c r="A10739" s="101">
        <v>29017</v>
      </c>
      <c r="B10739" s="100">
        <v>14.09</v>
      </c>
      <c r="C10739" s="99" t="s">
        <v>175</v>
      </c>
    </row>
    <row r="10740" spans="1:3">
      <c r="A10740" s="101">
        <v>29014</v>
      </c>
      <c r="B10740" s="100">
        <v>14.02</v>
      </c>
      <c r="C10740" s="99" t="s">
        <v>175</v>
      </c>
    </row>
    <row r="10741" spans="1:3">
      <c r="A10741" s="101">
        <v>29013</v>
      </c>
      <c r="B10741" s="100">
        <v>14.06</v>
      </c>
      <c r="C10741" s="99" t="s">
        <v>175</v>
      </c>
    </row>
    <row r="10742" spans="1:3">
      <c r="A10742" s="101">
        <v>29012</v>
      </c>
      <c r="B10742" s="100">
        <v>13.99</v>
      </c>
      <c r="C10742" s="99" t="s">
        <v>175</v>
      </c>
    </row>
    <row r="10743" spans="1:3">
      <c r="A10743" s="101">
        <v>29011</v>
      </c>
      <c r="B10743" s="100">
        <v>13.9</v>
      </c>
      <c r="C10743" s="99" t="s">
        <v>175</v>
      </c>
    </row>
    <row r="10744" spans="1:3">
      <c r="A10744" s="101">
        <v>29010</v>
      </c>
      <c r="B10744" s="100">
        <v>13.72</v>
      </c>
      <c r="C10744" s="99" t="s">
        <v>175</v>
      </c>
    </row>
    <row r="10745" spans="1:3">
      <c r="A10745" s="101">
        <v>29007</v>
      </c>
      <c r="B10745" s="100">
        <v>13.7</v>
      </c>
      <c r="C10745" s="99" t="s">
        <v>175</v>
      </c>
    </row>
    <row r="10746" spans="1:3">
      <c r="A10746" s="101">
        <v>29006</v>
      </c>
      <c r="B10746" s="100">
        <v>13.69</v>
      </c>
      <c r="C10746" s="99" t="s">
        <v>175</v>
      </c>
    </row>
    <row r="10747" spans="1:3">
      <c r="A10747" s="101">
        <v>29005</v>
      </c>
      <c r="B10747" s="100">
        <v>13.69</v>
      </c>
      <c r="C10747" s="99" t="s">
        <v>175</v>
      </c>
    </row>
    <row r="10748" spans="1:3">
      <c r="A10748" s="101">
        <v>29004</v>
      </c>
      <c r="B10748" s="100">
        <v>13.82</v>
      </c>
      <c r="C10748" s="99" t="s">
        <v>175</v>
      </c>
    </row>
    <row r="10749" spans="1:3">
      <c r="A10749" s="101">
        <v>29000</v>
      </c>
      <c r="B10749" s="100">
        <v>13.84</v>
      </c>
      <c r="C10749" s="99" t="s">
        <v>175</v>
      </c>
    </row>
    <row r="10750" spans="1:3">
      <c r="A10750" s="101">
        <v>28999</v>
      </c>
      <c r="B10750" s="100">
        <v>13.8</v>
      </c>
      <c r="C10750" s="99" t="s">
        <v>175</v>
      </c>
    </row>
    <row r="10751" spans="1:3">
      <c r="A10751" s="101">
        <v>28998</v>
      </c>
      <c r="B10751" s="100">
        <v>13.78</v>
      </c>
      <c r="C10751" s="99" t="s">
        <v>175</v>
      </c>
    </row>
    <row r="10752" spans="1:3">
      <c r="A10752" s="101">
        <v>28997</v>
      </c>
      <c r="B10752" s="100">
        <v>13.84</v>
      </c>
      <c r="C10752" s="99" t="s">
        <v>175</v>
      </c>
    </row>
    <row r="10753" spans="1:3">
      <c r="A10753" s="101">
        <v>28996</v>
      </c>
      <c r="B10753" s="100">
        <v>13.78</v>
      </c>
      <c r="C10753" s="99" t="s">
        <v>175</v>
      </c>
    </row>
    <row r="10754" spans="1:3">
      <c r="A10754" s="101">
        <v>28993</v>
      </c>
      <c r="B10754" s="100">
        <v>13.75</v>
      </c>
      <c r="C10754" s="99" t="s">
        <v>175</v>
      </c>
    </row>
    <row r="10755" spans="1:3">
      <c r="A10755" s="101">
        <v>28992</v>
      </c>
      <c r="B10755" s="100">
        <v>13.75</v>
      </c>
      <c r="C10755" s="99" t="s">
        <v>175</v>
      </c>
    </row>
    <row r="10756" spans="1:3">
      <c r="A10756" s="101">
        <v>28991</v>
      </c>
      <c r="B10756" s="100">
        <v>13.54</v>
      </c>
      <c r="C10756" s="99" t="s">
        <v>175</v>
      </c>
    </row>
    <row r="10757" spans="1:3">
      <c r="A10757" s="101">
        <v>28990</v>
      </c>
      <c r="B10757" s="100">
        <v>13.5</v>
      </c>
      <c r="C10757" s="99" t="s">
        <v>175</v>
      </c>
    </row>
    <row r="10758" spans="1:3">
      <c r="A10758" s="101">
        <v>28989</v>
      </c>
      <c r="B10758" s="100">
        <v>13.49</v>
      </c>
      <c r="C10758" s="99" t="s">
        <v>175</v>
      </c>
    </row>
    <row r="10759" spans="1:3">
      <c r="A10759" s="101">
        <v>28986</v>
      </c>
      <c r="B10759" s="100">
        <v>13.55</v>
      </c>
      <c r="C10759" s="99" t="s">
        <v>175</v>
      </c>
    </row>
    <row r="10760" spans="1:3">
      <c r="A10760" s="101">
        <v>28985</v>
      </c>
      <c r="B10760" s="100">
        <v>13.54</v>
      </c>
      <c r="C10760" s="99" t="s">
        <v>175</v>
      </c>
    </row>
    <row r="10761" spans="1:3">
      <c r="A10761" s="101">
        <v>28984</v>
      </c>
      <c r="B10761" s="100">
        <v>13.66</v>
      </c>
      <c r="C10761" s="99" t="s">
        <v>175</v>
      </c>
    </row>
    <row r="10762" spans="1:3">
      <c r="A10762" s="101">
        <v>28983</v>
      </c>
      <c r="B10762" s="100">
        <v>13.62</v>
      </c>
      <c r="C10762" s="99" t="s">
        <v>175</v>
      </c>
    </row>
    <row r="10763" spans="1:3">
      <c r="A10763" s="101">
        <v>28982</v>
      </c>
      <c r="B10763" s="100">
        <v>13.59</v>
      </c>
      <c r="C10763" s="99" t="s">
        <v>175</v>
      </c>
    </row>
    <row r="10764" spans="1:3">
      <c r="A10764" s="101">
        <v>28979</v>
      </c>
      <c r="B10764" s="100">
        <v>13.81</v>
      </c>
      <c r="C10764" s="99" t="s">
        <v>175</v>
      </c>
    </row>
    <row r="10765" spans="1:3">
      <c r="A10765" s="101">
        <v>28978</v>
      </c>
      <c r="B10765" s="100">
        <v>13.95</v>
      </c>
      <c r="C10765" s="99" t="s">
        <v>175</v>
      </c>
    </row>
    <row r="10766" spans="1:3">
      <c r="A10766" s="101">
        <v>28977</v>
      </c>
      <c r="B10766" s="100">
        <v>13.93</v>
      </c>
      <c r="C10766" s="99" t="s">
        <v>175</v>
      </c>
    </row>
    <row r="10767" spans="1:3">
      <c r="A10767" s="101">
        <v>28976</v>
      </c>
      <c r="B10767" s="100">
        <v>13.92</v>
      </c>
      <c r="C10767" s="99" t="s">
        <v>175</v>
      </c>
    </row>
    <row r="10768" spans="1:3">
      <c r="A10768" s="101">
        <v>28975</v>
      </c>
      <c r="B10768" s="100">
        <v>13.92</v>
      </c>
      <c r="C10768" s="99" t="s">
        <v>175</v>
      </c>
    </row>
    <row r="10769" spans="1:3">
      <c r="A10769" s="101">
        <v>28972</v>
      </c>
      <c r="B10769" s="100">
        <v>13.92</v>
      </c>
      <c r="C10769" s="99" t="s">
        <v>175</v>
      </c>
    </row>
    <row r="10770" spans="1:3">
      <c r="A10770" s="101">
        <v>28971</v>
      </c>
      <c r="B10770" s="100">
        <v>13.95</v>
      </c>
      <c r="C10770" s="99" t="s">
        <v>175</v>
      </c>
    </row>
    <row r="10771" spans="1:3">
      <c r="A10771" s="101">
        <v>28970</v>
      </c>
      <c r="B10771" s="100">
        <v>14.01</v>
      </c>
      <c r="C10771" s="99" t="s">
        <v>175</v>
      </c>
    </row>
    <row r="10772" spans="1:3">
      <c r="A10772" s="101">
        <v>28969</v>
      </c>
      <c r="B10772" s="100">
        <v>13.96</v>
      </c>
      <c r="C10772" s="99" t="s">
        <v>175</v>
      </c>
    </row>
    <row r="10773" spans="1:3">
      <c r="A10773" s="101">
        <v>28968</v>
      </c>
      <c r="B10773" s="100">
        <v>13.88</v>
      </c>
      <c r="C10773" s="99" t="s">
        <v>175</v>
      </c>
    </row>
    <row r="10774" spans="1:3">
      <c r="A10774" s="101">
        <v>28965</v>
      </c>
      <c r="B10774" s="100">
        <v>13.83</v>
      </c>
      <c r="C10774" s="99" t="s">
        <v>175</v>
      </c>
    </row>
    <row r="10775" spans="1:3">
      <c r="A10775" s="101">
        <v>28964</v>
      </c>
      <c r="B10775" s="100">
        <v>13.84</v>
      </c>
      <c r="C10775" s="99" t="s">
        <v>175</v>
      </c>
    </row>
    <row r="10776" spans="1:3">
      <c r="A10776" s="101">
        <v>28963</v>
      </c>
      <c r="B10776" s="100">
        <v>13.9</v>
      </c>
      <c r="C10776" s="99" t="s">
        <v>175</v>
      </c>
    </row>
    <row r="10777" spans="1:3">
      <c r="A10777" s="101">
        <v>28962</v>
      </c>
      <c r="B10777" s="100">
        <v>13.84</v>
      </c>
      <c r="C10777" s="99" t="s">
        <v>175</v>
      </c>
    </row>
    <row r="10778" spans="1:3">
      <c r="A10778" s="101">
        <v>28961</v>
      </c>
      <c r="B10778" s="100">
        <v>13.82</v>
      </c>
      <c r="C10778" s="99" t="s">
        <v>175</v>
      </c>
    </row>
    <row r="10779" spans="1:3">
      <c r="A10779" s="101">
        <v>28957</v>
      </c>
      <c r="B10779" s="100">
        <v>13.94</v>
      </c>
      <c r="C10779" s="99" t="s">
        <v>175</v>
      </c>
    </row>
    <row r="10780" spans="1:3">
      <c r="A10780" s="101">
        <v>28956</v>
      </c>
      <c r="B10780" s="100">
        <v>13.98</v>
      </c>
      <c r="C10780" s="99" t="s">
        <v>175</v>
      </c>
    </row>
    <row r="10781" spans="1:3">
      <c r="A10781" s="101">
        <v>28955</v>
      </c>
      <c r="B10781" s="100">
        <v>14.12</v>
      </c>
      <c r="C10781" s="99" t="s">
        <v>175</v>
      </c>
    </row>
    <row r="10782" spans="1:3">
      <c r="A10782" s="101">
        <v>28954</v>
      </c>
      <c r="B10782" s="100">
        <v>14.05</v>
      </c>
      <c r="C10782" s="99" t="s">
        <v>175</v>
      </c>
    </row>
    <row r="10783" spans="1:3">
      <c r="A10783" s="101">
        <v>28951</v>
      </c>
      <c r="B10783" s="100">
        <v>14.1</v>
      </c>
      <c r="C10783" s="99" t="s">
        <v>175</v>
      </c>
    </row>
    <row r="10784" spans="1:3">
      <c r="A10784" s="101">
        <v>28950</v>
      </c>
      <c r="B10784" s="100">
        <v>14.11</v>
      </c>
      <c r="C10784" s="99" t="s">
        <v>175</v>
      </c>
    </row>
    <row r="10785" spans="1:3">
      <c r="A10785" s="101">
        <v>28949</v>
      </c>
      <c r="B10785" s="100">
        <v>14.02</v>
      </c>
      <c r="C10785" s="99" t="s">
        <v>175</v>
      </c>
    </row>
    <row r="10786" spans="1:3">
      <c r="A10786" s="101">
        <v>28948</v>
      </c>
      <c r="B10786" s="100">
        <v>13.98</v>
      </c>
      <c r="C10786" s="99" t="s">
        <v>175</v>
      </c>
    </row>
    <row r="10787" spans="1:3">
      <c r="A10787" s="101">
        <v>28947</v>
      </c>
      <c r="B10787" s="100">
        <v>13.78</v>
      </c>
      <c r="C10787" s="99" t="s">
        <v>175</v>
      </c>
    </row>
    <row r="10788" spans="1:3">
      <c r="A10788" s="101">
        <v>28944</v>
      </c>
      <c r="B10788" s="100">
        <v>13.87</v>
      </c>
      <c r="C10788" s="99" t="s">
        <v>175</v>
      </c>
    </row>
    <row r="10789" spans="1:3">
      <c r="A10789" s="101">
        <v>28943</v>
      </c>
      <c r="B10789" s="100">
        <v>13.93</v>
      </c>
      <c r="C10789" s="99" t="s">
        <v>175</v>
      </c>
    </row>
    <row r="10790" spans="1:3">
      <c r="A10790" s="101">
        <v>28942</v>
      </c>
      <c r="B10790" s="100">
        <v>13.94</v>
      </c>
      <c r="C10790" s="99" t="s">
        <v>175</v>
      </c>
    </row>
    <row r="10791" spans="1:3">
      <c r="A10791" s="101">
        <v>28941</v>
      </c>
      <c r="B10791" s="100">
        <v>14.14</v>
      </c>
      <c r="C10791" s="99" t="s">
        <v>175</v>
      </c>
    </row>
    <row r="10792" spans="1:3">
      <c r="A10792" s="101">
        <v>28940</v>
      </c>
      <c r="B10792" s="100">
        <v>13.94</v>
      </c>
      <c r="C10792" s="99" t="s">
        <v>175</v>
      </c>
    </row>
    <row r="10793" spans="1:3">
      <c r="A10793" s="101">
        <v>28937</v>
      </c>
      <c r="B10793" s="100">
        <v>14.02</v>
      </c>
      <c r="C10793" s="99" t="s">
        <v>175</v>
      </c>
    </row>
    <row r="10794" spans="1:3">
      <c r="A10794" s="101">
        <v>28936</v>
      </c>
      <c r="B10794" s="100">
        <v>14.02</v>
      </c>
      <c r="C10794" s="99" t="s">
        <v>175</v>
      </c>
    </row>
    <row r="10795" spans="1:3">
      <c r="A10795" s="101">
        <v>28935</v>
      </c>
      <c r="B10795" s="100">
        <v>13.97</v>
      </c>
      <c r="C10795" s="99" t="s">
        <v>175</v>
      </c>
    </row>
    <row r="10796" spans="1:3">
      <c r="A10796" s="101">
        <v>28934</v>
      </c>
      <c r="B10796" s="100">
        <v>13.86</v>
      </c>
      <c r="C10796" s="99" t="s">
        <v>175</v>
      </c>
    </row>
    <row r="10797" spans="1:3">
      <c r="A10797" s="101">
        <v>28933</v>
      </c>
      <c r="B10797" s="100">
        <v>13.94</v>
      </c>
      <c r="C10797" s="99" t="s">
        <v>175</v>
      </c>
    </row>
    <row r="10798" spans="1:3">
      <c r="A10798" s="101">
        <v>28930</v>
      </c>
      <c r="B10798" s="100">
        <v>13.89</v>
      </c>
      <c r="C10798" s="99" t="s">
        <v>175</v>
      </c>
    </row>
    <row r="10799" spans="1:3">
      <c r="A10799" s="101">
        <v>28929</v>
      </c>
      <c r="B10799" s="100">
        <v>13.77</v>
      </c>
      <c r="C10799" s="99" t="s">
        <v>175</v>
      </c>
    </row>
    <row r="10800" spans="1:3">
      <c r="A10800" s="101">
        <v>28928</v>
      </c>
      <c r="B10800" s="100">
        <v>13.75</v>
      </c>
      <c r="C10800" s="99" t="s">
        <v>175</v>
      </c>
    </row>
    <row r="10801" spans="1:3">
      <c r="A10801" s="101">
        <v>28927</v>
      </c>
      <c r="B10801" s="100">
        <v>13.81</v>
      </c>
      <c r="C10801" s="99" t="s">
        <v>175</v>
      </c>
    </row>
    <row r="10802" spans="1:3">
      <c r="A10802" s="101">
        <v>28926</v>
      </c>
      <c r="B10802" s="100">
        <v>13.74</v>
      </c>
      <c r="C10802" s="99" t="s">
        <v>175</v>
      </c>
    </row>
    <row r="10803" spans="1:3">
      <c r="A10803" s="101">
        <v>28923</v>
      </c>
      <c r="B10803" s="100">
        <v>13.72</v>
      </c>
      <c r="C10803" s="99" t="s">
        <v>175</v>
      </c>
    </row>
    <row r="10804" spans="1:3">
      <c r="A10804" s="101">
        <v>28922</v>
      </c>
      <c r="B10804" s="100">
        <v>13.72</v>
      </c>
      <c r="C10804" s="99" t="s">
        <v>175</v>
      </c>
    </row>
    <row r="10805" spans="1:3">
      <c r="A10805" s="101">
        <v>28921</v>
      </c>
      <c r="B10805" s="100">
        <v>13.57</v>
      </c>
      <c r="C10805" s="99" t="s">
        <v>175</v>
      </c>
    </row>
    <row r="10806" spans="1:3">
      <c r="A10806" s="101">
        <v>28920</v>
      </c>
      <c r="B10806" s="100">
        <v>13.48</v>
      </c>
      <c r="C10806" s="99" t="s">
        <v>175</v>
      </c>
    </row>
    <row r="10807" spans="1:3">
      <c r="A10807" s="101">
        <v>28919</v>
      </c>
      <c r="B10807" s="100">
        <v>13.51</v>
      </c>
      <c r="C10807" s="99" t="s">
        <v>175</v>
      </c>
    </row>
    <row r="10808" spans="1:3">
      <c r="A10808" s="101">
        <v>28916</v>
      </c>
      <c r="B10808" s="100">
        <v>13.35</v>
      </c>
      <c r="C10808" s="99" t="s">
        <v>175</v>
      </c>
    </row>
    <row r="10809" spans="1:3">
      <c r="A10809" s="101">
        <v>28915</v>
      </c>
      <c r="B10809" s="100">
        <v>13.34</v>
      </c>
      <c r="C10809" s="99" t="s">
        <v>175</v>
      </c>
    </row>
    <row r="10810" spans="1:3">
      <c r="A10810" s="101">
        <v>28914</v>
      </c>
      <c r="B10810" s="100">
        <v>13.25</v>
      </c>
      <c r="C10810" s="99" t="s">
        <v>175</v>
      </c>
    </row>
    <row r="10811" spans="1:3">
      <c r="A10811" s="101">
        <v>28913</v>
      </c>
      <c r="B10811" s="100">
        <v>13.24</v>
      </c>
      <c r="C10811" s="99" t="s">
        <v>175</v>
      </c>
    </row>
    <row r="10812" spans="1:3">
      <c r="A10812" s="101">
        <v>28912</v>
      </c>
      <c r="B10812" s="100">
        <v>13.44</v>
      </c>
      <c r="C10812" s="99" t="s">
        <v>175</v>
      </c>
    </row>
    <row r="10813" spans="1:3">
      <c r="A10813" s="101">
        <v>28909</v>
      </c>
      <c r="B10813" s="100">
        <v>13.54</v>
      </c>
      <c r="C10813" s="99" t="s">
        <v>175</v>
      </c>
    </row>
    <row r="10814" spans="1:3">
      <c r="A10814" s="101">
        <v>28908</v>
      </c>
      <c r="B10814" s="100">
        <v>13.53</v>
      </c>
      <c r="C10814" s="99" t="s">
        <v>175</v>
      </c>
    </row>
    <row r="10815" spans="1:3">
      <c r="A10815" s="101">
        <v>28907</v>
      </c>
      <c r="B10815" s="100">
        <v>13.61</v>
      </c>
      <c r="C10815" s="99" t="s">
        <v>175</v>
      </c>
    </row>
    <row r="10816" spans="1:3">
      <c r="A10816" s="101">
        <v>28906</v>
      </c>
      <c r="B10816" s="100">
        <v>13.65</v>
      </c>
      <c r="C10816" s="99" t="s">
        <v>175</v>
      </c>
    </row>
    <row r="10817" spans="1:3">
      <c r="A10817" s="101">
        <v>28902</v>
      </c>
      <c r="B10817" s="100">
        <v>13.65</v>
      </c>
      <c r="C10817" s="99" t="s">
        <v>175</v>
      </c>
    </row>
    <row r="10818" spans="1:3">
      <c r="A10818" s="101">
        <v>28901</v>
      </c>
      <c r="B10818" s="100">
        <v>13.55</v>
      </c>
      <c r="C10818" s="99" t="s">
        <v>175</v>
      </c>
    </row>
    <row r="10819" spans="1:3">
      <c r="A10819" s="101">
        <v>28900</v>
      </c>
      <c r="B10819" s="100">
        <v>13.56</v>
      </c>
      <c r="C10819" s="99" t="s">
        <v>175</v>
      </c>
    </row>
    <row r="10820" spans="1:3">
      <c r="A10820" s="101">
        <v>28899</v>
      </c>
      <c r="B10820" s="100">
        <v>13.57</v>
      </c>
      <c r="C10820" s="99" t="s">
        <v>175</v>
      </c>
    </row>
    <row r="10821" spans="1:3">
      <c r="A10821" s="101">
        <v>28898</v>
      </c>
      <c r="B10821" s="100">
        <v>13.47</v>
      </c>
      <c r="C10821" s="99" t="s">
        <v>175</v>
      </c>
    </row>
    <row r="10822" spans="1:3">
      <c r="A10822" s="101">
        <v>28895</v>
      </c>
      <c r="B10822" s="100">
        <v>13.42</v>
      </c>
      <c r="C10822" s="99" t="s">
        <v>175</v>
      </c>
    </row>
    <row r="10823" spans="1:3">
      <c r="A10823" s="101">
        <v>28894</v>
      </c>
      <c r="B10823" s="100">
        <v>13.39</v>
      </c>
      <c r="C10823" s="99" t="s">
        <v>175</v>
      </c>
    </row>
    <row r="10824" spans="1:3">
      <c r="A10824" s="101">
        <v>28893</v>
      </c>
      <c r="B10824" s="100">
        <v>13.32</v>
      </c>
      <c r="C10824" s="99" t="s">
        <v>175</v>
      </c>
    </row>
    <row r="10825" spans="1:3">
      <c r="A10825" s="101">
        <v>28892</v>
      </c>
      <c r="B10825" s="100">
        <v>13.43</v>
      </c>
      <c r="C10825" s="99" t="s">
        <v>175</v>
      </c>
    </row>
    <row r="10826" spans="1:3">
      <c r="A10826" s="101">
        <v>28891</v>
      </c>
      <c r="B10826" s="100">
        <v>13.43</v>
      </c>
      <c r="C10826" s="99" t="s">
        <v>175</v>
      </c>
    </row>
    <row r="10827" spans="1:3">
      <c r="A10827" s="101">
        <v>28888</v>
      </c>
      <c r="B10827" s="100">
        <v>13.6</v>
      </c>
      <c r="C10827" s="99" t="s">
        <v>175</v>
      </c>
    </row>
    <row r="10828" spans="1:3">
      <c r="A10828" s="101">
        <v>28887</v>
      </c>
      <c r="B10828" s="100">
        <v>13.66</v>
      </c>
      <c r="C10828" s="99" t="s">
        <v>175</v>
      </c>
    </row>
    <row r="10829" spans="1:3">
      <c r="A10829" s="101">
        <v>28886</v>
      </c>
      <c r="B10829" s="100">
        <v>13.65</v>
      </c>
      <c r="C10829" s="99" t="s">
        <v>175</v>
      </c>
    </row>
    <row r="10830" spans="1:3">
      <c r="A10830" s="101">
        <v>28885</v>
      </c>
      <c r="B10830" s="100">
        <v>13.81</v>
      </c>
      <c r="C10830" s="99" t="s">
        <v>175</v>
      </c>
    </row>
    <row r="10831" spans="1:3">
      <c r="A10831" s="101">
        <v>28884</v>
      </c>
      <c r="B10831" s="100">
        <v>13.87</v>
      </c>
      <c r="C10831" s="99" t="s">
        <v>175</v>
      </c>
    </row>
    <row r="10832" spans="1:3">
      <c r="A10832" s="101">
        <v>28881</v>
      </c>
      <c r="B10832" s="100">
        <v>13.9</v>
      </c>
      <c r="C10832" s="99" t="s">
        <v>175</v>
      </c>
    </row>
    <row r="10833" spans="1:3">
      <c r="A10833" s="101">
        <v>28880</v>
      </c>
      <c r="B10833" s="100">
        <v>13.81</v>
      </c>
      <c r="C10833" s="99" t="s">
        <v>175</v>
      </c>
    </row>
    <row r="10834" spans="1:3">
      <c r="A10834" s="101">
        <v>28879</v>
      </c>
      <c r="B10834" s="100">
        <v>13.67</v>
      </c>
      <c r="C10834" s="99" t="s">
        <v>175</v>
      </c>
    </row>
    <row r="10835" spans="1:3">
      <c r="A10835" s="101">
        <v>28878</v>
      </c>
      <c r="B10835" s="100">
        <v>13.73</v>
      </c>
      <c r="C10835" s="99" t="s">
        <v>175</v>
      </c>
    </row>
    <row r="10836" spans="1:3">
      <c r="A10836" s="101">
        <v>28877</v>
      </c>
      <c r="B10836" s="100">
        <v>13.63</v>
      </c>
      <c r="C10836" s="99" t="s">
        <v>175</v>
      </c>
    </row>
    <row r="10837" spans="1:3">
      <c r="A10837" s="101">
        <v>28874</v>
      </c>
      <c r="B10837" s="100">
        <v>13.61</v>
      </c>
      <c r="C10837" s="99" t="s">
        <v>175</v>
      </c>
    </row>
    <row r="10838" spans="1:3">
      <c r="A10838" s="101">
        <v>28873</v>
      </c>
      <c r="B10838" s="100">
        <v>13.61</v>
      </c>
      <c r="C10838" s="99" t="s">
        <v>175</v>
      </c>
    </row>
    <row r="10839" spans="1:3">
      <c r="A10839" s="101">
        <v>28872</v>
      </c>
      <c r="B10839" s="100">
        <v>13.58</v>
      </c>
      <c r="C10839" s="99" t="s">
        <v>175</v>
      </c>
    </row>
    <row r="10840" spans="1:3">
      <c r="A10840" s="101">
        <v>28871</v>
      </c>
      <c r="B10840" s="100">
        <v>13.58</v>
      </c>
      <c r="C10840" s="99" t="s">
        <v>175</v>
      </c>
    </row>
    <row r="10841" spans="1:3">
      <c r="A10841" s="101">
        <v>28870</v>
      </c>
      <c r="B10841" s="100">
        <v>13.74</v>
      </c>
      <c r="C10841" s="99" t="s">
        <v>175</v>
      </c>
    </row>
    <row r="10842" spans="1:3">
      <c r="A10842" s="101">
        <v>28867</v>
      </c>
      <c r="B10842" s="100">
        <v>13.64</v>
      </c>
      <c r="C10842" s="99" t="s">
        <v>175</v>
      </c>
    </row>
    <row r="10843" spans="1:3">
      <c r="A10843" s="101">
        <v>28866</v>
      </c>
      <c r="B10843" s="100">
        <v>13.52</v>
      </c>
      <c r="C10843" s="99" t="s">
        <v>175</v>
      </c>
    </row>
    <row r="10844" spans="1:3">
      <c r="A10844" s="101">
        <v>28865</v>
      </c>
      <c r="B10844" s="100">
        <v>13.48</v>
      </c>
      <c r="C10844" s="99" t="s">
        <v>175</v>
      </c>
    </row>
    <row r="10845" spans="1:3">
      <c r="A10845" s="101">
        <v>28864</v>
      </c>
      <c r="B10845" s="100">
        <v>13.56</v>
      </c>
      <c r="C10845" s="99" t="s">
        <v>175</v>
      </c>
    </row>
    <row r="10846" spans="1:3">
      <c r="A10846" s="101">
        <v>28863</v>
      </c>
      <c r="B10846" s="100">
        <v>13.48</v>
      </c>
      <c r="C10846" s="99" t="s">
        <v>175</v>
      </c>
    </row>
    <row r="10847" spans="1:3">
      <c r="A10847" s="101">
        <v>28860</v>
      </c>
      <c r="B10847" s="100">
        <v>13.53</v>
      </c>
      <c r="C10847" s="99" t="s">
        <v>175</v>
      </c>
    </row>
    <row r="10848" spans="1:3">
      <c r="A10848" s="101">
        <v>28859</v>
      </c>
      <c r="B10848" s="100">
        <v>13.45</v>
      </c>
      <c r="C10848" s="99" t="s">
        <v>175</v>
      </c>
    </row>
    <row r="10849" spans="1:3">
      <c r="A10849" s="101">
        <v>28858</v>
      </c>
      <c r="B10849" s="100">
        <v>13.34</v>
      </c>
      <c r="C10849" s="99" t="s">
        <v>175</v>
      </c>
    </row>
    <row r="10850" spans="1:3">
      <c r="A10850" s="101">
        <v>28857</v>
      </c>
      <c r="B10850" s="100">
        <v>13.2</v>
      </c>
      <c r="C10850" s="99" t="s">
        <v>175</v>
      </c>
    </row>
    <row r="10851" spans="1:3">
      <c r="A10851" s="101">
        <v>28853</v>
      </c>
      <c r="B10851" s="100">
        <v>13.12</v>
      </c>
      <c r="C10851" s="99" t="s">
        <v>175</v>
      </c>
    </row>
    <row r="10852" spans="1:3">
      <c r="A10852" s="101">
        <v>28852</v>
      </c>
      <c r="B10852" s="100">
        <v>13.13</v>
      </c>
      <c r="C10852" s="99" t="s">
        <v>175</v>
      </c>
    </row>
    <row r="10853" spans="1:3">
      <c r="A10853" s="101">
        <v>28851</v>
      </c>
      <c r="B10853" s="100">
        <v>13.42</v>
      </c>
      <c r="C10853" s="99" t="s">
        <v>175</v>
      </c>
    </row>
    <row r="10854" spans="1:3">
      <c r="A10854" s="101">
        <v>28850</v>
      </c>
      <c r="B10854" s="100">
        <v>13.54</v>
      </c>
      <c r="C10854" s="99" t="s">
        <v>175</v>
      </c>
    </row>
    <row r="10855" spans="1:3">
      <c r="A10855" s="101">
        <v>28846</v>
      </c>
      <c r="B10855" s="100">
        <v>13.36</v>
      </c>
      <c r="C10855" s="99" t="s">
        <v>175</v>
      </c>
    </row>
    <row r="10856" spans="1:3">
      <c r="A10856" s="101">
        <v>28845</v>
      </c>
      <c r="B10856" s="100">
        <v>13.13</v>
      </c>
      <c r="C10856" s="99" t="s">
        <v>175</v>
      </c>
    </row>
    <row r="10857" spans="1:3">
      <c r="A10857" s="101">
        <v>28844</v>
      </c>
      <c r="B10857" s="100">
        <v>13.14</v>
      </c>
      <c r="C10857" s="99" t="s">
        <v>175</v>
      </c>
    </row>
    <row r="10858" spans="1:3">
      <c r="A10858" s="101">
        <v>28843</v>
      </c>
      <c r="B10858" s="100">
        <v>13.07</v>
      </c>
      <c r="C10858" s="99" t="s">
        <v>175</v>
      </c>
    </row>
    <row r="10859" spans="1:3">
      <c r="A10859" s="101">
        <v>28842</v>
      </c>
      <c r="B10859" s="100">
        <v>12.96</v>
      </c>
      <c r="C10859" s="99" t="s">
        <v>175</v>
      </c>
    </row>
    <row r="10860" spans="1:3">
      <c r="A10860" s="101">
        <v>28839</v>
      </c>
      <c r="B10860" s="100">
        <v>13.22</v>
      </c>
      <c r="C10860" s="99" t="s">
        <v>175</v>
      </c>
    </row>
    <row r="10861" spans="1:3">
      <c r="A10861" s="101">
        <v>28838</v>
      </c>
      <c r="B10861" s="100">
        <v>13.32</v>
      </c>
      <c r="C10861" s="99" t="s">
        <v>175</v>
      </c>
    </row>
    <row r="10862" spans="1:3">
      <c r="A10862" s="101">
        <v>28837</v>
      </c>
      <c r="B10862" s="100">
        <v>13.32</v>
      </c>
      <c r="C10862" s="99" t="s">
        <v>175</v>
      </c>
    </row>
    <row r="10863" spans="1:3">
      <c r="A10863" s="101">
        <v>28836</v>
      </c>
      <c r="B10863" s="100">
        <v>13.39</v>
      </c>
      <c r="C10863" s="99" t="s">
        <v>175</v>
      </c>
    </row>
    <row r="10864" spans="1:3">
      <c r="A10864" s="101">
        <v>28835</v>
      </c>
      <c r="B10864" s="100">
        <v>13.23</v>
      </c>
      <c r="C10864" s="99" t="s">
        <v>175</v>
      </c>
    </row>
    <row r="10865" spans="1:3">
      <c r="A10865" s="101">
        <v>28832</v>
      </c>
      <c r="B10865" s="100">
        <v>13.39</v>
      </c>
      <c r="C10865" s="99" t="s">
        <v>175</v>
      </c>
    </row>
    <row r="10866" spans="1:3">
      <c r="A10866" s="101">
        <v>28831</v>
      </c>
      <c r="B10866" s="100">
        <v>13.45</v>
      </c>
      <c r="C10866" s="99" t="s">
        <v>175</v>
      </c>
    </row>
    <row r="10867" spans="1:3">
      <c r="A10867" s="101">
        <v>28830</v>
      </c>
      <c r="B10867" s="100">
        <v>13.51</v>
      </c>
      <c r="C10867" s="99" t="s">
        <v>175</v>
      </c>
    </row>
    <row r="10868" spans="1:3">
      <c r="A10868" s="101">
        <v>28829</v>
      </c>
      <c r="B10868" s="100">
        <v>13.51</v>
      </c>
      <c r="C10868" s="99" t="s">
        <v>175</v>
      </c>
    </row>
    <row r="10869" spans="1:3">
      <c r="A10869" s="101">
        <v>28828</v>
      </c>
      <c r="B10869" s="100">
        <v>13.33</v>
      </c>
      <c r="C10869" s="99" t="s">
        <v>175</v>
      </c>
    </row>
    <row r="10870" spans="1:3">
      <c r="A10870" s="101">
        <v>28825</v>
      </c>
      <c r="B10870" s="100">
        <v>13.34</v>
      </c>
      <c r="C10870" s="99" t="s">
        <v>175</v>
      </c>
    </row>
    <row r="10871" spans="1:3">
      <c r="A10871" s="101">
        <v>28824</v>
      </c>
      <c r="B10871" s="100">
        <v>13.12</v>
      </c>
      <c r="C10871" s="99" t="s">
        <v>175</v>
      </c>
    </row>
    <row r="10872" spans="1:3">
      <c r="A10872" s="101">
        <v>28823</v>
      </c>
      <c r="B10872" s="100">
        <v>12.99</v>
      </c>
      <c r="C10872" s="99" t="s">
        <v>175</v>
      </c>
    </row>
    <row r="10873" spans="1:3">
      <c r="A10873" s="101">
        <v>28822</v>
      </c>
      <c r="B10873" s="100">
        <v>13.18</v>
      </c>
      <c r="C10873" s="99" t="s">
        <v>175</v>
      </c>
    </row>
    <row r="10874" spans="1:3">
      <c r="A10874" s="101">
        <v>28821</v>
      </c>
      <c r="B10874" s="100">
        <v>13.3</v>
      </c>
      <c r="C10874" s="99" t="s">
        <v>175</v>
      </c>
    </row>
    <row r="10875" spans="1:3">
      <c r="A10875" s="101">
        <v>28818</v>
      </c>
      <c r="B10875" s="100">
        <v>13.25</v>
      </c>
      <c r="C10875" s="99" t="s">
        <v>175</v>
      </c>
    </row>
    <row r="10876" spans="1:3">
      <c r="A10876" s="101">
        <v>28816</v>
      </c>
      <c r="B10876" s="100">
        <v>13.19</v>
      </c>
      <c r="C10876" s="99" t="s">
        <v>175</v>
      </c>
    </row>
    <row r="10877" spans="1:3">
      <c r="A10877" s="101">
        <v>28815</v>
      </c>
      <c r="B10877" s="100">
        <v>13.13</v>
      </c>
      <c r="C10877" s="99" t="s">
        <v>175</v>
      </c>
    </row>
    <row r="10878" spans="1:3">
      <c r="A10878" s="101">
        <v>28814</v>
      </c>
      <c r="B10878" s="100">
        <v>13.16</v>
      </c>
      <c r="C10878" s="99" t="s">
        <v>175</v>
      </c>
    </row>
    <row r="10879" spans="1:3">
      <c r="A10879" s="101">
        <v>28811</v>
      </c>
      <c r="B10879" s="100">
        <v>13.05</v>
      </c>
      <c r="C10879" s="99" t="s">
        <v>175</v>
      </c>
    </row>
    <row r="10880" spans="1:3">
      <c r="A10880" s="101">
        <v>28810</v>
      </c>
      <c r="B10880" s="100">
        <v>12.94</v>
      </c>
      <c r="C10880" s="99" t="s">
        <v>175</v>
      </c>
    </row>
    <row r="10881" spans="1:3">
      <c r="A10881" s="101">
        <v>28809</v>
      </c>
      <c r="B10881" s="100">
        <v>12.8</v>
      </c>
      <c r="C10881" s="99" t="s">
        <v>175</v>
      </c>
    </row>
    <row r="10882" spans="1:3">
      <c r="A10882" s="101">
        <v>28808</v>
      </c>
      <c r="B10882" s="100">
        <v>12.77</v>
      </c>
      <c r="C10882" s="99" t="s">
        <v>175</v>
      </c>
    </row>
    <row r="10883" spans="1:3">
      <c r="A10883" s="101">
        <v>28807</v>
      </c>
      <c r="B10883" s="100">
        <v>12.86</v>
      </c>
      <c r="C10883" s="99" t="s">
        <v>175</v>
      </c>
    </row>
    <row r="10884" spans="1:3">
      <c r="A10884" s="101">
        <v>28804</v>
      </c>
      <c r="B10884" s="100">
        <v>13.07</v>
      </c>
      <c r="C10884" s="99" t="s">
        <v>175</v>
      </c>
    </row>
    <row r="10885" spans="1:3">
      <c r="A10885" s="101">
        <v>28803</v>
      </c>
      <c r="B10885" s="100">
        <v>13.01</v>
      </c>
      <c r="C10885" s="99" t="s">
        <v>175</v>
      </c>
    </row>
    <row r="10886" spans="1:3">
      <c r="A10886" s="101">
        <v>28802</v>
      </c>
      <c r="B10886" s="100">
        <v>13.01</v>
      </c>
      <c r="C10886" s="99" t="s">
        <v>175</v>
      </c>
    </row>
    <row r="10887" spans="1:3">
      <c r="A10887" s="101">
        <v>28801</v>
      </c>
      <c r="B10887" s="100">
        <v>12.93</v>
      </c>
      <c r="C10887" s="99" t="s">
        <v>175</v>
      </c>
    </row>
    <row r="10888" spans="1:3">
      <c r="A10888" s="101">
        <v>28800</v>
      </c>
      <c r="B10888" s="100">
        <v>13.11</v>
      </c>
      <c r="C10888" s="99" t="s">
        <v>175</v>
      </c>
    </row>
    <row r="10889" spans="1:3">
      <c r="A10889" s="101">
        <v>28797</v>
      </c>
      <c r="B10889" s="100">
        <v>13.23</v>
      </c>
      <c r="C10889" s="99" t="s">
        <v>175</v>
      </c>
    </row>
    <row r="10890" spans="1:3">
      <c r="A10890" s="101">
        <v>28796</v>
      </c>
      <c r="B10890" s="100">
        <v>13.15</v>
      </c>
      <c r="C10890" s="99" t="s">
        <v>175</v>
      </c>
    </row>
    <row r="10891" spans="1:3">
      <c r="A10891" s="101">
        <v>28795</v>
      </c>
      <c r="B10891" s="100">
        <v>13.32</v>
      </c>
      <c r="C10891" s="99" t="s">
        <v>175</v>
      </c>
    </row>
    <row r="10892" spans="1:3">
      <c r="A10892" s="101">
        <v>28794</v>
      </c>
      <c r="B10892" s="100">
        <v>12.79</v>
      </c>
      <c r="C10892" s="99" t="s">
        <v>175</v>
      </c>
    </row>
    <row r="10893" spans="1:3">
      <c r="A10893" s="101">
        <v>28793</v>
      </c>
      <c r="B10893" s="100">
        <v>13.04</v>
      </c>
      <c r="C10893" s="99" t="s">
        <v>175</v>
      </c>
    </row>
    <row r="10894" spans="1:3">
      <c r="A10894" s="101">
        <v>28790</v>
      </c>
      <c r="B10894" s="100">
        <v>12.97</v>
      </c>
      <c r="C10894" s="99" t="s">
        <v>175</v>
      </c>
    </row>
    <row r="10895" spans="1:3">
      <c r="A10895" s="101">
        <v>28789</v>
      </c>
      <c r="B10895" s="100">
        <v>13.17</v>
      </c>
      <c r="C10895" s="99" t="s">
        <v>175</v>
      </c>
    </row>
    <row r="10896" spans="1:3">
      <c r="A10896" s="101">
        <v>28788</v>
      </c>
      <c r="B10896" s="100">
        <v>13.34</v>
      </c>
      <c r="C10896" s="99" t="s">
        <v>175</v>
      </c>
    </row>
    <row r="10897" spans="1:3">
      <c r="A10897" s="101">
        <v>28787</v>
      </c>
      <c r="B10897" s="100">
        <v>13.36</v>
      </c>
      <c r="C10897" s="99" t="s">
        <v>175</v>
      </c>
    </row>
    <row r="10898" spans="1:3">
      <c r="A10898" s="101">
        <v>28786</v>
      </c>
      <c r="B10898" s="100">
        <v>13.46</v>
      </c>
      <c r="C10898" s="99" t="s">
        <v>175</v>
      </c>
    </row>
    <row r="10899" spans="1:3">
      <c r="A10899" s="101">
        <v>28783</v>
      </c>
      <c r="B10899" s="100">
        <v>13.43</v>
      </c>
      <c r="C10899" s="99" t="s">
        <v>175</v>
      </c>
    </row>
    <row r="10900" spans="1:3">
      <c r="A10900" s="101">
        <v>28782</v>
      </c>
      <c r="B10900" s="100">
        <v>13.61</v>
      </c>
      <c r="C10900" s="99" t="s">
        <v>175</v>
      </c>
    </row>
    <row r="10901" spans="1:3">
      <c r="A10901" s="101">
        <v>28781</v>
      </c>
      <c r="B10901" s="100">
        <v>13.77</v>
      </c>
      <c r="C10901" s="99" t="s">
        <v>175</v>
      </c>
    </row>
    <row r="10902" spans="1:3">
      <c r="A10902" s="101">
        <v>28780</v>
      </c>
      <c r="B10902" s="100">
        <v>13.87</v>
      </c>
      <c r="C10902" s="99" t="s">
        <v>175</v>
      </c>
    </row>
    <row r="10903" spans="1:3">
      <c r="A10903" s="101">
        <v>28779</v>
      </c>
      <c r="B10903" s="100">
        <v>14.05</v>
      </c>
      <c r="C10903" s="99" t="s">
        <v>175</v>
      </c>
    </row>
    <row r="10904" spans="1:3">
      <c r="A10904" s="101">
        <v>28776</v>
      </c>
      <c r="B10904" s="100">
        <v>14.33</v>
      </c>
      <c r="C10904" s="99" t="s">
        <v>175</v>
      </c>
    </row>
    <row r="10905" spans="1:3">
      <c r="A10905" s="101">
        <v>28775</v>
      </c>
      <c r="B10905" s="100">
        <v>14.36</v>
      </c>
      <c r="C10905" s="99" t="s">
        <v>175</v>
      </c>
    </row>
    <row r="10906" spans="1:3">
      <c r="A10906" s="101">
        <v>28774</v>
      </c>
      <c r="B10906" s="100">
        <v>14.43</v>
      </c>
      <c r="C10906" s="99" t="s">
        <v>175</v>
      </c>
    </row>
    <row r="10907" spans="1:3">
      <c r="A10907" s="101">
        <v>28773</v>
      </c>
      <c r="B10907" s="100">
        <v>14.3</v>
      </c>
      <c r="C10907" s="99" t="s">
        <v>175</v>
      </c>
    </row>
    <row r="10908" spans="1:3">
      <c r="A10908" s="101">
        <v>28772</v>
      </c>
      <c r="B10908" s="100">
        <v>14.32</v>
      </c>
      <c r="C10908" s="99" t="s">
        <v>175</v>
      </c>
    </row>
    <row r="10909" spans="1:3">
      <c r="A10909" s="101">
        <v>28769</v>
      </c>
      <c r="B10909" s="100">
        <v>14.17</v>
      </c>
      <c r="C10909" s="99" t="s">
        <v>175</v>
      </c>
    </row>
    <row r="10910" spans="1:3">
      <c r="A10910" s="101">
        <v>28768</v>
      </c>
      <c r="B10910" s="100">
        <v>14.14</v>
      </c>
      <c r="C10910" s="99" t="s">
        <v>175</v>
      </c>
    </row>
    <row r="10911" spans="1:3">
      <c r="A10911" s="101">
        <v>28767</v>
      </c>
      <c r="B10911" s="100">
        <v>14.12</v>
      </c>
      <c r="C10911" s="99" t="s">
        <v>175</v>
      </c>
    </row>
    <row r="10912" spans="1:3">
      <c r="A10912" s="101">
        <v>28766</v>
      </c>
      <c r="B10912" s="100">
        <v>14.05</v>
      </c>
      <c r="C10912" s="99" t="s">
        <v>175</v>
      </c>
    </row>
    <row r="10913" spans="1:3">
      <c r="A10913" s="101">
        <v>28765</v>
      </c>
      <c r="B10913" s="100">
        <v>14.1</v>
      </c>
      <c r="C10913" s="99" t="s">
        <v>175</v>
      </c>
    </row>
    <row r="10914" spans="1:3">
      <c r="A10914" s="101">
        <v>28762</v>
      </c>
      <c r="B10914" s="100">
        <v>14.04</v>
      </c>
      <c r="C10914" s="99" t="s">
        <v>175</v>
      </c>
    </row>
    <row r="10915" spans="1:3">
      <c r="A10915" s="101">
        <v>28761</v>
      </c>
      <c r="B10915" s="100">
        <v>13.96</v>
      </c>
      <c r="C10915" s="99" t="s">
        <v>175</v>
      </c>
    </row>
    <row r="10916" spans="1:3">
      <c r="A10916" s="101">
        <v>28760</v>
      </c>
      <c r="B10916" s="100">
        <v>14.06</v>
      </c>
      <c r="C10916" s="99" t="s">
        <v>175</v>
      </c>
    </row>
    <row r="10917" spans="1:3">
      <c r="A10917" s="101">
        <v>28759</v>
      </c>
      <c r="B10917" s="100">
        <v>14.19</v>
      </c>
      <c r="C10917" s="99" t="s">
        <v>175</v>
      </c>
    </row>
    <row r="10918" spans="1:3">
      <c r="A10918" s="101">
        <v>28758</v>
      </c>
      <c r="B10918" s="100">
        <v>14.08</v>
      </c>
      <c r="C10918" s="99" t="s">
        <v>175</v>
      </c>
    </row>
    <row r="10919" spans="1:3">
      <c r="A10919" s="101">
        <v>28755</v>
      </c>
      <c r="B10919" s="100">
        <v>14.08</v>
      </c>
      <c r="C10919" s="99" t="s">
        <v>175</v>
      </c>
    </row>
    <row r="10920" spans="1:3">
      <c r="A10920" s="101">
        <v>28754</v>
      </c>
      <c r="B10920" s="100">
        <v>14.09</v>
      </c>
      <c r="C10920" s="99" t="s">
        <v>175</v>
      </c>
    </row>
    <row r="10921" spans="1:3">
      <c r="A10921" s="101">
        <v>28753</v>
      </c>
      <c r="B10921" s="100">
        <v>14.06</v>
      </c>
      <c r="C10921" s="99" t="s">
        <v>175</v>
      </c>
    </row>
    <row r="10922" spans="1:3">
      <c r="A10922" s="101">
        <v>28752</v>
      </c>
      <c r="B10922" s="100">
        <v>14.17</v>
      </c>
      <c r="C10922" s="99" t="s">
        <v>175</v>
      </c>
    </row>
    <row r="10923" spans="1:3">
      <c r="A10923" s="101">
        <v>28751</v>
      </c>
      <c r="B10923" s="100">
        <v>14.26</v>
      </c>
      <c r="C10923" s="99" t="s">
        <v>175</v>
      </c>
    </row>
    <row r="10924" spans="1:3">
      <c r="A10924" s="101">
        <v>28748</v>
      </c>
      <c r="B10924" s="100">
        <v>14.38</v>
      </c>
      <c r="C10924" s="99" t="s">
        <v>175</v>
      </c>
    </row>
    <row r="10925" spans="1:3">
      <c r="A10925" s="101">
        <v>28747</v>
      </c>
      <c r="B10925" s="100">
        <v>14.52</v>
      </c>
      <c r="C10925" s="99" t="s">
        <v>175</v>
      </c>
    </row>
    <row r="10926" spans="1:3">
      <c r="A10926" s="101">
        <v>28746</v>
      </c>
      <c r="B10926" s="100">
        <v>14.69</v>
      </c>
      <c r="C10926" s="99" t="s">
        <v>175</v>
      </c>
    </row>
    <row r="10927" spans="1:3">
      <c r="A10927" s="101">
        <v>28745</v>
      </c>
      <c r="B10927" s="100">
        <v>14.78</v>
      </c>
      <c r="C10927" s="99" t="s">
        <v>175</v>
      </c>
    </row>
    <row r="10928" spans="1:3">
      <c r="A10928" s="101">
        <v>28744</v>
      </c>
      <c r="B10928" s="100">
        <v>14.77</v>
      </c>
      <c r="C10928" s="99" t="s">
        <v>175</v>
      </c>
    </row>
    <row r="10929" spans="1:3">
      <c r="A10929" s="101">
        <v>28741</v>
      </c>
      <c r="B10929" s="100">
        <v>14.74</v>
      </c>
      <c r="C10929" s="99" t="s">
        <v>175</v>
      </c>
    </row>
    <row r="10930" spans="1:3">
      <c r="A10930" s="101">
        <v>28740</v>
      </c>
      <c r="B10930" s="100">
        <v>14.55</v>
      </c>
      <c r="C10930" s="99" t="s">
        <v>175</v>
      </c>
    </row>
    <row r="10931" spans="1:3">
      <c r="A10931" s="101">
        <v>28739</v>
      </c>
      <c r="B10931" s="100">
        <v>14.55</v>
      </c>
      <c r="C10931" s="99" t="s">
        <v>175</v>
      </c>
    </row>
    <row r="10932" spans="1:3">
      <c r="A10932" s="101">
        <v>28738</v>
      </c>
      <c r="B10932" s="100">
        <v>14.43</v>
      </c>
      <c r="C10932" s="99" t="s">
        <v>175</v>
      </c>
    </row>
    <row r="10933" spans="1:3">
      <c r="A10933" s="101">
        <v>28734</v>
      </c>
      <c r="B10933" s="100">
        <v>14.31</v>
      </c>
      <c r="C10933" s="99" t="s">
        <v>175</v>
      </c>
    </row>
    <row r="10934" spans="1:3">
      <c r="A10934" s="101">
        <v>28733</v>
      </c>
      <c r="B10934" s="100">
        <v>14.26</v>
      </c>
      <c r="C10934" s="99" t="s">
        <v>175</v>
      </c>
    </row>
    <row r="10935" spans="1:3">
      <c r="A10935" s="101">
        <v>28732</v>
      </c>
      <c r="B10935" s="100">
        <v>14.28</v>
      </c>
      <c r="C10935" s="99" t="s">
        <v>175</v>
      </c>
    </row>
    <row r="10936" spans="1:3">
      <c r="A10936" s="101">
        <v>28731</v>
      </c>
      <c r="B10936" s="100">
        <v>14.27</v>
      </c>
      <c r="C10936" s="99" t="s">
        <v>175</v>
      </c>
    </row>
    <row r="10937" spans="1:3">
      <c r="A10937" s="101">
        <v>28730</v>
      </c>
      <c r="B10937" s="100">
        <v>14.34</v>
      </c>
      <c r="C10937" s="99" t="s">
        <v>175</v>
      </c>
    </row>
    <row r="10938" spans="1:3">
      <c r="A10938" s="101">
        <v>28727</v>
      </c>
      <c r="B10938" s="100">
        <v>14.47</v>
      </c>
      <c r="C10938" s="99" t="s">
        <v>175</v>
      </c>
    </row>
    <row r="10939" spans="1:3">
      <c r="A10939" s="101">
        <v>28726</v>
      </c>
      <c r="B10939" s="100">
        <v>14.47</v>
      </c>
      <c r="C10939" s="99" t="s">
        <v>175</v>
      </c>
    </row>
    <row r="10940" spans="1:3">
      <c r="A10940" s="101">
        <v>28725</v>
      </c>
      <c r="B10940" s="100">
        <v>14.44</v>
      </c>
      <c r="C10940" s="99" t="s">
        <v>175</v>
      </c>
    </row>
    <row r="10941" spans="1:3">
      <c r="A10941" s="101">
        <v>28724</v>
      </c>
      <c r="B10941" s="100">
        <v>14.36</v>
      </c>
      <c r="C10941" s="99" t="s">
        <v>175</v>
      </c>
    </row>
    <row r="10942" spans="1:3">
      <c r="A10942" s="101">
        <v>28723</v>
      </c>
      <c r="B10942" s="100">
        <v>14.3</v>
      </c>
      <c r="C10942" s="99" t="s">
        <v>175</v>
      </c>
    </row>
    <row r="10943" spans="1:3">
      <c r="A10943" s="101">
        <v>28720</v>
      </c>
      <c r="B10943" s="100">
        <v>14.41</v>
      </c>
      <c r="C10943" s="99" t="s">
        <v>175</v>
      </c>
    </row>
    <row r="10944" spans="1:3">
      <c r="A10944" s="101">
        <v>28719</v>
      </c>
      <c r="B10944" s="100">
        <v>14.45</v>
      </c>
      <c r="C10944" s="99" t="s">
        <v>175</v>
      </c>
    </row>
    <row r="10945" spans="1:3">
      <c r="A10945" s="101">
        <v>28718</v>
      </c>
      <c r="B10945" s="100">
        <v>14.4</v>
      </c>
      <c r="C10945" s="99" t="s">
        <v>175</v>
      </c>
    </row>
    <row r="10946" spans="1:3">
      <c r="A10946" s="101">
        <v>28717</v>
      </c>
      <c r="B10946" s="100">
        <v>14.28</v>
      </c>
      <c r="C10946" s="99" t="s">
        <v>175</v>
      </c>
    </row>
    <row r="10947" spans="1:3">
      <c r="A10947" s="101">
        <v>28716</v>
      </c>
      <c r="B10947" s="100">
        <v>14.3</v>
      </c>
      <c r="C10947" s="99" t="s">
        <v>175</v>
      </c>
    </row>
    <row r="10948" spans="1:3">
      <c r="A10948" s="101">
        <v>28713</v>
      </c>
      <c r="B10948" s="100">
        <v>14.28</v>
      </c>
      <c r="C10948" s="99" t="s">
        <v>175</v>
      </c>
    </row>
    <row r="10949" spans="1:3">
      <c r="A10949" s="101">
        <v>28712</v>
      </c>
      <c r="B10949" s="100">
        <v>14.24</v>
      </c>
      <c r="C10949" s="99" t="s">
        <v>175</v>
      </c>
    </row>
    <row r="10950" spans="1:3">
      <c r="A10950" s="101">
        <v>28711</v>
      </c>
      <c r="B10950" s="100">
        <v>14.36</v>
      </c>
      <c r="C10950" s="99" t="s">
        <v>175</v>
      </c>
    </row>
    <row r="10951" spans="1:3">
      <c r="A10951" s="101">
        <v>28710</v>
      </c>
      <c r="B10951" s="100">
        <v>14.29</v>
      </c>
      <c r="C10951" s="99" t="s">
        <v>175</v>
      </c>
    </row>
    <row r="10952" spans="1:3">
      <c r="A10952" s="101">
        <v>28709</v>
      </c>
      <c r="B10952" s="100">
        <v>14.21</v>
      </c>
      <c r="C10952" s="99" t="s">
        <v>175</v>
      </c>
    </row>
    <row r="10953" spans="1:3">
      <c r="A10953" s="101">
        <v>28706</v>
      </c>
      <c r="B10953" s="100">
        <v>14.26</v>
      </c>
      <c r="C10953" s="99" t="s">
        <v>175</v>
      </c>
    </row>
    <row r="10954" spans="1:3">
      <c r="A10954" s="101">
        <v>28705</v>
      </c>
      <c r="B10954" s="100">
        <v>14.19</v>
      </c>
      <c r="C10954" s="99" t="s">
        <v>175</v>
      </c>
    </row>
    <row r="10955" spans="1:3">
      <c r="A10955" s="101">
        <v>28704</v>
      </c>
      <c r="B10955" s="100">
        <v>14.1</v>
      </c>
      <c r="C10955" s="99" t="s">
        <v>175</v>
      </c>
    </row>
    <row r="10956" spans="1:3">
      <c r="A10956" s="101">
        <v>28703</v>
      </c>
      <c r="B10956" s="100">
        <v>13.79</v>
      </c>
      <c r="C10956" s="99" t="s">
        <v>175</v>
      </c>
    </row>
    <row r="10957" spans="1:3">
      <c r="A10957" s="101">
        <v>28702</v>
      </c>
      <c r="B10957" s="100">
        <v>13.79</v>
      </c>
      <c r="C10957" s="99" t="s">
        <v>175</v>
      </c>
    </row>
    <row r="10958" spans="1:3">
      <c r="A10958" s="101">
        <v>28699</v>
      </c>
      <c r="B10958" s="100">
        <v>13.68</v>
      </c>
      <c r="C10958" s="99" t="s">
        <v>175</v>
      </c>
    </row>
    <row r="10959" spans="1:3">
      <c r="A10959" s="101">
        <v>28698</v>
      </c>
      <c r="B10959" s="100">
        <v>13.62</v>
      </c>
      <c r="C10959" s="99" t="s">
        <v>175</v>
      </c>
    </row>
    <row r="10960" spans="1:3">
      <c r="A10960" s="101">
        <v>28697</v>
      </c>
      <c r="B10960" s="100">
        <v>13.55</v>
      </c>
      <c r="C10960" s="99" t="s">
        <v>175</v>
      </c>
    </row>
    <row r="10961" spans="1:3">
      <c r="A10961" s="101">
        <v>28696</v>
      </c>
      <c r="B10961" s="100">
        <v>13.46</v>
      </c>
      <c r="C10961" s="99" t="s">
        <v>175</v>
      </c>
    </row>
    <row r="10962" spans="1:3">
      <c r="A10962" s="101">
        <v>28695</v>
      </c>
      <c r="B10962" s="100">
        <v>13.36</v>
      </c>
      <c r="C10962" s="99" t="s">
        <v>175</v>
      </c>
    </row>
    <row r="10963" spans="1:3">
      <c r="A10963" s="101">
        <v>28692</v>
      </c>
      <c r="B10963" s="100">
        <v>13.37</v>
      </c>
      <c r="C10963" s="99" t="s">
        <v>175</v>
      </c>
    </row>
    <row r="10964" spans="1:3">
      <c r="A10964" s="101">
        <v>28691</v>
      </c>
      <c r="B10964" s="100">
        <v>13.4</v>
      </c>
      <c r="C10964" s="99" t="s">
        <v>175</v>
      </c>
    </row>
    <row r="10965" spans="1:3">
      <c r="A10965" s="101">
        <v>28690</v>
      </c>
      <c r="B10965" s="100">
        <v>13.42</v>
      </c>
      <c r="C10965" s="99" t="s">
        <v>175</v>
      </c>
    </row>
    <row r="10966" spans="1:3">
      <c r="A10966" s="101">
        <v>28689</v>
      </c>
      <c r="B10966" s="100">
        <v>13.24</v>
      </c>
      <c r="C10966" s="99" t="s">
        <v>175</v>
      </c>
    </row>
    <row r="10967" spans="1:3">
      <c r="A10967" s="101">
        <v>28688</v>
      </c>
      <c r="B10967" s="100">
        <v>13.37</v>
      </c>
      <c r="C10967" s="99" t="s">
        <v>175</v>
      </c>
    </row>
    <row r="10968" spans="1:3">
      <c r="A10968" s="101">
        <v>28685</v>
      </c>
      <c r="B10968" s="100">
        <v>13.34</v>
      </c>
      <c r="C10968" s="99" t="s">
        <v>175</v>
      </c>
    </row>
    <row r="10969" spans="1:3">
      <c r="A10969" s="101">
        <v>28684</v>
      </c>
      <c r="B10969" s="100">
        <v>13.16</v>
      </c>
      <c r="C10969" s="99" t="s">
        <v>175</v>
      </c>
    </row>
    <row r="10970" spans="1:3">
      <c r="A10970" s="101">
        <v>28683</v>
      </c>
      <c r="B10970" s="100">
        <v>13.16</v>
      </c>
      <c r="C10970" s="99" t="s">
        <v>175</v>
      </c>
    </row>
    <row r="10971" spans="1:3">
      <c r="A10971" s="101">
        <v>28682</v>
      </c>
      <c r="B10971" s="100">
        <v>13.11</v>
      </c>
      <c r="C10971" s="99" t="s">
        <v>175</v>
      </c>
    </row>
    <row r="10972" spans="1:3">
      <c r="A10972" s="101">
        <v>28681</v>
      </c>
      <c r="B10972" s="100">
        <v>13.02</v>
      </c>
      <c r="C10972" s="99" t="s">
        <v>175</v>
      </c>
    </row>
    <row r="10973" spans="1:3">
      <c r="A10973" s="101">
        <v>28678</v>
      </c>
      <c r="B10973" s="100">
        <v>12.97</v>
      </c>
      <c r="C10973" s="99" t="s">
        <v>175</v>
      </c>
    </row>
    <row r="10974" spans="1:3">
      <c r="A10974" s="101">
        <v>28677</v>
      </c>
      <c r="B10974" s="100">
        <v>12.89</v>
      </c>
      <c r="C10974" s="99" t="s">
        <v>175</v>
      </c>
    </row>
    <row r="10975" spans="1:3">
      <c r="A10975" s="101">
        <v>28676</v>
      </c>
      <c r="B10975" s="100">
        <v>12.88</v>
      </c>
      <c r="C10975" s="99" t="s">
        <v>175</v>
      </c>
    </row>
    <row r="10976" spans="1:3">
      <c r="A10976" s="101">
        <v>28674</v>
      </c>
      <c r="B10976" s="100">
        <v>13</v>
      </c>
      <c r="C10976" s="99" t="s">
        <v>175</v>
      </c>
    </row>
    <row r="10977" spans="1:3">
      <c r="A10977" s="101">
        <v>28671</v>
      </c>
      <c r="B10977" s="100">
        <v>13.05</v>
      </c>
      <c r="C10977" s="99" t="s">
        <v>175</v>
      </c>
    </row>
    <row r="10978" spans="1:3">
      <c r="A10978" s="101">
        <v>28670</v>
      </c>
      <c r="B10978" s="100">
        <v>13.06</v>
      </c>
      <c r="C10978" s="99" t="s">
        <v>175</v>
      </c>
    </row>
    <row r="10979" spans="1:3">
      <c r="A10979" s="101">
        <v>28669</v>
      </c>
      <c r="B10979" s="100">
        <v>13.18</v>
      </c>
      <c r="C10979" s="99" t="s">
        <v>175</v>
      </c>
    </row>
    <row r="10980" spans="1:3">
      <c r="A10980" s="101">
        <v>28668</v>
      </c>
      <c r="B10980" s="100">
        <v>13.12</v>
      </c>
      <c r="C10980" s="99" t="s">
        <v>175</v>
      </c>
    </row>
    <row r="10981" spans="1:3">
      <c r="A10981" s="101">
        <v>28667</v>
      </c>
      <c r="B10981" s="100">
        <v>13.06</v>
      </c>
      <c r="C10981" s="99" t="s">
        <v>175</v>
      </c>
    </row>
    <row r="10982" spans="1:3">
      <c r="A10982" s="101">
        <v>28664</v>
      </c>
      <c r="B10982" s="100">
        <v>13.23</v>
      </c>
      <c r="C10982" s="99" t="s">
        <v>175</v>
      </c>
    </row>
    <row r="10983" spans="1:3">
      <c r="A10983" s="101">
        <v>28663</v>
      </c>
      <c r="B10983" s="100">
        <v>13.29</v>
      </c>
      <c r="C10983" s="99" t="s">
        <v>175</v>
      </c>
    </row>
    <row r="10984" spans="1:3">
      <c r="A10984" s="101">
        <v>28662</v>
      </c>
      <c r="B10984" s="100">
        <v>13.26</v>
      </c>
      <c r="C10984" s="99" t="s">
        <v>175</v>
      </c>
    </row>
    <row r="10985" spans="1:3">
      <c r="A10985" s="101">
        <v>28661</v>
      </c>
      <c r="B10985" s="100">
        <v>13.32</v>
      </c>
      <c r="C10985" s="99" t="s">
        <v>175</v>
      </c>
    </row>
    <row r="10986" spans="1:3">
      <c r="A10986" s="101">
        <v>28660</v>
      </c>
      <c r="B10986" s="100">
        <v>13.46</v>
      </c>
      <c r="C10986" s="99" t="s">
        <v>175</v>
      </c>
    </row>
    <row r="10987" spans="1:3">
      <c r="A10987" s="101">
        <v>28657</v>
      </c>
      <c r="B10987" s="100">
        <v>13.45</v>
      </c>
      <c r="C10987" s="99" t="s">
        <v>175</v>
      </c>
    </row>
    <row r="10988" spans="1:3">
      <c r="A10988" s="101">
        <v>28656</v>
      </c>
      <c r="B10988" s="100">
        <v>13.57</v>
      </c>
      <c r="C10988" s="99" t="s">
        <v>175</v>
      </c>
    </row>
    <row r="10989" spans="1:3">
      <c r="A10989" s="101">
        <v>28655</v>
      </c>
      <c r="B10989" s="100">
        <v>13.73</v>
      </c>
      <c r="C10989" s="99" t="s">
        <v>175</v>
      </c>
    </row>
    <row r="10990" spans="1:3">
      <c r="A10990" s="101">
        <v>28654</v>
      </c>
      <c r="B10990" s="100">
        <v>13.74</v>
      </c>
      <c r="C10990" s="99" t="s">
        <v>175</v>
      </c>
    </row>
    <row r="10991" spans="1:3">
      <c r="A10991" s="101">
        <v>28653</v>
      </c>
      <c r="B10991" s="100">
        <v>13.74</v>
      </c>
      <c r="C10991" s="99" t="s">
        <v>175</v>
      </c>
    </row>
    <row r="10992" spans="1:3">
      <c r="A10992" s="101">
        <v>28650</v>
      </c>
      <c r="B10992" s="100">
        <v>13.78</v>
      </c>
      <c r="C10992" s="99" t="s">
        <v>175</v>
      </c>
    </row>
    <row r="10993" spans="1:3">
      <c r="A10993" s="101">
        <v>28649</v>
      </c>
      <c r="B10993" s="100">
        <v>13.82</v>
      </c>
      <c r="C10993" s="99" t="s">
        <v>175</v>
      </c>
    </row>
    <row r="10994" spans="1:3">
      <c r="A10994" s="101">
        <v>28648</v>
      </c>
      <c r="B10994" s="100">
        <v>13.81</v>
      </c>
      <c r="C10994" s="99" t="s">
        <v>175</v>
      </c>
    </row>
    <row r="10995" spans="1:3">
      <c r="A10995" s="101">
        <v>28647</v>
      </c>
      <c r="B10995" s="100">
        <v>13.84</v>
      </c>
      <c r="C10995" s="99" t="s">
        <v>175</v>
      </c>
    </row>
    <row r="10996" spans="1:3">
      <c r="A10996" s="101">
        <v>28646</v>
      </c>
      <c r="B10996" s="100">
        <v>13.78</v>
      </c>
      <c r="C10996" s="99" t="s">
        <v>175</v>
      </c>
    </row>
    <row r="10997" spans="1:3">
      <c r="A10997" s="101">
        <v>28643</v>
      </c>
      <c r="B10997" s="100">
        <v>13.53</v>
      </c>
      <c r="C10997" s="99" t="s">
        <v>175</v>
      </c>
    </row>
    <row r="10998" spans="1:3">
      <c r="A10998" s="101">
        <v>28642</v>
      </c>
      <c r="B10998" s="100">
        <v>13.42</v>
      </c>
      <c r="C10998" s="99" t="s">
        <v>175</v>
      </c>
    </row>
    <row r="10999" spans="1:3">
      <c r="A10999" s="101">
        <v>28641</v>
      </c>
      <c r="B10999" s="100">
        <v>13.4</v>
      </c>
      <c r="C10999" s="99" t="s">
        <v>175</v>
      </c>
    </row>
    <row r="11000" spans="1:3">
      <c r="A11000" s="101">
        <v>28640</v>
      </c>
      <c r="B11000" s="100">
        <v>13.35</v>
      </c>
      <c r="C11000" s="99" t="s">
        <v>175</v>
      </c>
    </row>
    <row r="11001" spans="1:3">
      <c r="A11001" s="101">
        <v>28636</v>
      </c>
      <c r="B11001" s="100">
        <v>13.31</v>
      </c>
      <c r="C11001" s="99" t="s">
        <v>175</v>
      </c>
    </row>
    <row r="11002" spans="1:3">
      <c r="A11002" s="101">
        <v>28635</v>
      </c>
      <c r="B11002" s="100">
        <v>13.34</v>
      </c>
      <c r="C11002" s="99" t="s">
        <v>175</v>
      </c>
    </row>
    <row r="11003" spans="1:3">
      <c r="A11003" s="101">
        <v>28634</v>
      </c>
      <c r="B11003" s="100">
        <v>13.38</v>
      </c>
      <c r="C11003" s="99" t="s">
        <v>175</v>
      </c>
    </row>
    <row r="11004" spans="1:3">
      <c r="A11004" s="101">
        <v>28633</v>
      </c>
      <c r="B11004" s="100">
        <v>13.51</v>
      </c>
      <c r="C11004" s="99" t="s">
        <v>175</v>
      </c>
    </row>
    <row r="11005" spans="1:3">
      <c r="A11005" s="101">
        <v>28632</v>
      </c>
      <c r="B11005" s="100">
        <v>13.62</v>
      </c>
      <c r="C11005" s="99" t="s">
        <v>175</v>
      </c>
    </row>
    <row r="11006" spans="1:3">
      <c r="A11006" s="101">
        <v>28629</v>
      </c>
      <c r="B11006" s="100">
        <v>13.48</v>
      </c>
      <c r="C11006" s="99" t="s">
        <v>175</v>
      </c>
    </row>
    <row r="11007" spans="1:3">
      <c r="A11007" s="101">
        <v>28628</v>
      </c>
      <c r="B11007" s="100">
        <v>13.55</v>
      </c>
      <c r="C11007" s="99" t="s">
        <v>175</v>
      </c>
    </row>
    <row r="11008" spans="1:3">
      <c r="A11008" s="101">
        <v>28627</v>
      </c>
      <c r="B11008" s="100">
        <v>13.68</v>
      </c>
      <c r="C11008" s="99" t="s">
        <v>175</v>
      </c>
    </row>
    <row r="11009" spans="1:3">
      <c r="A11009" s="101">
        <v>28626</v>
      </c>
      <c r="B11009" s="100">
        <v>13.65</v>
      </c>
      <c r="C11009" s="99" t="s">
        <v>175</v>
      </c>
    </row>
    <row r="11010" spans="1:3">
      <c r="A11010" s="101">
        <v>28625</v>
      </c>
      <c r="B11010" s="100">
        <v>13.56</v>
      </c>
      <c r="C11010" s="99" t="s">
        <v>175</v>
      </c>
    </row>
    <row r="11011" spans="1:3">
      <c r="A11011" s="101">
        <v>28622</v>
      </c>
      <c r="B11011" s="100">
        <v>13.46</v>
      </c>
      <c r="C11011" s="99" t="s">
        <v>175</v>
      </c>
    </row>
    <row r="11012" spans="1:3">
      <c r="A11012" s="101">
        <v>28621</v>
      </c>
      <c r="B11012" s="100">
        <v>13.34</v>
      </c>
      <c r="C11012" s="99" t="s">
        <v>175</v>
      </c>
    </row>
    <row r="11013" spans="1:3">
      <c r="A11013" s="101">
        <v>28620</v>
      </c>
      <c r="B11013" s="100">
        <v>13.16</v>
      </c>
      <c r="C11013" s="99" t="s">
        <v>175</v>
      </c>
    </row>
    <row r="11014" spans="1:3">
      <c r="A11014" s="101">
        <v>28619</v>
      </c>
      <c r="B11014" s="100">
        <v>13.16</v>
      </c>
      <c r="C11014" s="99" t="s">
        <v>175</v>
      </c>
    </row>
    <row r="11015" spans="1:3">
      <c r="A11015" s="101">
        <v>28618</v>
      </c>
      <c r="B11015" s="100">
        <v>13.19</v>
      </c>
      <c r="C11015" s="99" t="s">
        <v>175</v>
      </c>
    </row>
    <row r="11016" spans="1:3">
      <c r="A11016" s="101">
        <v>28615</v>
      </c>
      <c r="B11016" s="100">
        <v>13.23</v>
      </c>
      <c r="C11016" s="99" t="s">
        <v>175</v>
      </c>
    </row>
    <row r="11017" spans="1:3">
      <c r="A11017" s="101">
        <v>28614</v>
      </c>
      <c r="B11017" s="100">
        <v>13.14</v>
      </c>
      <c r="C11017" s="99" t="s">
        <v>175</v>
      </c>
    </row>
    <row r="11018" spans="1:3">
      <c r="A11018" s="101">
        <v>28613</v>
      </c>
      <c r="B11018" s="100">
        <v>13.17</v>
      </c>
      <c r="C11018" s="99" t="s">
        <v>175</v>
      </c>
    </row>
    <row r="11019" spans="1:3">
      <c r="A11019" s="101">
        <v>28612</v>
      </c>
      <c r="B11019" s="100">
        <v>13.3</v>
      </c>
      <c r="C11019" s="99" t="s">
        <v>175</v>
      </c>
    </row>
    <row r="11020" spans="1:3">
      <c r="A11020" s="101">
        <v>28611</v>
      </c>
      <c r="B11020" s="100">
        <v>13.35</v>
      </c>
      <c r="C11020" s="99" t="s">
        <v>175</v>
      </c>
    </row>
    <row r="11021" spans="1:3">
      <c r="A11021" s="101">
        <v>28608</v>
      </c>
      <c r="B11021" s="100">
        <v>13.23</v>
      </c>
      <c r="C11021" s="99" t="s">
        <v>175</v>
      </c>
    </row>
    <row r="11022" spans="1:3">
      <c r="A11022" s="101">
        <v>28607</v>
      </c>
      <c r="B11022" s="100">
        <v>13.1</v>
      </c>
      <c r="C11022" s="99" t="s">
        <v>175</v>
      </c>
    </row>
    <row r="11023" spans="1:3">
      <c r="A11023" s="101">
        <v>28606</v>
      </c>
      <c r="B11023" s="100">
        <v>13.23</v>
      </c>
      <c r="C11023" s="99" t="s">
        <v>175</v>
      </c>
    </row>
    <row r="11024" spans="1:3">
      <c r="A11024" s="101">
        <v>28605</v>
      </c>
      <c r="B11024" s="100">
        <v>13.21</v>
      </c>
      <c r="C11024" s="99" t="s">
        <v>175</v>
      </c>
    </row>
    <row r="11025" spans="1:3">
      <c r="A11025" s="101">
        <v>28604</v>
      </c>
      <c r="B11025" s="100">
        <v>13.09</v>
      </c>
      <c r="C11025" s="99" t="s">
        <v>175</v>
      </c>
    </row>
    <row r="11026" spans="1:3">
      <c r="A11026" s="101">
        <v>28601</v>
      </c>
      <c r="B11026" s="100">
        <v>12.89</v>
      </c>
      <c r="C11026" s="99" t="s">
        <v>175</v>
      </c>
    </row>
    <row r="11027" spans="1:3">
      <c r="A11027" s="101">
        <v>28600</v>
      </c>
      <c r="B11027" s="100">
        <v>12.92</v>
      </c>
      <c r="C11027" s="99" t="s">
        <v>175</v>
      </c>
    </row>
    <row r="11028" spans="1:3">
      <c r="A11028" s="101">
        <v>28599</v>
      </c>
      <c r="B11028" s="100">
        <v>12.84</v>
      </c>
      <c r="C11028" s="99" t="s">
        <v>175</v>
      </c>
    </row>
    <row r="11029" spans="1:3">
      <c r="A11029" s="101">
        <v>28598</v>
      </c>
      <c r="B11029" s="100">
        <v>12.79</v>
      </c>
      <c r="C11029" s="99" t="s">
        <v>175</v>
      </c>
    </row>
    <row r="11030" spans="1:3">
      <c r="A11030" s="101">
        <v>28597</v>
      </c>
      <c r="B11030" s="100">
        <v>12.92</v>
      </c>
      <c r="C11030" s="99" t="s">
        <v>175</v>
      </c>
    </row>
    <row r="11031" spans="1:3">
      <c r="A11031" s="101">
        <v>28594</v>
      </c>
      <c r="B11031" s="100">
        <v>12.71</v>
      </c>
      <c r="C11031" s="99" t="s">
        <v>175</v>
      </c>
    </row>
    <row r="11032" spans="1:3">
      <c r="A11032" s="101">
        <v>28593</v>
      </c>
      <c r="B11032" s="100">
        <v>12.44</v>
      </c>
      <c r="C11032" s="99" t="s">
        <v>175</v>
      </c>
    </row>
    <row r="11033" spans="1:3">
      <c r="A11033" s="101">
        <v>28592</v>
      </c>
      <c r="B11033" s="100">
        <v>12.32</v>
      </c>
      <c r="C11033" s="99" t="s">
        <v>175</v>
      </c>
    </row>
    <row r="11034" spans="1:3">
      <c r="A11034" s="101">
        <v>28591</v>
      </c>
      <c r="B11034" s="100">
        <v>12.34</v>
      </c>
      <c r="C11034" s="99" t="s">
        <v>175</v>
      </c>
    </row>
    <row r="11035" spans="1:3">
      <c r="A11035" s="101">
        <v>28590</v>
      </c>
      <c r="B11035" s="100">
        <v>12.38</v>
      </c>
      <c r="C11035" s="99" t="s">
        <v>175</v>
      </c>
    </row>
    <row r="11036" spans="1:3">
      <c r="A11036" s="101">
        <v>28587</v>
      </c>
      <c r="B11036" s="100">
        <v>12.33</v>
      </c>
      <c r="C11036" s="99" t="s">
        <v>175</v>
      </c>
    </row>
    <row r="11037" spans="1:3">
      <c r="A11037" s="101">
        <v>28586</v>
      </c>
      <c r="B11037" s="100">
        <v>12.28</v>
      </c>
      <c r="C11037" s="99" t="s">
        <v>175</v>
      </c>
    </row>
    <row r="11038" spans="1:3">
      <c r="A11038" s="101">
        <v>28585</v>
      </c>
      <c r="B11038" s="100">
        <v>12.25</v>
      </c>
      <c r="C11038" s="99" t="s">
        <v>175</v>
      </c>
    </row>
    <row r="11039" spans="1:3">
      <c r="A11039" s="101">
        <v>28584</v>
      </c>
      <c r="B11039" s="100">
        <v>12.15</v>
      </c>
      <c r="C11039" s="99" t="s">
        <v>175</v>
      </c>
    </row>
    <row r="11040" spans="1:3">
      <c r="A11040" s="101">
        <v>28583</v>
      </c>
      <c r="B11040" s="100">
        <v>12.09</v>
      </c>
      <c r="C11040" s="99" t="s">
        <v>175</v>
      </c>
    </row>
    <row r="11041" spans="1:3">
      <c r="A11041" s="101">
        <v>28580</v>
      </c>
      <c r="B11041" s="100">
        <v>12.19</v>
      </c>
      <c r="C11041" s="99" t="s">
        <v>175</v>
      </c>
    </row>
    <row r="11042" spans="1:3">
      <c r="A11042" s="101">
        <v>28579</v>
      </c>
      <c r="B11042" s="100">
        <v>12.22</v>
      </c>
      <c r="C11042" s="99" t="s">
        <v>175</v>
      </c>
    </row>
    <row r="11043" spans="1:3">
      <c r="A11043" s="101">
        <v>28578</v>
      </c>
      <c r="B11043" s="100">
        <v>12.39</v>
      </c>
      <c r="C11043" s="99" t="s">
        <v>175</v>
      </c>
    </row>
    <row r="11044" spans="1:3">
      <c r="A11044" s="101">
        <v>28577</v>
      </c>
      <c r="B11044" s="100">
        <v>12.37</v>
      </c>
      <c r="C11044" s="99" t="s">
        <v>175</v>
      </c>
    </row>
    <row r="11045" spans="1:3">
      <c r="A11045" s="101">
        <v>28576</v>
      </c>
      <c r="B11045" s="100">
        <v>12.28</v>
      </c>
      <c r="C11045" s="99" t="s">
        <v>175</v>
      </c>
    </row>
    <row r="11046" spans="1:3">
      <c r="A11046" s="101">
        <v>28572</v>
      </c>
      <c r="B11046" s="100">
        <v>12.35</v>
      </c>
      <c r="C11046" s="99" t="s">
        <v>175</v>
      </c>
    </row>
    <row r="11047" spans="1:3">
      <c r="A11047" s="101">
        <v>28571</v>
      </c>
      <c r="B11047" s="100">
        <v>12.36</v>
      </c>
      <c r="C11047" s="99" t="s">
        <v>175</v>
      </c>
    </row>
    <row r="11048" spans="1:3">
      <c r="A11048" s="101">
        <v>28570</v>
      </c>
      <c r="B11048" s="100">
        <v>12.42</v>
      </c>
      <c r="C11048" s="99" t="s">
        <v>175</v>
      </c>
    </row>
    <row r="11049" spans="1:3">
      <c r="A11049" s="101">
        <v>28569</v>
      </c>
      <c r="B11049" s="100">
        <v>12.56</v>
      </c>
      <c r="C11049" s="99" t="s">
        <v>175</v>
      </c>
    </row>
    <row r="11050" spans="1:3">
      <c r="A11050" s="101">
        <v>28566</v>
      </c>
      <c r="B11050" s="100">
        <v>12.47</v>
      </c>
      <c r="C11050" s="99" t="s">
        <v>175</v>
      </c>
    </row>
    <row r="11051" spans="1:3">
      <c r="A11051" s="101">
        <v>28565</v>
      </c>
      <c r="B11051" s="100">
        <v>12.38</v>
      </c>
      <c r="C11051" s="99" t="s">
        <v>175</v>
      </c>
    </row>
    <row r="11052" spans="1:3">
      <c r="A11052" s="101">
        <v>28564</v>
      </c>
      <c r="B11052" s="100">
        <v>12.33</v>
      </c>
      <c r="C11052" s="99" t="s">
        <v>175</v>
      </c>
    </row>
    <row r="11053" spans="1:3">
      <c r="A11053" s="101">
        <v>28563</v>
      </c>
      <c r="B11053" s="100">
        <v>12.36</v>
      </c>
      <c r="C11053" s="99" t="s">
        <v>175</v>
      </c>
    </row>
    <row r="11054" spans="1:3">
      <c r="A11054" s="101">
        <v>28562</v>
      </c>
      <c r="B11054" s="100">
        <v>12.3</v>
      </c>
      <c r="C11054" s="99" t="s">
        <v>175</v>
      </c>
    </row>
    <row r="11055" spans="1:3">
      <c r="A11055" s="101">
        <v>28559</v>
      </c>
      <c r="B11055" s="100">
        <v>12.29</v>
      </c>
      <c r="C11055" s="99" t="s">
        <v>175</v>
      </c>
    </row>
    <row r="11056" spans="1:3">
      <c r="A11056" s="101">
        <v>28558</v>
      </c>
      <c r="B11056" s="100">
        <v>12.15</v>
      </c>
      <c r="C11056" s="99" t="s">
        <v>175</v>
      </c>
    </row>
    <row r="11057" spans="1:3">
      <c r="A11057" s="101">
        <v>28557</v>
      </c>
      <c r="B11057" s="100">
        <v>12.15</v>
      </c>
      <c r="C11057" s="99" t="s">
        <v>175</v>
      </c>
    </row>
    <row r="11058" spans="1:3">
      <c r="A11058" s="101">
        <v>28556</v>
      </c>
      <c r="B11058" s="100">
        <v>12.08</v>
      </c>
      <c r="C11058" s="99" t="s">
        <v>175</v>
      </c>
    </row>
    <row r="11059" spans="1:3">
      <c r="A11059" s="101">
        <v>28555</v>
      </c>
      <c r="B11059" s="100">
        <v>12.02</v>
      </c>
      <c r="C11059" s="99" t="s">
        <v>175</v>
      </c>
    </row>
    <row r="11060" spans="1:3">
      <c r="A11060" s="101">
        <v>28552</v>
      </c>
      <c r="B11060" s="100">
        <v>12.09</v>
      </c>
      <c r="C11060" s="99" t="s">
        <v>175</v>
      </c>
    </row>
    <row r="11061" spans="1:3">
      <c r="A11061" s="101">
        <v>28551</v>
      </c>
      <c r="B11061" s="100">
        <v>12.07</v>
      </c>
      <c r="C11061" s="99" t="s">
        <v>175</v>
      </c>
    </row>
    <row r="11062" spans="1:3">
      <c r="A11062" s="101">
        <v>28550</v>
      </c>
      <c r="B11062" s="100">
        <v>12.05</v>
      </c>
      <c r="C11062" s="99" t="s">
        <v>175</v>
      </c>
    </row>
    <row r="11063" spans="1:3">
      <c r="A11063" s="101">
        <v>28549</v>
      </c>
      <c r="B11063" s="100">
        <v>12.03</v>
      </c>
      <c r="C11063" s="99" t="s">
        <v>175</v>
      </c>
    </row>
    <row r="11064" spans="1:3">
      <c r="A11064" s="101">
        <v>28548</v>
      </c>
      <c r="B11064" s="100">
        <v>12.12</v>
      </c>
      <c r="C11064" s="99" t="s">
        <v>175</v>
      </c>
    </row>
    <row r="11065" spans="1:3">
      <c r="A11065" s="101">
        <v>28545</v>
      </c>
      <c r="B11065" s="100">
        <v>12.22</v>
      </c>
      <c r="C11065" s="99" t="s">
        <v>175</v>
      </c>
    </row>
    <row r="11066" spans="1:3">
      <c r="A11066" s="101">
        <v>28544</v>
      </c>
      <c r="B11066" s="100">
        <v>12.1</v>
      </c>
      <c r="C11066" s="99" t="s">
        <v>175</v>
      </c>
    </row>
    <row r="11067" spans="1:3">
      <c r="A11067" s="101">
        <v>28543</v>
      </c>
      <c r="B11067" s="100">
        <v>12.09</v>
      </c>
      <c r="C11067" s="99" t="s">
        <v>175</v>
      </c>
    </row>
    <row r="11068" spans="1:3">
      <c r="A11068" s="101">
        <v>28542</v>
      </c>
      <c r="B11068" s="100">
        <v>12.07</v>
      </c>
      <c r="C11068" s="99" t="s">
        <v>175</v>
      </c>
    </row>
    <row r="11069" spans="1:3">
      <c r="A11069" s="101">
        <v>28538</v>
      </c>
      <c r="B11069" s="100">
        <v>12.12</v>
      </c>
      <c r="C11069" s="99" t="s">
        <v>175</v>
      </c>
    </row>
    <row r="11070" spans="1:3">
      <c r="A11070" s="101">
        <v>28537</v>
      </c>
      <c r="B11070" s="100">
        <v>12.13</v>
      </c>
      <c r="C11070" s="99" t="s">
        <v>175</v>
      </c>
    </row>
    <row r="11071" spans="1:3">
      <c r="A11071" s="101">
        <v>28536</v>
      </c>
      <c r="B11071" s="100">
        <v>12.24</v>
      </c>
      <c r="C11071" s="99" t="s">
        <v>175</v>
      </c>
    </row>
    <row r="11072" spans="1:3">
      <c r="A11072" s="101">
        <v>28535</v>
      </c>
      <c r="B11072" s="100">
        <v>12.27</v>
      </c>
      <c r="C11072" s="99" t="s">
        <v>175</v>
      </c>
    </row>
    <row r="11073" spans="1:3">
      <c r="A11073" s="101">
        <v>28534</v>
      </c>
      <c r="B11073" s="100">
        <v>12.37</v>
      </c>
      <c r="C11073" s="99" t="s">
        <v>175</v>
      </c>
    </row>
    <row r="11074" spans="1:3">
      <c r="A11074" s="101">
        <v>28531</v>
      </c>
      <c r="B11074" s="100">
        <v>12.41</v>
      </c>
      <c r="C11074" s="99" t="s">
        <v>175</v>
      </c>
    </row>
    <row r="11075" spans="1:3">
      <c r="A11075" s="101">
        <v>28530</v>
      </c>
      <c r="B11075" s="100">
        <v>12.43</v>
      </c>
      <c r="C11075" s="99" t="s">
        <v>175</v>
      </c>
    </row>
    <row r="11076" spans="1:3">
      <c r="A11076" s="101">
        <v>28529</v>
      </c>
      <c r="B11076" s="100">
        <v>12.49</v>
      </c>
      <c r="C11076" s="99" t="s">
        <v>175</v>
      </c>
    </row>
    <row r="11077" spans="1:3">
      <c r="A11077" s="101">
        <v>28528</v>
      </c>
      <c r="B11077" s="100">
        <v>12.42</v>
      </c>
      <c r="C11077" s="99" t="s">
        <v>175</v>
      </c>
    </row>
    <row r="11078" spans="1:3">
      <c r="A11078" s="101">
        <v>28527</v>
      </c>
      <c r="B11078" s="100">
        <v>12.3</v>
      </c>
      <c r="C11078" s="99" t="s">
        <v>175</v>
      </c>
    </row>
    <row r="11079" spans="1:3">
      <c r="A11079" s="101">
        <v>28524</v>
      </c>
      <c r="B11079" s="100">
        <v>12.31</v>
      </c>
      <c r="C11079" s="99" t="s">
        <v>175</v>
      </c>
    </row>
    <row r="11080" spans="1:3">
      <c r="A11080" s="101">
        <v>28523</v>
      </c>
      <c r="B11080" s="100">
        <v>12.36</v>
      </c>
      <c r="C11080" s="99" t="s">
        <v>175</v>
      </c>
    </row>
    <row r="11081" spans="1:3">
      <c r="A11081" s="101">
        <v>28522</v>
      </c>
      <c r="B11081" s="100">
        <v>12.33</v>
      </c>
      <c r="C11081" s="99" t="s">
        <v>175</v>
      </c>
    </row>
    <row r="11082" spans="1:3">
      <c r="A11082" s="101">
        <v>28521</v>
      </c>
      <c r="B11082" s="100">
        <v>12.23</v>
      </c>
      <c r="C11082" s="99" t="s">
        <v>175</v>
      </c>
    </row>
    <row r="11083" spans="1:3">
      <c r="A11083" s="101">
        <v>28520</v>
      </c>
      <c r="B11083" s="100">
        <v>12.23</v>
      </c>
      <c r="C11083" s="99" t="s">
        <v>175</v>
      </c>
    </row>
    <row r="11084" spans="1:3">
      <c r="A11084" s="101">
        <v>28517</v>
      </c>
      <c r="B11084" s="100">
        <v>12.12</v>
      </c>
      <c r="C11084" s="99" t="s">
        <v>175</v>
      </c>
    </row>
    <row r="11085" spans="1:3">
      <c r="A11085" s="101">
        <v>28516</v>
      </c>
      <c r="B11085" s="100">
        <v>12.12</v>
      </c>
      <c r="C11085" s="99" t="s">
        <v>175</v>
      </c>
    </row>
    <row r="11086" spans="1:3">
      <c r="A11086" s="101">
        <v>28515</v>
      </c>
      <c r="B11086" s="100">
        <v>12.23</v>
      </c>
      <c r="C11086" s="99" t="s">
        <v>175</v>
      </c>
    </row>
    <row r="11087" spans="1:3">
      <c r="A11087" s="101">
        <v>28514</v>
      </c>
      <c r="B11087" s="100">
        <v>12.21</v>
      </c>
      <c r="C11087" s="99" t="s">
        <v>175</v>
      </c>
    </row>
    <row r="11088" spans="1:3">
      <c r="A11088" s="101">
        <v>28513</v>
      </c>
      <c r="B11088" s="100">
        <v>12.21</v>
      </c>
      <c r="C11088" s="99" t="s">
        <v>175</v>
      </c>
    </row>
    <row r="11089" spans="1:3">
      <c r="A11089" s="101">
        <v>28510</v>
      </c>
      <c r="B11089" s="100">
        <v>12.3</v>
      </c>
      <c r="C11089" s="99" t="s">
        <v>175</v>
      </c>
    </row>
    <row r="11090" spans="1:3">
      <c r="A11090" s="101">
        <v>28509</v>
      </c>
      <c r="B11090" s="100">
        <v>12.33</v>
      </c>
      <c r="C11090" s="99" t="s">
        <v>175</v>
      </c>
    </row>
    <row r="11091" spans="1:3">
      <c r="A11091" s="101">
        <v>28508</v>
      </c>
      <c r="B11091" s="100">
        <v>12.39</v>
      </c>
      <c r="C11091" s="99" t="s">
        <v>175</v>
      </c>
    </row>
    <row r="11092" spans="1:3">
      <c r="A11092" s="101">
        <v>28507</v>
      </c>
      <c r="B11092" s="100">
        <v>12.3</v>
      </c>
      <c r="C11092" s="99" t="s">
        <v>175</v>
      </c>
    </row>
    <row r="11093" spans="1:3">
      <c r="A11093" s="101">
        <v>28506</v>
      </c>
      <c r="B11093" s="100">
        <v>12.23</v>
      </c>
      <c r="C11093" s="99" t="s">
        <v>175</v>
      </c>
    </row>
    <row r="11094" spans="1:3">
      <c r="A11094" s="101">
        <v>28503</v>
      </c>
      <c r="B11094" s="100">
        <v>12.27</v>
      </c>
      <c r="C11094" s="99" t="s">
        <v>175</v>
      </c>
    </row>
    <row r="11095" spans="1:3">
      <c r="A11095" s="101">
        <v>28502</v>
      </c>
      <c r="B11095" s="100">
        <v>12.28</v>
      </c>
      <c r="C11095" s="99" t="s">
        <v>175</v>
      </c>
    </row>
    <row r="11096" spans="1:3">
      <c r="A11096" s="101">
        <v>28501</v>
      </c>
      <c r="B11096" s="100">
        <v>12.27</v>
      </c>
      <c r="C11096" s="99" t="s">
        <v>175</v>
      </c>
    </row>
    <row r="11097" spans="1:3">
      <c r="A11097" s="101">
        <v>28500</v>
      </c>
      <c r="B11097" s="100">
        <v>12.33</v>
      </c>
      <c r="C11097" s="99" t="s">
        <v>175</v>
      </c>
    </row>
    <row r="11098" spans="1:3">
      <c r="A11098" s="101">
        <v>28499</v>
      </c>
      <c r="B11098" s="100">
        <v>12.4</v>
      </c>
      <c r="C11098" s="99" t="s">
        <v>175</v>
      </c>
    </row>
    <row r="11099" spans="1:3">
      <c r="A11099" s="101">
        <v>28496</v>
      </c>
      <c r="B11099" s="100">
        <v>12.53</v>
      </c>
      <c r="C11099" s="99" t="s">
        <v>175</v>
      </c>
    </row>
    <row r="11100" spans="1:3">
      <c r="A11100" s="101">
        <v>28495</v>
      </c>
      <c r="B11100" s="100">
        <v>12.68</v>
      </c>
      <c r="C11100" s="99" t="s">
        <v>175</v>
      </c>
    </row>
    <row r="11101" spans="1:3">
      <c r="A11101" s="101">
        <v>28494</v>
      </c>
      <c r="B11101" s="100">
        <v>12.79</v>
      </c>
      <c r="C11101" s="99" t="s">
        <v>175</v>
      </c>
    </row>
    <row r="11102" spans="1:3">
      <c r="A11102" s="101">
        <v>28493</v>
      </c>
      <c r="B11102" s="100">
        <v>12.83</v>
      </c>
      <c r="C11102" s="99" t="s">
        <v>175</v>
      </c>
    </row>
    <row r="11103" spans="1:3">
      <c r="A11103" s="101">
        <v>28489</v>
      </c>
      <c r="B11103" s="100">
        <v>13.01</v>
      </c>
      <c r="C11103" s="99" t="s">
        <v>175</v>
      </c>
    </row>
    <row r="11104" spans="1:3">
      <c r="A11104" s="101">
        <v>28488</v>
      </c>
      <c r="B11104" s="100">
        <v>13.16</v>
      </c>
      <c r="C11104" s="99" t="s">
        <v>175</v>
      </c>
    </row>
    <row r="11105" spans="1:3">
      <c r="A11105" s="101">
        <v>28487</v>
      </c>
      <c r="B11105" s="100">
        <v>13.14</v>
      </c>
      <c r="C11105" s="99" t="s">
        <v>175</v>
      </c>
    </row>
    <row r="11106" spans="1:3">
      <c r="A11106" s="101">
        <v>28486</v>
      </c>
      <c r="B11106" s="100">
        <v>13.13</v>
      </c>
      <c r="C11106" s="99" t="s">
        <v>175</v>
      </c>
    </row>
    <row r="11107" spans="1:3">
      <c r="A11107" s="101">
        <v>28482</v>
      </c>
      <c r="B11107" s="100">
        <v>13.12</v>
      </c>
      <c r="C11107" s="99" t="s">
        <v>175</v>
      </c>
    </row>
    <row r="11108" spans="1:3">
      <c r="A11108" s="101">
        <v>28481</v>
      </c>
      <c r="B11108" s="100">
        <v>13</v>
      </c>
      <c r="C11108" s="99" t="s">
        <v>175</v>
      </c>
    </row>
    <row r="11109" spans="1:3">
      <c r="A11109" s="101">
        <v>28480</v>
      </c>
      <c r="B11109" s="100">
        <v>12.9</v>
      </c>
      <c r="C11109" s="99" t="s">
        <v>175</v>
      </c>
    </row>
    <row r="11110" spans="1:3">
      <c r="A11110" s="101">
        <v>28479</v>
      </c>
      <c r="B11110" s="100">
        <v>12.82</v>
      </c>
      <c r="C11110" s="99" t="s">
        <v>175</v>
      </c>
    </row>
    <row r="11111" spans="1:3">
      <c r="A11111" s="101">
        <v>28478</v>
      </c>
      <c r="B11111" s="100">
        <v>12.85</v>
      </c>
      <c r="C11111" s="99" t="s">
        <v>175</v>
      </c>
    </row>
    <row r="11112" spans="1:3">
      <c r="A11112" s="101">
        <v>28475</v>
      </c>
      <c r="B11112" s="100">
        <v>12.94</v>
      </c>
      <c r="C11112" s="99" t="s">
        <v>175</v>
      </c>
    </row>
    <row r="11113" spans="1:3">
      <c r="A11113" s="101">
        <v>28474</v>
      </c>
      <c r="B11113" s="100">
        <v>12.96</v>
      </c>
      <c r="C11113" s="99" t="s">
        <v>175</v>
      </c>
    </row>
    <row r="11114" spans="1:3">
      <c r="A11114" s="101">
        <v>28473</v>
      </c>
      <c r="B11114" s="100">
        <v>13.03</v>
      </c>
      <c r="C11114" s="99" t="s">
        <v>175</v>
      </c>
    </row>
    <row r="11115" spans="1:3">
      <c r="A11115" s="101">
        <v>28472</v>
      </c>
      <c r="B11115" s="100">
        <v>12.97</v>
      </c>
      <c r="C11115" s="99" t="s">
        <v>175</v>
      </c>
    </row>
    <row r="11116" spans="1:3">
      <c r="A11116" s="101">
        <v>28471</v>
      </c>
      <c r="B11116" s="100">
        <v>12.98</v>
      </c>
      <c r="C11116" s="99" t="s">
        <v>175</v>
      </c>
    </row>
    <row r="11117" spans="1:3">
      <c r="A11117" s="101">
        <v>28468</v>
      </c>
      <c r="B11117" s="100">
        <v>12.97</v>
      </c>
      <c r="C11117" s="99" t="s">
        <v>175</v>
      </c>
    </row>
    <row r="11118" spans="1:3">
      <c r="A11118" s="101">
        <v>28467</v>
      </c>
      <c r="B11118" s="100">
        <v>12.88</v>
      </c>
      <c r="C11118" s="99" t="s">
        <v>175</v>
      </c>
    </row>
    <row r="11119" spans="1:3">
      <c r="A11119" s="101">
        <v>28466</v>
      </c>
      <c r="B11119" s="100">
        <v>12.85</v>
      </c>
      <c r="C11119" s="99" t="s">
        <v>175</v>
      </c>
    </row>
    <row r="11120" spans="1:3">
      <c r="A11120" s="101">
        <v>28465</v>
      </c>
      <c r="B11120" s="100">
        <v>12.86</v>
      </c>
      <c r="C11120" s="99" t="s">
        <v>175</v>
      </c>
    </row>
    <row r="11121" spans="1:3">
      <c r="A11121" s="101">
        <v>28464</v>
      </c>
      <c r="B11121" s="100">
        <v>13.05</v>
      </c>
      <c r="C11121" s="99" t="s">
        <v>175</v>
      </c>
    </row>
    <row r="11122" spans="1:3">
      <c r="A11122" s="101">
        <v>28461</v>
      </c>
      <c r="B11122" s="100">
        <v>13.11</v>
      </c>
      <c r="C11122" s="99" t="s">
        <v>175</v>
      </c>
    </row>
    <row r="11123" spans="1:3">
      <c r="A11123" s="101">
        <v>28460</v>
      </c>
      <c r="B11123" s="100">
        <v>13.11</v>
      </c>
      <c r="C11123" s="99" t="s">
        <v>175</v>
      </c>
    </row>
    <row r="11124" spans="1:3">
      <c r="A11124" s="101">
        <v>28459</v>
      </c>
      <c r="B11124" s="100">
        <v>13.12</v>
      </c>
      <c r="C11124" s="99" t="s">
        <v>175</v>
      </c>
    </row>
    <row r="11125" spans="1:3">
      <c r="A11125" s="101">
        <v>28458</v>
      </c>
      <c r="B11125" s="100">
        <v>13.09</v>
      </c>
      <c r="C11125" s="99" t="s">
        <v>175</v>
      </c>
    </row>
    <row r="11126" spans="1:3">
      <c r="A11126" s="101">
        <v>28457</v>
      </c>
      <c r="B11126" s="100">
        <v>13.29</v>
      </c>
      <c r="C11126" s="99" t="s">
        <v>175</v>
      </c>
    </row>
    <row r="11127" spans="1:3">
      <c r="A11127" s="101">
        <v>28454</v>
      </c>
      <c r="B11127" s="100">
        <v>13.38</v>
      </c>
      <c r="C11127" s="99" t="s">
        <v>175</v>
      </c>
    </row>
    <row r="11128" spans="1:3">
      <c r="A11128" s="101">
        <v>28452</v>
      </c>
      <c r="B11128" s="100">
        <v>13.34</v>
      </c>
      <c r="C11128" s="99" t="s">
        <v>175</v>
      </c>
    </row>
    <row r="11129" spans="1:3">
      <c r="A11129" s="101">
        <v>28451</v>
      </c>
      <c r="B11129" s="100">
        <v>13.27</v>
      </c>
      <c r="C11129" s="99" t="s">
        <v>175</v>
      </c>
    </row>
    <row r="11130" spans="1:3">
      <c r="A11130" s="101">
        <v>28450</v>
      </c>
      <c r="B11130" s="100">
        <v>13.16</v>
      </c>
      <c r="C11130" s="99" t="s">
        <v>175</v>
      </c>
    </row>
    <row r="11131" spans="1:3">
      <c r="A11131" s="101">
        <v>28447</v>
      </c>
      <c r="B11131" s="100">
        <v>13.17</v>
      </c>
      <c r="C11131" s="99" t="s">
        <v>175</v>
      </c>
    </row>
    <row r="11132" spans="1:3">
      <c r="A11132" s="101">
        <v>28446</v>
      </c>
      <c r="B11132" s="100">
        <v>13.14</v>
      </c>
      <c r="C11132" s="99" t="s">
        <v>175</v>
      </c>
    </row>
    <row r="11133" spans="1:3">
      <c r="A11133" s="101">
        <v>28445</v>
      </c>
      <c r="B11133" s="100">
        <v>13.18</v>
      </c>
      <c r="C11133" s="99" t="s">
        <v>175</v>
      </c>
    </row>
    <row r="11134" spans="1:3">
      <c r="A11134" s="101">
        <v>28444</v>
      </c>
      <c r="B11134" s="100">
        <v>13.25</v>
      </c>
      <c r="C11134" s="99" t="s">
        <v>175</v>
      </c>
    </row>
    <row r="11135" spans="1:3">
      <c r="A11135" s="101">
        <v>28443</v>
      </c>
      <c r="B11135" s="100">
        <v>13.16</v>
      </c>
      <c r="C11135" s="99" t="s">
        <v>175</v>
      </c>
    </row>
    <row r="11136" spans="1:3">
      <c r="A11136" s="101">
        <v>28440</v>
      </c>
      <c r="B11136" s="100">
        <v>13.24</v>
      </c>
      <c r="C11136" s="99" t="s">
        <v>175</v>
      </c>
    </row>
    <row r="11137" spans="1:3">
      <c r="A11137" s="101">
        <v>28439</v>
      </c>
      <c r="B11137" s="100">
        <v>13.07</v>
      </c>
      <c r="C11137" s="99" t="s">
        <v>175</v>
      </c>
    </row>
    <row r="11138" spans="1:3">
      <c r="A11138" s="101">
        <v>28438</v>
      </c>
      <c r="B11138" s="100">
        <v>12.81</v>
      </c>
      <c r="C11138" s="99" t="s">
        <v>175</v>
      </c>
    </row>
    <row r="11139" spans="1:3">
      <c r="A11139" s="101">
        <v>28437</v>
      </c>
      <c r="B11139" s="100">
        <v>12.74</v>
      </c>
      <c r="C11139" s="99" t="s">
        <v>175</v>
      </c>
    </row>
    <row r="11140" spans="1:3">
      <c r="A11140" s="101">
        <v>28436</v>
      </c>
      <c r="B11140" s="100">
        <v>12.71</v>
      </c>
      <c r="C11140" s="99" t="s">
        <v>175</v>
      </c>
    </row>
    <row r="11141" spans="1:3">
      <c r="A11141" s="101">
        <v>28433</v>
      </c>
      <c r="B11141" s="100">
        <v>12.61</v>
      </c>
      <c r="C11141" s="99" t="s">
        <v>175</v>
      </c>
    </row>
    <row r="11142" spans="1:3">
      <c r="A11142" s="101">
        <v>28432</v>
      </c>
      <c r="B11142" s="100">
        <v>12.49</v>
      </c>
      <c r="C11142" s="99" t="s">
        <v>175</v>
      </c>
    </row>
    <row r="11143" spans="1:3">
      <c r="A11143" s="101">
        <v>28431</v>
      </c>
      <c r="B11143" s="100">
        <v>12.48</v>
      </c>
      <c r="C11143" s="99" t="s">
        <v>175</v>
      </c>
    </row>
    <row r="11144" spans="1:3">
      <c r="A11144" s="101">
        <v>28430</v>
      </c>
      <c r="B11144" s="100">
        <v>12.55</v>
      </c>
      <c r="C11144" s="99" t="s">
        <v>175</v>
      </c>
    </row>
    <row r="11145" spans="1:3">
      <c r="A11145" s="101">
        <v>28429</v>
      </c>
      <c r="B11145" s="100">
        <v>12.68</v>
      </c>
      <c r="C11145" s="99" t="s">
        <v>175</v>
      </c>
    </row>
    <row r="11146" spans="1:3">
      <c r="A11146" s="101">
        <v>28426</v>
      </c>
      <c r="B11146" s="100">
        <v>12.71</v>
      </c>
      <c r="C11146" s="99" t="s">
        <v>175</v>
      </c>
    </row>
    <row r="11147" spans="1:3">
      <c r="A11147" s="101">
        <v>28425</v>
      </c>
      <c r="B11147" s="100">
        <v>12.67</v>
      </c>
      <c r="C11147" s="99" t="s">
        <v>175</v>
      </c>
    </row>
    <row r="11148" spans="1:3">
      <c r="A11148" s="101">
        <v>28424</v>
      </c>
      <c r="B11148" s="100">
        <v>12.64</v>
      </c>
      <c r="C11148" s="99" t="s">
        <v>175</v>
      </c>
    </row>
    <row r="11149" spans="1:3">
      <c r="A11149" s="101">
        <v>28423</v>
      </c>
      <c r="B11149" s="100">
        <v>12.49</v>
      </c>
      <c r="C11149" s="99" t="s">
        <v>175</v>
      </c>
    </row>
    <row r="11150" spans="1:3">
      <c r="A11150" s="101">
        <v>28422</v>
      </c>
      <c r="B11150" s="100">
        <v>12.57</v>
      </c>
      <c r="C11150" s="99" t="s">
        <v>175</v>
      </c>
    </row>
    <row r="11151" spans="1:3">
      <c r="A11151" s="101">
        <v>28419</v>
      </c>
      <c r="B11151" s="100">
        <v>12.67</v>
      </c>
      <c r="C11151" s="99" t="s">
        <v>175</v>
      </c>
    </row>
    <row r="11152" spans="1:3">
      <c r="A11152" s="101">
        <v>28418</v>
      </c>
      <c r="B11152" s="100">
        <v>12.71</v>
      </c>
      <c r="C11152" s="99" t="s">
        <v>175</v>
      </c>
    </row>
    <row r="11153" spans="1:3">
      <c r="A11153" s="101">
        <v>28417</v>
      </c>
      <c r="B11153" s="100">
        <v>12.67</v>
      </c>
      <c r="C11153" s="99" t="s">
        <v>175</v>
      </c>
    </row>
    <row r="11154" spans="1:3">
      <c r="A11154" s="101">
        <v>28416</v>
      </c>
      <c r="B11154" s="100">
        <v>12.81</v>
      </c>
      <c r="C11154" s="99" t="s">
        <v>175</v>
      </c>
    </row>
    <row r="11155" spans="1:3">
      <c r="A11155" s="101">
        <v>28415</v>
      </c>
      <c r="B11155" s="100">
        <v>12.82</v>
      </c>
      <c r="C11155" s="99" t="s">
        <v>175</v>
      </c>
    </row>
    <row r="11156" spans="1:3">
      <c r="A11156" s="101">
        <v>28412</v>
      </c>
      <c r="B11156" s="100">
        <v>12.83</v>
      </c>
      <c r="C11156" s="99" t="s">
        <v>175</v>
      </c>
    </row>
    <row r="11157" spans="1:3">
      <c r="A11157" s="101">
        <v>28411</v>
      </c>
      <c r="B11157" s="100">
        <v>12.81</v>
      </c>
      <c r="C11157" s="99" t="s">
        <v>175</v>
      </c>
    </row>
    <row r="11158" spans="1:3">
      <c r="A11158" s="101">
        <v>28410</v>
      </c>
      <c r="B11158" s="100">
        <v>12.89</v>
      </c>
      <c r="C11158" s="99" t="s">
        <v>175</v>
      </c>
    </row>
    <row r="11159" spans="1:3">
      <c r="A11159" s="101">
        <v>28409</v>
      </c>
      <c r="B11159" s="100">
        <v>13.01</v>
      </c>
      <c r="C11159" s="99" t="s">
        <v>175</v>
      </c>
    </row>
    <row r="11160" spans="1:3">
      <c r="A11160" s="101">
        <v>28408</v>
      </c>
      <c r="B11160" s="100">
        <v>13.12</v>
      </c>
      <c r="C11160" s="99" t="s">
        <v>175</v>
      </c>
    </row>
    <row r="11161" spans="1:3">
      <c r="A11161" s="101">
        <v>28405</v>
      </c>
      <c r="B11161" s="100">
        <v>13.15</v>
      </c>
      <c r="C11161" s="99" t="s">
        <v>175</v>
      </c>
    </row>
    <row r="11162" spans="1:3">
      <c r="A11162" s="101">
        <v>28404</v>
      </c>
      <c r="B11162" s="100">
        <v>13.17</v>
      </c>
      <c r="C11162" s="99" t="s">
        <v>175</v>
      </c>
    </row>
    <row r="11163" spans="1:3">
      <c r="A11163" s="101">
        <v>28403</v>
      </c>
      <c r="B11163" s="100">
        <v>13.12</v>
      </c>
      <c r="C11163" s="99" t="s">
        <v>175</v>
      </c>
    </row>
    <row r="11164" spans="1:3">
      <c r="A11164" s="101">
        <v>28402</v>
      </c>
      <c r="B11164" s="100">
        <v>13.16</v>
      </c>
      <c r="C11164" s="99" t="s">
        <v>175</v>
      </c>
    </row>
    <row r="11165" spans="1:3">
      <c r="A11165" s="101">
        <v>28401</v>
      </c>
      <c r="B11165" s="100">
        <v>13.26</v>
      </c>
      <c r="C11165" s="99" t="s">
        <v>175</v>
      </c>
    </row>
    <row r="11166" spans="1:3">
      <c r="A11166" s="101">
        <v>28398</v>
      </c>
      <c r="B11166" s="100">
        <v>13.23</v>
      </c>
      <c r="C11166" s="99" t="s">
        <v>175</v>
      </c>
    </row>
    <row r="11167" spans="1:3">
      <c r="A11167" s="101">
        <v>28397</v>
      </c>
      <c r="B11167" s="100">
        <v>13.13</v>
      </c>
      <c r="C11167" s="99" t="s">
        <v>175</v>
      </c>
    </row>
    <row r="11168" spans="1:3">
      <c r="A11168" s="101">
        <v>28396</v>
      </c>
      <c r="B11168" s="100">
        <v>13.19</v>
      </c>
      <c r="C11168" s="99" t="s">
        <v>175</v>
      </c>
    </row>
    <row r="11169" spans="1:3">
      <c r="A11169" s="101">
        <v>28395</v>
      </c>
      <c r="B11169" s="100">
        <v>13.18</v>
      </c>
      <c r="C11169" s="99" t="s">
        <v>175</v>
      </c>
    </row>
    <row r="11170" spans="1:3">
      <c r="A11170" s="101">
        <v>28394</v>
      </c>
      <c r="B11170" s="100">
        <v>13.2</v>
      </c>
      <c r="C11170" s="99" t="s">
        <v>175</v>
      </c>
    </row>
    <row r="11171" spans="1:3">
      <c r="A11171" s="101">
        <v>28391</v>
      </c>
      <c r="B11171" s="100">
        <v>13.15</v>
      </c>
      <c r="C11171" s="99" t="s">
        <v>175</v>
      </c>
    </row>
    <row r="11172" spans="1:3">
      <c r="A11172" s="101">
        <v>28390</v>
      </c>
      <c r="B11172" s="100">
        <v>13.16</v>
      </c>
      <c r="C11172" s="99" t="s">
        <v>175</v>
      </c>
    </row>
    <row r="11173" spans="1:3">
      <c r="A11173" s="101">
        <v>28389</v>
      </c>
      <c r="B11173" s="100">
        <v>13.16</v>
      </c>
      <c r="C11173" s="99" t="s">
        <v>175</v>
      </c>
    </row>
    <row r="11174" spans="1:3">
      <c r="A11174" s="101">
        <v>28388</v>
      </c>
      <c r="B11174" s="100">
        <v>13.27</v>
      </c>
      <c r="C11174" s="99" t="s">
        <v>175</v>
      </c>
    </row>
    <row r="11175" spans="1:3">
      <c r="A11175" s="101">
        <v>28387</v>
      </c>
      <c r="B11175" s="100">
        <v>13.25</v>
      </c>
      <c r="C11175" s="99" t="s">
        <v>175</v>
      </c>
    </row>
    <row r="11176" spans="1:3">
      <c r="A11176" s="101">
        <v>28384</v>
      </c>
      <c r="B11176" s="100">
        <v>13.34</v>
      </c>
      <c r="C11176" s="99" t="s">
        <v>175</v>
      </c>
    </row>
    <row r="11177" spans="1:3">
      <c r="A11177" s="101">
        <v>28383</v>
      </c>
      <c r="B11177" s="100">
        <v>13.38</v>
      </c>
      <c r="C11177" s="99" t="s">
        <v>175</v>
      </c>
    </row>
    <row r="11178" spans="1:3">
      <c r="A11178" s="101">
        <v>28382</v>
      </c>
      <c r="B11178" s="100">
        <v>13.35</v>
      </c>
      <c r="C11178" s="99" t="s">
        <v>175</v>
      </c>
    </row>
    <row r="11179" spans="1:3">
      <c r="A11179" s="101">
        <v>28381</v>
      </c>
      <c r="B11179" s="100">
        <v>13.29</v>
      </c>
      <c r="C11179" s="99" t="s">
        <v>175</v>
      </c>
    </row>
    <row r="11180" spans="1:3">
      <c r="A11180" s="101">
        <v>28380</v>
      </c>
      <c r="B11180" s="100">
        <v>13.27</v>
      </c>
      <c r="C11180" s="99" t="s">
        <v>175</v>
      </c>
    </row>
    <row r="11181" spans="1:3">
      <c r="A11181" s="101">
        <v>28377</v>
      </c>
      <c r="B11181" s="100">
        <v>13.32</v>
      </c>
      <c r="C11181" s="99" t="s">
        <v>175</v>
      </c>
    </row>
    <row r="11182" spans="1:3">
      <c r="A11182" s="101">
        <v>28376</v>
      </c>
      <c r="B11182" s="100">
        <v>13.43</v>
      </c>
      <c r="C11182" s="99" t="s">
        <v>175</v>
      </c>
    </row>
    <row r="11183" spans="1:3">
      <c r="A11183" s="101">
        <v>28375</v>
      </c>
      <c r="B11183" s="100">
        <v>13.54</v>
      </c>
      <c r="C11183" s="99" t="s">
        <v>175</v>
      </c>
    </row>
    <row r="11184" spans="1:3">
      <c r="A11184" s="101">
        <v>28374</v>
      </c>
      <c r="B11184" s="100">
        <v>13.5</v>
      </c>
      <c r="C11184" s="99" t="s">
        <v>175</v>
      </c>
    </row>
    <row r="11185" spans="1:3">
      <c r="A11185" s="101">
        <v>28370</v>
      </c>
      <c r="B11185" s="100">
        <v>13.46</v>
      </c>
      <c r="C11185" s="99" t="s">
        <v>175</v>
      </c>
    </row>
    <row r="11186" spans="1:3">
      <c r="A11186" s="101">
        <v>28369</v>
      </c>
      <c r="B11186" s="100">
        <v>13.37</v>
      </c>
      <c r="C11186" s="99" t="s">
        <v>175</v>
      </c>
    </row>
    <row r="11187" spans="1:3">
      <c r="A11187" s="101">
        <v>28368</v>
      </c>
      <c r="B11187" s="100">
        <v>13.36</v>
      </c>
      <c r="C11187" s="99" t="s">
        <v>175</v>
      </c>
    </row>
    <row r="11188" spans="1:3">
      <c r="A11188" s="101">
        <v>28367</v>
      </c>
      <c r="B11188" s="100">
        <v>13.31</v>
      </c>
      <c r="C11188" s="99" t="s">
        <v>175</v>
      </c>
    </row>
    <row r="11189" spans="1:3">
      <c r="A11189" s="101">
        <v>28366</v>
      </c>
      <c r="B11189" s="100">
        <v>13.39</v>
      </c>
      <c r="C11189" s="99" t="s">
        <v>175</v>
      </c>
    </row>
    <row r="11190" spans="1:3">
      <c r="A11190" s="101">
        <v>28363</v>
      </c>
      <c r="B11190" s="100">
        <v>13.27</v>
      </c>
      <c r="C11190" s="99" t="s">
        <v>175</v>
      </c>
    </row>
    <row r="11191" spans="1:3">
      <c r="A11191" s="101">
        <v>28362</v>
      </c>
      <c r="B11191" s="100">
        <v>13.27</v>
      </c>
      <c r="C11191" s="99" t="s">
        <v>175</v>
      </c>
    </row>
    <row r="11192" spans="1:3">
      <c r="A11192" s="101">
        <v>28361</v>
      </c>
      <c r="B11192" s="100">
        <v>13.41</v>
      </c>
      <c r="C11192" s="99" t="s">
        <v>175</v>
      </c>
    </row>
    <row r="11193" spans="1:3">
      <c r="A11193" s="101">
        <v>28360</v>
      </c>
      <c r="B11193" s="100">
        <v>13.46</v>
      </c>
      <c r="C11193" s="99" t="s">
        <v>175</v>
      </c>
    </row>
    <row r="11194" spans="1:3">
      <c r="A11194" s="101">
        <v>28359</v>
      </c>
      <c r="B11194" s="100">
        <v>13.48</v>
      </c>
      <c r="C11194" s="99" t="s">
        <v>175</v>
      </c>
    </row>
    <row r="11195" spans="1:3">
      <c r="A11195" s="101">
        <v>28356</v>
      </c>
      <c r="B11195" s="100">
        <v>13.44</v>
      </c>
      <c r="C11195" s="99" t="s">
        <v>175</v>
      </c>
    </row>
    <row r="11196" spans="1:3">
      <c r="A11196" s="101">
        <v>28355</v>
      </c>
      <c r="B11196" s="100">
        <v>13.46</v>
      </c>
      <c r="C11196" s="99" t="s">
        <v>175</v>
      </c>
    </row>
    <row r="11197" spans="1:3">
      <c r="A11197" s="101">
        <v>28354</v>
      </c>
      <c r="B11197" s="100">
        <v>13.47</v>
      </c>
      <c r="C11197" s="99" t="s">
        <v>175</v>
      </c>
    </row>
    <row r="11198" spans="1:3">
      <c r="A11198" s="101">
        <v>28353</v>
      </c>
      <c r="B11198" s="100">
        <v>13.47</v>
      </c>
      <c r="C11198" s="99" t="s">
        <v>175</v>
      </c>
    </row>
    <row r="11199" spans="1:3">
      <c r="A11199" s="101">
        <v>28352</v>
      </c>
      <c r="B11199" s="100">
        <v>13.53</v>
      </c>
      <c r="C11199" s="99" t="s">
        <v>175</v>
      </c>
    </row>
    <row r="11200" spans="1:3">
      <c r="A11200" s="101">
        <v>28349</v>
      </c>
      <c r="B11200" s="100">
        <v>13.48</v>
      </c>
      <c r="C11200" s="99" t="s">
        <v>175</v>
      </c>
    </row>
    <row r="11201" spans="1:3">
      <c r="A11201" s="101">
        <v>28348</v>
      </c>
      <c r="B11201" s="100">
        <v>13.52</v>
      </c>
      <c r="C11201" s="99" t="s">
        <v>175</v>
      </c>
    </row>
    <row r="11202" spans="1:3">
      <c r="A11202" s="101">
        <v>28347</v>
      </c>
      <c r="B11202" s="100">
        <v>13.62</v>
      </c>
      <c r="C11202" s="99" t="s">
        <v>175</v>
      </c>
    </row>
    <row r="11203" spans="1:3">
      <c r="A11203" s="101">
        <v>28346</v>
      </c>
      <c r="B11203" s="100">
        <v>13.5</v>
      </c>
      <c r="C11203" s="99" t="s">
        <v>175</v>
      </c>
    </row>
    <row r="11204" spans="1:3">
      <c r="A11204" s="101">
        <v>28345</v>
      </c>
      <c r="B11204" s="100">
        <v>13.48</v>
      </c>
      <c r="C11204" s="99" t="s">
        <v>175</v>
      </c>
    </row>
    <row r="11205" spans="1:3">
      <c r="A11205" s="101">
        <v>28342</v>
      </c>
      <c r="B11205" s="100">
        <v>13.58</v>
      </c>
      <c r="C11205" s="99" t="s">
        <v>175</v>
      </c>
    </row>
    <row r="11206" spans="1:3">
      <c r="A11206" s="101">
        <v>28341</v>
      </c>
      <c r="B11206" s="100">
        <v>13.57</v>
      </c>
      <c r="C11206" s="99" t="s">
        <v>175</v>
      </c>
    </row>
    <row r="11207" spans="1:3">
      <c r="A11207" s="101">
        <v>28340</v>
      </c>
      <c r="B11207" s="100">
        <v>13.51</v>
      </c>
      <c r="C11207" s="99" t="s">
        <v>175</v>
      </c>
    </row>
    <row r="11208" spans="1:3">
      <c r="A11208" s="101">
        <v>28339</v>
      </c>
      <c r="B11208" s="100">
        <v>13.52</v>
      </c>
      <c r="C11208" s="99" t="s">
        <v>175</v>
      </c>
    </row>
    <row r="11209" spans="1:3">
      <c r="A11209" s="101">
        <v>28338</v>
      </c>
      <c r="B11209" s="100">
        <v>13.6</v>
      </c>
      <c r="C11209" s="99" t="s">
        <v>175</v>
      </c>
    </row>
    <row r="11210" spans="1:3">
      <c r="A11210" s="101">
        <v>28335</v>
      </c>
      <c r="B11210" s="100">
        <v>13.55</v>
      </c>
      <c r="C11210" s="99" t="s">
        <v>175</v>
      </c>
    </row>
    <row r="11211" spans="1:3">
      <c r="A11211" s="101">
        <v>28334</v>
      </c>
      <c r="B11211" s="100">
        <v>13.55</v>
      </c>
      <c r="C11211" s="99" t="s">
        <v>175</v>
      </c>
    </row>
    <row r="11212" spans="1:3">
      <c r="A11212" s="101">
        <v>28333</v>
      </c>
      <c r="B11212" s="100">
        <v>13.57</v>
      </c>
      <c r="C11212" s="99" t="s">
        <v>175</v>
      </c>
    </row>
    <row r="11213" spans="1:3">
      <c r="A11213" s="101">
        <v>28332</v>
      </c>
      <c r="B11213" s="100">
        <v>13.74</v>
      </c>
      <c r="C11213" s="99" t="s">
        <v>175</v>
      </c>
    </row>
    <row r="11214" spans="1:3">
      <c r="A11214" s="101">
        <v>28331</v>
      </c>
      <c r="B11214" s="100">
        <v>13.82</v>
      </c>
      <c r="C11214" s="99" t="s">
        <v>175</v>
      </c>
    </row>
    <row r="11215" spans="1:3">
      <c r="A11215" s="101">
        <v>28328</v>
      </c>
      <c r="B11215" s="100">
        <v>13.93</v>
      </c>
      <c r="C11215" s="99" t="s">
        <v>175</v>
      </c>
    </row>
    <row r="11216" spans="1:3">
      <c r="A11216" s="101">
        <v>28327</v>
      </c>
      <c r="B11216" s="100">
        <v>13.92</v>
      </c>
      <c r="C11216" s="99" t="s">
        <v>175</v>
      </c>
    </row>
    <row r="11217" spans="1:3">
      <c r="A11217" s="101">
        <v>28326</v>
      </c>
      <c r="B11217" s="100">
        <v>13.94</v>
      </c>
      <c r="C11217" s="99" t="s">
        <v>175</v>
      </c>
    </row>
    <row r="11218" spans="1:3">
      <c r="A11218" s="101">
        <v>28325</v>
      </c>
      <c r="B11218" s="100">
        <v>13.94</v>
      </c>
      <c r="C11218" s="99" t="s">
        <v>175</v>
      </c>
    </row>
    <row r="11219" spans="1:3">
      <c r="A11219" s="101">
        <v>28324</v>
      </c>
      <c r="B11219" s="100">
        <v>13.82</v>
      </c>
      <c r="C11219" s="99" t="s">
        <v>175</v>
      </c>
    </row>
    <row r="11220" spans="1:3">
      <c r="A11220" s="101">
        <v>28321</v>
      </c>
      <c r="B11220" s="100">
        <v>13.72</v>
      </c>
      <c r="C11220" s="99" t="s">
        <v>175</v>
      </c>
    </row>
    <row r="11221" spans="1:3">
      <c r="A11221" s="101">
        <v>28319</v>
      </c>
      <c r="B11221" s="100">
        <v>13.64</v>
      </c>
      <c r="C11221" s="99" t="s">
        <v>175</v>
      </c>
    </row>
    <row r="11222" spans="1:3">
      <c r="A11222" s="101">
        <v>28318</v>
      </c>
      <c r="B11222" s="100">
        <v>13.62</v>
      </c>
      <c r="C11222" s="99" t="s">
        <v>175</v>
      </c>
    </row>
    <row r="11223" spans="1:3">
      <c r="A11223" s="101">
        <v>28317</v>
      </c>
      <c r="B11223" s="100">
        <v>13.63</v>
      </c>
      <c r="C11223" s="99" t="s">
        <v>175</v>
      </c>
    </row>
    <row r="11224" spans="1:3">
      <c r="A11224" s="101">
        <v>28314</v>
      </c>
      <c r="B11224" s="100">
        <v>13.67</v>
      </c>
      <c r="C11224" s="99" t="s">
        <v>175</v>
      </c>
    </row>
    <row r="11225" spans="1:3">
      <c r="A11225" s="101">
        <v>28313</v>
      </c>
      <c r="B11225" s="100">
        <v>13.68</v>
      </c>
      <c r="C11225" s="99" t="s">
        <v>175</v>
      </c>
    </row>
    <row r="11226" spans="1:3">
      <c r="A11226" s="101">
        <v>28312</v>
      </c>
      <c r="B11226" s="100">
        <v>13.64</v>
      </c>
      <c r="C11226" s="99" t="s">
        <v>175</v>
      </c>
    </row>
    <row r="11227" spans="1:3">
      <c r="A11227" s="101">
        <v>28311</v>
      </c>
      <c r="B11227" s="100">
        <v>13.7</v>
      </c>
      <c r="C11227" s="99" t="s">
        <v>175</v>
      </c>
    </row>
    <row r="11228" spans="1:3">
      <c r="A11228" s="101">
        <v>28307</v>
      </c>
      <c r="B11228" s="100">
        <v>13.71</v>
      </c>
      <c r="C11228" s="99" t="s">
        <v>175</v>
      </c>
    </row>
    <row r="11229" spans="1:3">
      <c r="A11229" s="101">
        <v>28306</v>
      </c>
      <c r="B11229" s="100">
        <v>13.76</v>
      </c>
      <c r="C11229" s="99" t="s">
        <v>175</v>
      </c>
    </row>
    <row r="11230" spans="1:3">
      <c r="A11230" s="101">
        <v>28305</v>
      </c>
      <c r="B11230" s="100">
        <v>13.71</v>
      </c>
      <c r="C11230" s="99" t="s">
        <v>175</v>
      </c>
    </row>
    <row r="11231" spans="1:3">
      <c r="A11231" s="101">
        <v>28304</v>
      </c>
      <c r="B11231" s="100">
        <v>13.84</v>
      </c>
      <c r="C11231" s="99" t="s">
        <v>175</v>
      </c>
    </row>
    <row r="11232" spans="1:3">
      <c r="A11232" s="101">
        <v>28303</v>
      </c>
      <c r="B11232" s="100">
        <v>13.96</v>
      </c>
      <c r="C11232" s="99" t="s">
        <v>175</v>
      </c>
    </row>
    <row r="11233" spans="1:3">
      <c r="A11233" s="101">
        <v>28300</v>
      </c>
      <c r="B11233" s="100">
        <v>13.98</v>
      </c>
      <c r="C11233" s="99" t="s">
        <v>175</v>
      </c>
    </row>
    <row r="11234" spans="1:3">
      <c r="A11234" s="101">
        <v>28299</v>
      </c>
      <c r="B11234" s="100">
        <v>13.9</v>
      </c>
      <c r="C11234" s="99" t="s">
        <v>175</v>
      </c>
    </row>
    <row r="11235" spans="1:3">
      <c r="A11235" s="101">
        <v>28298</v>
      </c>
      <c r="B11235" s="100">
        <v>13.88</v>
      </c>
      <c r="C11235" s="99" t="s">
        <v>175</v>
      </c>
    </row>
    <row r="11236" spans="1:3">
      <c r="A11236" s="101">
        <v>28297</v>
      </c>
      <c r="B11236" s="100">
        <v>13.92</v>
      </c>
      <c r="C11236" s="99" t="s">
        <v>175</v>
      </c>
    </row>
    <row r="11237" spans="1:3">
      <c r="A11237" s="101">
        <v>28296</v>
      </c>
      <c r="B11237" s="100">
        <v>13.88</v>
      </c>
      <c r="C11237" s="99" t="s">
        <v>175</v>
      </c>
    </row>
    <row r="11238" spans="1:3">
      <c r="A11238" s="101">
        <v>28293</v>
      </c>
      <c r="B11238" s="100">
        <v>13.82</v>
      </c>
      <c r="C11238" s="99" t="s">
        <v>175</v>
      </c>
    </row>
    <row r="11239" spans="1:3">
      <c r="A11239" s="101">
        <v>28292</v>
      </c>
      <c r="B11239" s="100">
        <v>13.81</v>
      </c>
      <c r="C11239" s="99" t="s">
        <v>175</v>
      </c>
    </row>
    <row r="11240" spans="1:3">
      <c r="A11240" s="101">
        <v>28291</v>
      </c>
      <c r="B11240" s="100">
        <v>13.78</v>
      </c>
      <c r="C11240" s="99" t="s">
        <v>175</v>
      </c>
    </row>
    <row r="11241" spans="1:3">
      <c r="A11241" s="101">
        <v>28290</v>
      </c>
      <c r="B11241" s="100">
        <v>13.81</v>
      </c>
      <c r="C11241" s="99" t="s">
        <v>175</v>
      </c>
    </row>
    <row r="11242" spans="1:3">
      <c r="A11242" s="101">
        <v>28289</v>
      </c>
      <c r="B11242" s="100">
        <v>13.66</v>
      </c>
      <c r="C11242" s="99" t="s">
        <v>175</v>
      </c>
    </row>
    <row r="11243" spans="1:3">
      <c r="A11243" s="101">
        <v>28286</v>
      </c>
      <c r="B11243" s="100">
        <v>13.62</v>
      </c>
      <c r="C11243" s="99" t="s">
        <v>175</v>
      </c>
    </row>
    <row r="11244" spans="1:3">
      <c r="A11244" s="101">
        <v>28285</v>
      </c>
      <c r="B11244" s="100">
        <v>13.57</v>
      </c>
      <c r="C11244" s="99" t="s">
        <v>175</v>
      </c>
    </row>
    <row r="11245" spans="1:3">
      <c r="A11245" s="101">
        <v>28284</v>
      </c>
      <c r="B11245" s="100">
        <v>13.58</v>
      </c>
      <c r="C11245" s="99" t="s">
        <v>175</v>
      </c>
    </row>
    <row r="11246" spans="1:3">
      <c r="A11246" s="101">
        <v>28283</v>
      </c>
      <c r="B11246" s="100">
        <v>13.52</v>
      </c>
      <c r="C11246" s="99" t="s">
        <v>175</v>
      </c>
    </row>
    <row r="11247" spans="1:3">
      <c r="A11247" s="101">
        <v>28282</v>
      </c>
      <c r="B11247" s="100">
        <v>13.45</v>
      </c>
      <c r="C11247" s="99" t="s">
        <v>175</v>
      </c>
    </row>
    <row r="11248" spans="1:3">
      <c r="A11248" s="101">
        <v>28279</v>
      </c>
      <c r="B11248" s="100">
        <v>13.51</v>
      </c>
      <c r="C11248" s="99" t="s">
        <v>175</v>
      </c>
    </row>
    <row r="11249" spans="1:3">
      <c r="A11249" s="101">
        <v>28278</v>
      </c>
      <c r="B11249" s="100">
        <v>13.38</v>
      </c>
      <c r="C11249" s="99" t="s">
        <v>175</v>
      </c>
    </row>
    <row r="11250" spans="1:3">
      <c r="A11250" s="101">
        <v>28277</v>
      </c>
      <c r="B11250" s="100">
        <v>13.4</v>
      </c>
      <c r="C11250" s="99" t="s">
        <v>175</v>
      </c>
    </row>
    <row r="11251" spans="1:3">
      <c r="A11251" s="101">
        <v>28276</v>
      </c>
      <c r="B11251" s="100">
        <v>13.29</v>
      </c>
      <c r="C11251" s="99" t="s">
        <v>175</v>
      </c>
    </row>
    <row r="11252" spans="1:3">
      <c r="A11252" s="101">
        <v>28272</v>
      </c>
      <c r="B11252" s="100">
        <v>13.31</v>
      </c>
      <c r="C11252" s="99" t="s">
        <v>175</v>
      </c>
    </row>
    <row r="11253" spans="1:3">
      <c r="A11253" s="101">
        <v>28271</v>
      </c>
      <c r="B11253" s="100">
        <v>13.4</v>
      </c>
      <c r="C11253" s="99" t="s">
        <v>175</v>
      </c>
    </row>
    <row r="11254" spans="1:3">
      <c r="A11254" s="101">
        <v>28270</v>
      </c>
      <c r="B11254" s="100">
        <v>13.37</v>
      </c>
      <c r="C11254" s="99" t="s">
        <v>175</v>
      </c>
    </row>
    <row r="11255" spans="1:3">
      <c r="A11255" s="101">
        <v>28269</v>
      </c>
      <c r="B11255" s="100">
        <v>13.49</v>
      </c>
      <c r="C11255" s="99" t="s">
        <v>175</v>
      </c>
    </row>
    <row r="11256" spans="1:3">
      <c r="A11256" s="101">
        <v>28268</v>
      </c>
      <c r="B11256" s="100">
        <v>13.54</v>
      </c>
      <c r="C11256" s="99" t="s">
        <v>175</v>
      </c>
    </row>
    <row r="11257" spans="1:3">
      <c r="A11257" s="101">
        <v>28265</v>
      </c>
      <c r="B11257" s="100">
        <v>13.71</v>
      </c>
      <c r="C11257" s="99" t="s">
        <v>175</v>
      </c>
    </row>
    <row r="11258" spans="1:3">
      <c r="A11258" s="101">
        <v>28264</v>
      </c>
      <c r="B11258" s="100">
        <v>13.76</v>
      </c>
      <c r="C11258" s="99" t="s">
        <v>175</v>
      </c>
    </row>
    <row r="11259" spans="1:3">
      <c r="A11259" s="101">
        <v>28263</v>
      </c>
      <c r="B11259" s="100">
        <v>13.82</v>
      </c>
      <c r="C11259" s="99" t="s">
        <v>175</v>
      </c>
    </row>
    <row r="11260" spans="1:3">
      <c r="A11260" s="101">
        <v>28262</v>
      </c>
      <c r="B11260" s="100">
        <v>13.75</v>
      </c>
      <c r="C11260" s="99" t="s">
        <v>175</v>
      </c>
    </row>
    <row r="11261" spans="1:3">
      <c r="A11261" s="101">
        <v>28261</v>
      </c>
      <c r="B11261" s="100">
        <v>13.7</v>
      </c>
      <c r="C11261" s="99" t="s">
        <v>175</v>
      </c>
    </row>
    <row r="11262" spans="1:3">
      <c r="A11262" s="101">
        <v>28258</v>
      </c>
      <c r="B11262" s="100">
        <v>13.63</v>
      </c>
      <c r="C11262" s="99" t="s">
        <v>175</v>
      </c>
    </row>
    <row r="11263" spans="1:3">
      <c r="A11263" s="101">
        <v>28257</v>
      </c>
      <c r="B11263" s="100">
        <v>13.59</v>
      </c>
      <c r="C11263" s="99" t="s">
        <v>175</v>
      </c>
    </row>
    <row r="11264" spans="1:3">
      <c r="A11264" s="101">
        <v>28256</v>
      </c>
      <c r="B11264" s="100">
        <v>13.6</v>
      </c>
      <c r="C11264" s="99" t="s">
        <v>175</v>
      </c>
    </row>
    <row r="11265" spans="1:3">
      <c r="A11265" s="101">
        <v>28255</v>
      </c>
      <c r="B11265" s="100">
        <v>13.69</v>
      </c>
      <c r="C11265" s="99" t="s">
        <v>175</v>
      </c>
    </row>
    <row r="11266" spans="1:3">
      <c r="A11266" s="101">
        <v>28254</v>
      </c>
      <c r="B11266" s="100">
        <v>13.65</v>
      </c>
      <c r="C11266" s="99" t="s">
        <v>175</v>
      </c>
    </row>
    <row r="11267" spans="1:3">
      <c r="A11267" s="101">
        <v>28251</v>
      </c>
      <c r="B11267" s="100">
        <v>13.68</v>
      </c>
      <c r="C11267" s="99" t="s">
        <v>175</v>
      </c>
    </row>
    <row r="11268" spans="1:3">
      <c r="A11268" s="101">
        <v>28250</v>
      </c>
      <c r="B11268" s="100">
        <v>13.75</v>
      </c>
      <c r="C11268" s="99" t="s">
        <v>175</v>
      </c>
    </row>
    <row r="11269" spans="1:3">
      <c r="A11269" s="101">
        <v>28249</v>
      </c>
      <c r="B11269" s="100">
        <v>13.72</v>
      </c>
      <c r="C11269" s="99" t="s">
        <v>175</v>
      </c>
    </row>
    <row r="11270" spans="1:3">
      <c r="A11270" s="101">
        <v>28248</v>
      </c>
      <c r="B11270" s="100">
        <v>13.64</v>
      </c>
      <c r="C11270" s="99" t="s">
        <v>175</v>
      </c>
    </row>
    <row r="11271" spans="1:3">
      <c r="A11271" s="101">
        <v>28247</v>
      </c>
      <c r="B11271" s="100">
        <v>13.57</v>
      </c>
      <c r="C11271" s="99" t="s">
        <v>175</v>
      </c>
    </row>
    <row r="11272" spans="1:3">
      <c r="A11272" s="101">
        <v>28244</v>
      </c>
      <c r="B11272" s="100">
        <v>13.49</v>
      </c>
      <c r="C11272" s="99" t="s">
        <v>175</v>
      </c>
    </row>
    <row r="11273" spans="1:3">
      <c r="A11273" s="101">
        <v>28243</v>
      </c>
      <c r="B11273" s="100">
        <v>13.47</v>
      </c>
      <c r="C11273" s="99" t="s">
        <v>175</v>
      </c>
    </row>
    <row r="11274" spans="1:3">
      <c r="A11274" s="101">
        <v>28242</v>
      </c>
      <c r="B11274" s="100">
        <v>13.44</v>
      </c>
      <c r="C11274" s="99" t="s">
        <v>175</v>
      </c>
    </row>
    <row r="11275" spans="1:3">
      <c r="A11275" s="101">
        <v>28241</v>
      </c>
      <c r="B11275" s="100">
        <v>13.32</v>
      </c>
      <c r="C11275" s="99" t="s">
        <v>175</v>
      </c>
    </row>
    <row r="11276" spans="1:3">
      <c r="A11276" s="101">
        <v>28240</v>
      </c>
      <c r="B11276" s="100">
        <v>13.32</v>
      </c>
      <c r="C11276" s="99" t="s">
        <v>175</v>
      </c>
    </row>
    <row r="11277" spans="1:3">
      <c r="A11277" s="101">
        <v>28237</v>
      </c>
      <c r="B11277" s="100">
        <v>13.5</v>
      </c>
      <c r="C11277" s="99" t="s">
        <v>175</v>
      </c>
    </row>
    <row r="11278" spans="1:3">
      <c r="A11278" s="101">
        <v>28236</v>
      </c>
      <c r="B11278" s="100">
        <v>13.68</v>
      </c>
      <c r="C11278" s="99" t="s">
        <v>175</v>
      </c>
    </row>
    <row r="11279" spans="1:3">
      <c r="A11279" s="101">
        <v>28235</v>
      </c>
      <c r="B11279" s="100">
        <v>13.77</v>
      </c>
      <c r="C11279" s="99" t="s">
        <v>175</v>
      </c>
    </row>
    <row r="11280" spans="1:3">
      <c r="A11280" s="101">
        <v>28234</v>
      </c>
      <c r="B11280" s="100">
        <v>13.72</v>
      </c>
      <c r="C11280" s="99" t="s">
        <v>175</v>
      </c>
    </row>
    <row r="11281" spans="1:3">
      <c r="A11281" s="101">
        <v>28233</v>
      </c>
      <c r="B11281" s="100">
        <v>13.79</v>
      </c>
      <c r="C11281" s="99" t="s">
        <v>175</v>
      </c>
    </row>
    <row r="11282" spans="1:3">
      <c r="A11282" s="101">
        <v>28230</v>
      </c>
      <c r="B11282" s="100">
        <v>13.86</v>
      </c>
      <c r="C11282" s="99" t="s">
        <v>175</v>
      </c>
    </row>
    <row r="11283" spans="1:3">
      <c r="A11283" s="101">
        <v>28229</v>
      </c>
      <c r="B11283" s="100">
        <v>13.85</v>
      </c>
      <c r="C11283" s="99" t="s">
        <v>175</v>
      </c>
    </row>
    <row r="11284" spans="1:3">
      <c r="A11284" s="101">
        <v>28228</v>
      </c>
      <c r="B11284" s="100">
        <v>13.73</v>
      </c>
      <c r="C11284" s="99" t="s">
        <v>175</v>
      </c>
    </row>
    <row r="11285" spans="1:3">
      <c r="A11285" s="101">
        <v>28227</v>
      </c>
      <c r="B11285" s="100">
        <v>13.73</v>
      </c>
      <c r="C11285" s="99" t="s">
        <v>175</v>
      </c>
    </row>
    <row r="11286" spans="1:3">
      <c r="A11286" s="101">
        <v>28226</v>
      </c>
      <c r="B11286" s="100">
        <v>13.56</v>
      </c>
      <c r="C11286" s="99" t="s">
        <v>175</v>
      </c>
    </row>
    <row r="11287" spans="1:3">
      <c r="A11287" s="101">
        <v>28222</v>
      </c>
      <c r="B11287" s="100">
        <v>13.49</v>
      </c>
      <c r="C11287" s="99" t="s">
        <v>175</v>
      </c>
    </row>
    <row r="11288" spans="1:3">
      <c r="A11288" s="101">
        <v>28221</v>
      </c>
      <c r="B11288" s="100">
        <v>13.43</v>
      </c>
      <c r="C11288" s="99" t="s">
        <v>175</v>
      </c>
    </row>
    <row r="11289" spans="1:3">
      <c r="A11289" s="101">
        <v>28220</v>
      </c>
      <c r="B11289" s="100">
        <v>13.44</v>
      </c>
      <c r="C11289" s="99" t="s">
        <v>175</v>
      </c>
    </row>
    <row r="11290" spans="1:3">
      <c r="A11290" s="101">
        <v>28219</v>
      </c>
      <c r="B11290" s="100">
        <v>13.47</v>
      </c>
      <c r="C11290" s="99" t="s">
        <v>175</v>
      </c>
    </row>
    <row r="11291" spans="1:3">
      <c r="A11291" s="101">
        <v>28216</v>
      </c>
      <c r="B11291" s="100">
        <v>13.6</v>
      </c>
      <c r="C11291" s="99" t="s">
        <v>175</v>
      </c>
    </row>
    <row r="11292" spans="1:3">
      <c r="A11292" s="101">
        <v>28215</v>
      </c>
      <c r="B11292" s="100">
        <v>13.49</v>
      </c>
      <c r="C11292" s="99" t="s">
        <v>175</v>
      </c>
    </row>
    <row r="11293" spans="1:3">
      <c r="A11293" s="101">
        <v>28214</v>
      </c>
      <c r="B11293" s="100">
        <v>13.51</v>
      </c>
      <c r="C11293" s="99" t="s">
        <v>175</v>
      </c>
    </row>
    <row r="11294" spans="1:3">
      <c r="A11294" s="101">
        <v>28213</v>
      </c>
      <c r="B11294" s="100">
        <v>13.66</v>
      </c>
      <c r="C11294" s="99" t="s">
        <v>175</v>
      </c>
    </row>
    <row r="11295" spans="1:3">
      <c r="A11295" s="101">
        <v>28212</v>
      </c>
      <c r="B11295" s="100">
        <v>13.7</v>
      </c>
      <c r="C11295" s="99" t="s">
        <v>175</v>
      </c>
    </row>
    <row r="11296" spans="1:3">
      <c r="A11296" s="101">
        <v>28209</v>
      </c>
      <c r="B11296" s="100">
        <v>13.71</v>
      </c>
      <c r="C11296" s="99" t="s">
        <v>175</v>
      </c>
    </row>
    <row r="11297" spans="1:3">
      <c r="A11297" s="101">
        <v>28208</v>
      </c>
      <c r="B11297" s="100">
        <v>13.79</v>
      </c>
      <c r="C11297" s="99" t="s">
        <v>175</v>
      </c>
    </row>
    <row r="11298" spans="1:3">
      <c r="A11298" s="101">
        <v>28207</v>
      </c>
      <c r="B11298" s="100">
        <v>13.86</v>
      </c>
      <c r="C11298" s="99" t="s">
        <v>175</v>
      </c>
    </row>
    <row r="11299" spans="1:3">
      <c r="A11299" s="101">
        <v>28206</v>
      </c>
      <c r="B11299" s="100">
        <v>13.97</v>
      </c>
      <c r="C11299" s="99" t="s">
        <v>175</v>
      </c>
    </row>
    <row r="11300" spans="1:3">
      <c r="A11300" s="101">
        <v>28205</v>
      </c>
      <c r="B11300" s="100">
        <v>14.01</v>
      </c>
      <c r="C11300" s="99" t="s">
        <v>175</v>
      </c>
    </row>
    <row r="11301" spans="1:3">
      <c r="A11301" s="101">
        <v>28202</v>
      </c>
      <c r="B11301" s="100">
        <v>14.09</v>
      </c>
      <c r="C11301" s="99" t="s">
        <v>175</v>
      </c>
    </row>
    <row r="11302" spans="1:3">
      <c r="A11302" s="101">
        <v>28201</v>
      </c>
      <c r="B11302" s="100">
        <v>14.12</v>
      </c>
      <c r="C11302" s="99" t="s">
        <v>175</v>
      </c>
    </row>
    <row r="11303" spans="1:3">
      <c r="A11303" s="101">
        <v>28200</v>
      </c>
      <c r="B11303" s="100">
        <v>14.13</v>
      </c>
      <c r="C11303" s="99" t="s">
        <v>175</v>
      </c>
    </row>
    <row r="11304" spans="1:3">
      <c r="A11304" s="101">
        <v>28199</v>
      </c>
      <c r="B11304" s="100">
        <v>14.1</v>
      </c>
      <c r="C11304" s="99" t="s">
        <v>175</v>
      </c>
    </row>
    <row r="11305" spans="1:3">
      <c r="A11305" s="101">
        <v>28198</v>
      </c>
      <c r="B11305" s="100">
        <v>14.03</v>
      </c>
      <c r="C11305" s="99" t="s">
        <v>175</v>
      </c>
    </row>
    <row r="11306" spans="1:3">
      <c r="A11306" s="101">
        <v>28195</v>
      </c>
      <c r="B11306" s="100">
        <v>13.92</v>
      </c>
      <c r="C11306" s="99" t="s">
        <v>175</v>
      </c>
    </row>
    <row r="11307" spans="1:3">
      <c r="A11307" s="101">
        <v>28194</v>
      </c>
      <c r="B11307" s="100">
        <v>13.93</v>
      </c>
      <c r="C11307" s="99" t="s">
        <v>175</v>
      </c>
    </row>
    <row r="11308" spans="1:3">
      <c r="A11308" s="101">
        <v>28193</v>
      </c>
      <c r="B11308" s="100">
        <v>13.85</v>
      </c>
      <c r="C11308" s="99" t="s">
        <v>175</v>
      </c>
    </row>
    <row r="11309" spans="1:3">
      <c r="A11309" s="101">
        <v>28192</v>
      </c>
      <c r="B11309" s="100">
        <v>13.95</v>
      </c>
      <c r="C11309" s="99" t="s">
        <v>175</v>
      </c>
    </row>
    <row r="11310" spans="1:3">
      <c r="A11310" s="101">
        <v>28191</v>
      </c>
      <c r="B11310" s="100">
        <v>14</v>
      </c>
      <c r="C11310" s="99" t="s">
        <v>175</v>
      </c>
    </row>
    <row r="11311" spans="1:3">
      <c r="A11311" s="101">
        <v>28188</v>
      </c>
      <c r="B11311" s="100">
        <v>13.99</v>
      </c>
      <c r="C11311" s="99" t="s">
        <v>175</v>
      </c>
    </row>
    <row r="11312" spans="1:3">
      <c r="A11312" s="101">
        <v>28187</v>
      </c>
      <c r="B11312" s="100">
        <v>13.95</v>
      </c>
      <c r="C11312" s="99" t="s">
        <v>175</v>
      </c>
    </row>
    <row r="11313" spans="1:3">
      <c r="A11313" s="101">
        <v>28186</v>
      </c>
      <c r="B11313" s="100">
        <v>13.88</v>
      </c>
      <c r="C11313" s="99" t="s">
        <v>175</v>
      </c>
    </row>
    <row r="11314" spans="1:3">
      <c r="A11314" s="101">
        <v>28185</v>
      </c>
      <c r="B11314" s="100">
        <v>13.91</v>
      </c>
      <c r="C11314" s="99" t="s">
        <v>175</v>
      </c>
    </row>
    <row r="11315" spans="1:3">
      <c r="A11315" s="101">
        <v>28184</v>
      </c>
      <c r="B11315" s="100">
        <v>13.8</v>
      </c>
      <c r="C11315" s="99" t="s">
        <v>175</v>
      </c>
    </row>
    <row r="11316" spans="1:3">
      <c r="A11316" s="101">
        <v>28181</v>
      </c>
      <c r="B11316" s="100">
        <v>13.75</v>
      </c>
      <c r="C11316" s="99" t="s">
        <v>175</v>
      </c>
    </row>
    <row r="11317" spans="1:3">
      <c r="A11317" s="101">
        <v>28180</v>
      </c>
      <c r="B11317" s="100">
        <v>13.77</v>
      </c>
      <c r="C11317" s="99" t="s">
        <v>175</v>
      </c>
    </row>
    <row r="11318" spans="1:3">
      <c r="A11318" s="101">
        <v>28179</v>
      </c>
      <c r="B11318" s="100">
        <v>13.84</v>
      </c>
      <c r="C11318" s="99" t="s">
        <v>175</v>
      </c>
    </row>
    <row r="11319" spans="1:3">
      <c r="A11319" s="101">
        <v>28178</v>
      </c>
      <c r="B11319" s="100">
        <v>13.88</v>
      </c>
      <c r="C11319" s="99" t="s">
        <v>175</v>
      </c>
    </row>
    <row r="11320" spans="1:3">
      <c r="A11320" s="101">
        <v>28174</v>
      </c>
      <c r="B11320" s="100">
        <v>13.86</v>
      </c>
      <c r="C11320" s="99" t="s">
        <v>175</v>
      </c>
    </row>
    <row r="11321" spans="1:3">
      <c r="A11321" s="101">
        <v>28173</v>
      </c>
      <c r="B11321" s="100">
        <v>13.91</v>
      </c>
      <c r="C11321" s="99" t="s">
        <v>175</v>
      </c>
    </row>
    <row r="11322" spans="1:3">
      <c r="A11322" s="101">
        <v>28172</v>
      </c>
      <c r="B11322" s="100">
        <v>13.99</v>
      </c>
      <c r="C11322" s="99" t="s">
        <v>175</v>
      </c>
    </row>
    <row r="11323" spans="1:3">
      <c r="A11323" s="101">
        <v>28171</v>
      </c>
      <c r="B11323" s="100">
        <v>13.93</v>
      </c>
      <c r="C11323" s="99" t="s">
        <v>175</v>
      </c>
    </row>
    <row r="11324" spans="1:3">
      <c r="A11324" s="101">
        <v>28170</v>
      </c>
      <c r="B11324" s="100">
        <v>13.88</v>
      </c>
      <c r="C11324" s="99" t="s">
        <v>175</v>
      </c>
    </row>
    <row r="11325" spans="1:3">
      <c r="A11325" s="101">
        <v>28167</v>
      </c>
      <c r="B11325" s="100">
        <v>13.8</v>
      </c>
      <c r="C11325" s="99" t="s">
        <v>175</v>
      </c>
    </row>
    <row r="11326" spans="1:3">
      <c r="A11326" s="101">
        <v>28166</v>
      </c>
      <c r="B11326" s="100">
        <v>13.88</v>
      </c>
      <c r="C11326" s="99" t="s">
        <v>175</v>
      </c>
    </row>
    <row r="11327" spans="1:3">
      <c r="A11327" s="101">
        <v>28165</v>
      </c>
      <c r="B11327" s="100">
        <v>13.87</v>
      </c>
      <c r="C11327" s="99" t="s">
        <v>175</v>
      </c>
    </row>
    <row r="11328" spans="1:3">
      <c r="A11328" s="101">
        <v>28164</v>
      </c>
      <c r="B11328" s="100">
        <v>13.98</v>
      </c>
      <c r="C11328" s="99" t="s">
        <v>175</v>
      </c>
    </row>
    <row r="11329" spans="1:3">
      <c r="A11329" s="101">
        <v>28163</v>
      </c>
      <c r="B11329" s="100">
        <v>14.02</v>
      </c>
      <c r="C11329" s="99" t="s">
        <v>175</v>
      </c>
    </row>
    <row r="11330" spans="1:3">
      <c r="A11330" s="101">
        <v>28160</v>
      </c>
      <c r="B11330" s="100">
        <v>14.02</v>
      </c>
      <c r="C11330" s="99" t="s">
        <v>175</v>
      </c>
    </row>
    <row r="11331" spans="1:3">
      <c r="A11331" s="101">
        <v>28159</v>
      </c>
      <c r="B11331" s="100">
        <v>14</v>
      </c>
      <c r="C11331" s="99" t="s">
        <v>175</v>
      </c>
    </row>
    <row r="11332" spans="1:3">
      <c r="A11332" s="101">
        <v>28158</v>
      </c>
      <c r="B11332" s="100">
        <v>14.06</v>
      </c>
      <c r="C11332" s="99" t="s">
        <v>175</v>
      </c>
    </row>
    <row r="11333" spans="1:3">
      <c r="A11333" s="101">
        <v>28157</v>
      </c>
      <c r="B11333" s="100">
        <v>14.08</v>
      </c>
      <c r="C11333" s="99" t="s">
        <v>175</v>
      </c>
    </row>
    <row r="11334" spans="1:3">
      <c r="A11334" s="101">
        <v>28156</v>
      </c>
      <c r="B11334" s="100">
        <v>14</v>
      </c>
      <c r="C11334" s="99" t="s">
        <v>175</v>
      </c>
    </row>
    <row r="11335" spans="1:3">
      <c r="A11335" s="101">
        <v>28153</v>
      </c>
      <c r="B11335" s="100">
        <v>13.98</v>
      </c>
      <c r="C11335" s="99" t="s">
        <v>175</v>
      </c>
    </row>
    <row r="11336" spans="1:3">
      <c r="A11336" s="101">
        <v>28152</v>
      </c>
      <c r="B11336" s="100">
        <v>13.96</v>
      </c>
      <c r="C11336" s="99" t="s">
        <v>175</v>
      </c>
    </row>
    <row r="11337" spans="1:3">
      <c r="A11337" s="101">
        <v>28151</v>
      </c>
      <c r="B11337" s="100">
        <v>14.03</v>
      </c>
      <c r="C11337" s="99" t="s">
        <v>175</v>
      </c>
    </row>
    <row r="11338" spans="1:3">
      <c r="A11338" s="101">
        <v>28150</v>
      </c>
      <c r="B11338" s="100">
        <v>14.14</v>
      </c>
      <c r="C11338" s="99" t="s">
        <v>175</v>
      </c>
    </row>
    <row r="11339" spans="1:3">
      <c r="A11339" s="101">
        <v>28149</v>
      </c>
      <c r="B11339" s="100">
        <v>14.16</v>
      </c>
      <c r="C11339" s="99" t="s">
        <v>175</v>
      </c>
    </row>
    <row r="11340" spans="1:3">
      <c r="A11340" s="101">
        <v>28146</v>
      </c>
      <c r="B11340" s="100">
        <v>14.16</v>
      </c>
      <c r="C11340" s="99" t="s">
        <v>175</v>
      </c>
    </row>
    <row r="11341" spans="1:3">
      <c r="A11341" s="101">
        <v>28145</v>
      </c>
      <c r="B11341" s="100">
        <v>14.12</v>
      </c>
      <c r="C11341" s="99" t="s">
        <v>175</v>
      </c>
    </row>
    <row r="11342" spans="1:3">
      <c r="A11342" s="101">
        <v>28144</v>
      </c>
      <c r="B11342" s="100">
        <v>14.24</v>
      </c>
      <c r="C11342" s="99" t="s">
        <v>175</v>
      </c>
    </row>
    <row r="11343" spans="1:3">
      <c r="A11343" s="101">
        <v>28143</v>
      </c>
      <c r="B11343" s="100">
        <v>14.17</v>
      </c>
      <c r="C11343" s="99" t="s">
        <v>175</v>
      </c>
    </row>
    <row r="11344" spans="1:3">
      <c r="A11344" s="101">
        <v>28142</v>
      </c>
      <c r="B11344" s="100">
        <v>14.22</v>
      </c>
      <c r="C11344" s="99" t="s">
        <v>175</v>
      </c>
    </row>
    <row r="11345" spans="1:3">
      <c r="A11345" s="101">
        <v>28139</v>
      </c>
      <c r="B11345" s="100">
        <v>14.26</v>
      </c>
      <c r="C11345" s="99" t="s">
        <v>175</v>
      </c>
    </row>
    <row r="11346" spans="1:3">
      <c r="A11346" s="101">
        <v>28138</v>
      </c>
      <c r="B11346" s="100">
        <v>14.28</v>
      </c>
      <c r="C11346" s="99" t="s">
        <v>175</v>
      </c>
    </row>
    <row r="11347" spans="1:3">
      <c r="A11347" s="101">
        <v>28137</v>
      </c>
      <c r="B11347" s="100">
        <v>14.18</v>
      </c>
      <c r="C11347" s="99" t="s">
        <v>175</v>
      </c>
    </row>
    <row r="11348" spans="1:3">
      <c r="A11348" s="101">
        <v>28136</v>
      </c>
      <c r="B11348" s="100">
        <v>14.27</v>
      </c>
      <c r="C11348" s="99" t="s">
        <v>175</v>
      </c>
    </row>
    <row r="11349" spans="1:3">
      <c r="A11349" s="101">
        <v>28135</v>
      </c>
      <c r="B11349" s="100">
        <v>14.42</v>
      </c>
      <c r="C11349" s="99" t="s">
        <v>175</v>
      </c>
    </row>
    <row r="11350" spans="1:3">
      <c r="A11350" s="101">
        <v>28132</v>
      </c>
      <c r="B11350" s="100">
        <v>14.39</v>
      </c>
      <c r="C11350" s="99" t="s">
        <v>175</v>
      </c>
    </row>
    <row r="11351" spans="1:3">
      <c r="A11351" s="101">
        <v>28131</v>
      </c>
      <c r="B11351" s="100">
        <v>14.39</v>
      </c>
      <c r="C11351" s="99" t="s">
        <v>175</v>
      </c>
    </row>
    <row r="11352" spans="1:3">
      <c r="A11352" s="101">
        <v>28130</v>
      </c>
      <c r="B11352" s="100">
        <v>14.36</v>
      </c>
      <c r="C11352" s="99" t="s">
        <v>175</v>
      </c>
    </row>
    <row r="11353" spans="1:3">
      <c r="A11353" s="101">
        <v>28129</v>
      </c>
      <c r="B11353" s="100">
        <v>14.48</v>
      </c>
      <c r="C11353" s="99" t="s">
        <v>175</v>
      </c>
    </row>
    <row r="11354" spans="1:3">
      <c r="A11354" s="101">
        <v>28128</v>
      </c>
      <c r="B11354" s="100">
        <v>14.66</v>
      </c>
      <c r="C11354" s="99" t="s">
        <v>175</v>
      </c>
    </row>
    <row r="11355" spans="1:3">
      <c r="A11355" s="101">
        <v>28125</v>
      </c>
      <c r="B11355" s="100">
        <v>14.73</v>
      </c>
      <c r="C11355" s="99" t="s">
        <v>175</v>
      </c>
    </row>
    <row r="11356" spans="1:3">
      <c r="A11356" s="101">
        <v>28124</v>
      </c>
      <c r="B11356" s="100">
        <v>14.65</v>
      </c>
      <c r="C11356" s="99" t="s">
        <v>175</v>
      </c>
    </row>
    <row r="11357" spans="1:3">
      <c r="A11357" s="101">
        <v>28123</v>
      </c>
      <c r="B11357" s="100">
        <v>14.58</v>
      </c>
      <c r="C11357" s="99" t="s">
        <v>175</v>
      </c>
    </row>
    <row r="11358" spans="1:3">
      <c r="A11358" s="101">
        <v>28122</v>
      </c>
      <c r="B11358" s="100">
        <v>14.64</v>
      </c>
      <c r="C11358" s="99" t="s">
        <v>175</v>
      </c>
    </row>
    <row r="11359" spans="1:3">
      <c r="A11359" s="101">
        <v>28121</v>
      </c>
      <c r="B11359" s="100">
        <v>14.71</v>
      </c>
      <c r="C11359" s="99" t="s">
        <v>175</v>
      </c>
    </row>
    <row r="11360" spans="1:3">
      <c r="A11360" s="101">
        <v>28117</v>
      </c>
      <c r="B11360" s="100">
        <v>14.54</v>
      </c>
      <c r="C11360" s="99" t="s">
        <v>175</v>
      </c>
    </row>
    <row r="11361" spans="1:3">
      <c r="A11361" s="101">
        <v>28116</v>
      </c>
      <c r="B11361" s="100">
        <v>14.52</v>
      </c>
      <c r="C11361" s="99" t="s">
        <v>175</v>
      </c>
    </row>
    <row r="11362" spans="1:3">
      <c r="A11362" s="101">
        <v>28115</v>
      </c>
      <c r="B11362" s="100">
        <v>14.45</v>
      </c>
      <c r="C11362" s="99" t="s">
        <v>175</v>
      </c>
    </row>
    <row r="11363" spans="1:3">
      <c r="A11363" s="101">
        <v>28114</v>
      </c>
      <c r="B11363" s="100">
        <v>14.38</v>
      </c>
      <c r="C11363" s="99" t="s">
        <v>175</v>
      </c>
    </row>
    <row r="11364" spans="1:3">
      <c r="A11364" s="101">
        <v>28111</v>
      </c>
      <c r="B11364" s="100">
        <v>14.46</v>
      </c>
      <c r="C11364" s="99" t="s">
        <v>175</v>
      </c>
    </row>
    <row r="11365" spans="1:3">
      <c r="A11365" s="101">
        <v>28110</v>
      </c>
      <c r="B11365" s="100">
        <v>14.53</v>
      </c>
      <c r="C11365" s="99" t="s">
        <v>175</v>
      </c>
    </row>
    <row r="11366" spans="1:3">
      <c r="A11366" s="101">
        <v>28109</v>
      </c>
      <c r="B11366" s="100">
        <v>14.58</v>
      </c>
      <c r="C11366" s="99" t="s">
        <v>175</v>
      </c>
    </row>
    <row r="11367" spans="1:3">
      <c r="A11367" s="101">
        <v>28108</v>
      </c>
      <c r="B11367" s="100">
        <v>14.58</v>
      </c>
      <c r="C11367" s="99" t="s">
        <v>175</v>
      </c>
    </row>
    <row r="11368" spans="1:3">
      <c r="A11368" s="101">
        <v>28107</v>
      </c>
      <c r="B11368" s="100">
        <v>14.52</v>
      </c>
      <c r="C11368" s="99" t="s">
        <v>175</v>
      </c>
    </row>
    <row r="11369" spans="1:3">
      <c r="A11369" s="101">
        <v>28104</v>
      </c>
      <c r="B11369" s="100">
        <v>14.52</v>
      </c>
      <c r="C11369" s="99" t="s">
        <v>175</v>
      </c>
    </row>
    <row r="11370" spans="1:3">
      <c r="A11370" s="101">
        <v>28103</v>
      </c>
      <c r="B11370" s="100">
        <v>14.5</v>
      </c>
      <c r="C11370" s="99" t="s">
        <v>175</v>
      </c>
    </row>
    <row r="11371" spans="1:3">
      <c r="A11371" s="101">
        <v>28102</v>
      </c>
      <c r="B11371" s="100">
        <v>14.44</v>
      </c>
      <c r="C11371" s="99" t="s">
        <v>175</v>
      </c>
    </row>
    <row r="11372" spans="1:3">
      <c r="A11372" s="101">
        <v>28101</v>
      </c>
      <c r="B11372" s="100">
        <v>14.36</v>
      </c>
      <c r="C11372" s="99" t="s">
        <v>175</v>
      </c>
    </row>
    <row r="11373" spans="1:3">
      <c r="A11373" s="101">
        <v>28100</v>
      </c>
      <c r="B11373" s="100">
        <v>14.37</v>
      </c>
      <c r="C11373" s="99" t="s">
        <v>175</v>
      </c>
    </row>
    <row r="11374" spans="1:3">
      <c r="A11374" s="101">
        <v>28097</v>
      </c>
      <c r="B11374" s="100">
        <v>14.25</v>
      </c>
      <c r="C11374" s="99" t="s">
        <v>175</v>
      </c>
    </row>
    <row r="11375" spans="1:3">
      <c r="A11375" s="101">
        <v>28096</v>
      </c>
      <c r="B11375" s="100">
        <v>14.17</v>
      </c>
      <c r="C11375" s="99" t="s">
        <v>175</v>
      </c>
    </row>
    <row r="11376" spans="1:3">
      <c r="A11376" s="101">
        <v>28095</v>
      </c>
      <c r="B11376" s="100">
        <v>14.22</v>
      </c>
      <c r="C11376" s="99" t="s">
        <v>175</v>
      </c>
    </row>
    <row r="11377" spans="1:3">
      <c r="A11377" s="101">
        <v>28094</v>
      </c>
      <c r="B11377" s="100">
        <v>14.16</v>
      </c>
      <c r="C11377" s="99" t="s">
        <v>175</v>
      </c>
    </row>
    <row r="11378" spans="1:3">
      <c r="A11378" s="101">
        <v>28093</v>
      </c>
      <c r="B11378" s="100">
        <v>14.16</v>
      </c>
      <c r="C11378" s="99" t="s">
        <v>175</v>
      </c>
    </row>
    <row r="11379" spans="1:3">
      <c r="A11379" s="101">
        <v>28090</v>
      </c>
      <c r="B11379" s="100">
        <v>14.21</v>
      </c>
      <c r="C11379" s="99" t="s">
        <v>175</v>
      </c>
    </row>
    <row r="11380" spans="1:3">
      <c r="A11380" s="101">
        <v>28088</v>
      </c>
      <c r="B11380" s="100">
        <v>14.21</v>
      </c>
      <c r="C11380" s="99" t="s">
        <v>175</v>
      </c>
    </row>
    <row r="11381" spans="1:3">
      <c r="A11381" s="101">
        <v>28087</v>
      </c>
      <c r="B11381" s="100">
        <v>14.14</v>
      </c>
      <c r="C11381" s="99" t="s">
        <v>175</v>
      </c>
    </row>
    <row r="11382" spans="1:3">
      <c r="A11382" s="101">
        <v>28086</v>
      </c>
      <c r="B11382" s="100">
        <v>14.21</v>
      </c>
      <c r="C11382" s="99" t="s">
        <v>175</v>
      </c>
    </row>
    <row r="11383" spans="1:3">
      <c r="A11383" s="101">
        <v>28083</v>
      </c>
      <c r="B11383" s="100">
        <v>14.12</v>
      </c>
      <c r="C11383" s="99" t="s">
        <v>175</v>
      </c>
    </row>
    <row r="11384" spans="1:3">
      <c r="A11384" s="101">
        <v>28082</v>
      </c>
      <c r="B11384" s="100">
        <v>14.11</v>
      </c>
      <c r="C11384" s="99" t="s">
        <v>175</v>
      </c>
    </row>
    <row r="11385" spans="1:3">
      <c r="A11385" s="101">
        <v>28081</v>
      </c>
      <c r="B11385" s="100">
        <v>13.93</v>
      </c>
      <c r="C11385" s="99" t="s">
        <v>175</v>
      </c>
    </row>
    <row r="11386" spans="1:3">
      <c r="A11386" s="101">
        <v>28080</v>
      </c>
      <c r="B11386" s="100">
        <v>13.85</v>
      </c>
      <c r="C11386" s="99" t="s">
        <v>175</v>
      </c>
    </row>
    <row r="11387" spans="1:3">
      <c r="A11387" s="101">
        <v>28079</v>
      </c>
      <c r="B11387" s="100">
        <v>13.82</v>
      </c>
      <c r="C11387" s="99" t="s">
        <v>175</v>
      </c>
    </row>
    <row r="11388" spans="1:3">
      <c r="A11388" s="101">
        <v>28076</v>
      </c>
      <c r="B11388" s="100">
        <v>13.74</v>
      </c>
      <c r="C11388" s="99" t="s">
        <v>175</v>
      </c>
    </row>
    <row r="11389" spans="1:3">
      <c r="A11389" s="101">
        <v>28075</v>
      </c>
      <c r="B11389" s="100">
        <v>13.79</v>
      </c>
      <c r="C11389" s="99" t="s">
        <v>175</v>
      </c>
    </row>
    <row r="11390" spans="1:3">
      <c r="A11390" s="101">
        <v>28074</v>
      </c>
      <c r="B11390" s="100">
        <v>13.68</v>
      </c>
      <c r="C11390" s="99" t="s">
        <v>175</v>
      </c>
    </row>
    <row r="11391" spans="1:3">
      <c r="A11391" s="101">
        <v>28073</v>
      </c>
      <c r="B11391" s="100">
        <v>13.75</v>
      </c>
      <c r="C11391" s="99" t="s">
        <v>175</v>
      </c>
    </row>
    <row r="11392" spans="1:3">
      <c r="A11392" s="101">
        <v>28072</v>
      </c>
      <c r="B11392" s="100">
        <v>13.79</v>
      </c>
      <c r="C11392" s="99" t="s">
        <v>175</v>
      </c>
    </row>
    <row r="11393" spans="1:3">
      <c r="A11393" s="101">
        <v>28069</v>
      </c>
      <c r="B11393" s="100">
        <v>13.95</v>
      </c>
      <c r="C11393" s="99" t="s">
        <v>175</v>
      </c>
    </row>
    <row r="11394" spans="1:3">
      <c r="A11394" s="101">
        <v>28068</v>
      </c>
      <c r="B11394" s="100">
        <v>14.15</v>
      </c>
      <c r="C11394" s="99" t="s">
        <v>175</v>
      </c>
    </row>
    <row r="11395" spans="1:3">
      <c r="A11395" s="101">
        <v>28067</v>
      </c>
      <c r="B11395" s="100">
        <v>14.05</v>
      </c>
      <c r="C11395" s="99" t="s">
        <v>175</v>
      </c>
    </row>
    <row r="11396" spans="1:3">
      <c r="A11396" s="101">
        <v>28065</v>
      </c>
      <c r="B11396" s="100">
        <v>14.21</v>
      </c>
      <c r="C11396" s="99" t="s">
        <v>175</v>
      </c>
    </row>
    <row r="11397" spans="1:3">
      <c r="A11397" s="101">
        <v>28062</v>
      </c>
      <c r="B11397" s="100">
        <v>14.18</v>
      </c>
      <c r="C11397" s="99" t="s">
        <v>175</v>
      </c>
    </row>
    <row r="11398" spans="1:3">
      <c r="A11398" s="101">
        <v>28061</v>
      </c>
      <c r="B11398" s="100">
        <v>14</v>
      </c>
      <c r="C11398" s="99" t="s">
        <v>175</v>
      </c>
    </row>
    <row r="11399" spans="1:3">
      <c r="A11399" s="101">
        <v>28060</v>
      </c>
      <c r="B11399" s="100">
        <v>14.02</v>
      </c>
      <c r="C11399" s="99" t="s">
        <v>175</v>
      </c>
    </row>
    <row r="11400" spans="1:3">
      <c r="A11400" s="101">
        <v>28059</v>
      </c>
      <c r="B11400" s="100">
        <v>13.92</v>
      </c>
      <c r="C11400" s="99" t="s">
        <v>175</v>
      </c>
    </row>
    <row r="11401" spans="1:3">
      <c r="A11401" s="101">
        <v>28058</v>
      </c>
      <c r="B11401" s="100">
        <v>13.78</v>
      </c>
      <c r="C11401" s="99" t="s">
        <v>175</v>
      </c>
    </row>
    <row r="11402" spans="1:3">
      <c r="A11402" s="101">
        <v>28055</v>
      </c>
      <c r="B11402" s="100">
        <v>13.77</v>
      </c>
      <c r="C11402" s="99" t="s">
        <v>175</v>
      </c>
    </row>
    <row r="11403" spans="1:3">
      <c r="A11403" s="101">
        <v>28054</v>
      </c>
      <c r="B11403" s="100">
        <v>13.88</v>
      </c>
      <c r="C11403" s="99" t="s">
        <v>175</v>
      </c>
    </row>
    <row r="11404" spans="1:3">
      <c r="A11404" s="101">
        <v>28053</v>
      </c>
      <c r="B11404" s="100">
        <v>14.01</v>
      </c>
      <c r="C11404" s="99" t="s">
        <v>175</v>
      </c>
    </row>
    <row r="11405" spans="1:3">
      <c r="A11405" s="101">
        <v>28052</v>
      </c>
      <c r="B11405" s="100">
        <v>13.97</v>
      </c>
      <c r="C11405" s="99" t="s">
        <v>175</v>
      </c>
    </row>
    <row r="11406" spans="1:3">
      <c r="A11406" s="101">
        <v>28051</v>
      </c>
      <c r="B11406" s="100">
        <v>13.97</v>
      </c>
      <c r="C11406" s="99" t="s">
        <v>175</v>
      </c>
    </row>
    <row r="11407" spans="1:3">
      <c r="A11407" s="101">
        <v>28048</v>
      </c>
      <c r="B11407" s="100">
        <v>13.89</v>
      </c>
      <c r="C11407" s="99" t="s">
        <v>175</v>
      </c>
    </row>
    <row r="11408" spans="1:3">
      <c r="A11408" s="101">
        <v>28047</v>
      </c>
      <c r="B11408" s="100">
        <v>13.88</v>
      </c>
      <c r="C11408" s="99" t="s">
        <v>175</v>
      </c>
    </row>
    <row r="11409" spans="1:3">
      <c r="A11409" s="101">
        <v>28046</v>
      </c>
      <c r="B11409" s="100">
        <v>14.06</v>
      </c>
      <c r="C11409" s="99" t="s">
        <v>175</v>
      </c>
    </row>
    <row r="11410" spans="1:3">
      <c r="A11410" s="101">
        <v>28045</v>
      </c>
      <c r="B11410" s="100">
        <v>13.88</v>
      </c>
      <c r="C11410" s="99" t="s">
        <v>175</v>
      </c>
    </row>
    <row r="11411" spans="1:3">
      <c r="A11411" s="101">
        <v>28044</v>
      </c>
      <c r="B11411" s="100">
        <v>14</v>
      </c>
      <c r="C11411" s="99" t="s">
        <v>175</v>
      </c>
    </row>
    <row r="11412" spans="1:3">
      <c r="A11412" s="101">
        <v>28041</v>
      </c>
      <c r="B11412" s="100">
        <v>14.12</v>
      </c>
      <c r="C11412" s="99" t="s">
        <v>175</v>
      </c>
    </row>
    <row r="11413" spans="1:3">
      <c r="A11413" s="101">
        <v>28040</v>
      </c>
      <c r="B11413" s="100">
        <v>14.26</v>
      </c>
      <c r="C11413" s="99" t="s">
        <v>175</v>
      </c>
    </row>
    <row r="11414" spans="1:3">
      <c r="A11414" s="101">
        <v>28039</v>
      </c>
      <c r="B11414" s="100">
        <v>14.18</v>
      </c>
      <c r="C11414" s="99" t="s">
        <v>175</v>
      </c>
    </row>
    <row r="11415" spans="1:3">
      <c r="A11415" s="101">
        <v>28038</v>
      </c>
      <c r="B11415" s="100">
        <v>14.21</v>
      </c>
      <c r="C11415" s="99" t="s">
        <v>175</v>
      </c>
    </row>
    <row r="11416" spans="1:3">
      <c r="A11416" s="101">
        <v>28037</v>
      </c>
      <c r="B11416" s="100">
        <v>14.32</v>
      </c>
      <c r="C11416" s="99" t="s">
        <v>175</v>
      </c>
    </row>
    <row r="11417" spans="1:3">
      <c r="A11417" s="101">
        <v>28034</v>
      </c>
      <c r="B11417" s="100">
        <v>14.34</v>
      </c>
      <c r="C11417" s="99" t="s">
        <v>175</v>
      </c>
    </row>
    <row r="11418" spans="1:3">
      <c r="A11418" s="101">
        <v>28033</v>
      </c>
      <c r="B11418" s="100">
        <v>14.48</v>
      </c>
      <c r="C11418" s="99" t="s">
        <v>175</v>
      </c>
    </row>
    <row r="11419" spans="1:3">
      <c r="A11419" s="101">
        <v>28032</v>
      </c>
      <c r="B11419" s="100">
        <v>14.5</v>
      </c>
      <c r="C11419" s="99" t="s">
        <v>175</v>
      </c>
    </row>
    <row r="11420" spans="1:3">
      <c r="A11420" s="101">
        <v>28031</v>
      </c>
      <c r="B11420" s="100">
        <v>14.57</v>
      </c>
      <c r="C11420" s="99" t="s">
        <v>175</v>
      </c>
    </row>
    <row r="11421" spans="1:3">
      <c r="A11421" s="101">
        <v>28030</v>
      </c>
      <c r="B11421" s="100">
        <v>14.75</v>
      </c>
      <c r="C11421" s="99" t="s">
        <v>175</v>
      </c>
    </row>
    <row r="11422" spans="1:3">
      <c r="A11422" s="101">
        <v>28027</v>
      </c>
      <c r="B11422" s="100">
        <v>14.69</v>
      </c>
      <c r="C11422" s="99" t="s">
        <v>175</v>
      </c>
    </row>
    <row r="11423" spans="1:3">
      <c r="A11423" s="101">
        <v>28026</v>
      </c>
      <c r="B11423" s="100">
        <v>14.7</v>
      </c>
      <c r="C11423" s="99" t="s">
        <v>175</v>
      </c>
    </row>
    <row r="11424" spans="1:3">
      <c r="A11424" s="101">
        <v>28025</v>
      </c>
      <c r="B11424" s="100">
        <v>14.77</v>
      </c>
      <c r="C11424" s="99" t="s">
        <v>175</v>
      </c>
    </row>
    <row r="11425" spans="1:3">
      <c r="A11425" s="101">
        <v>28024</v>
      </c>
      <c r="B11425" s="100">
        <v>14.82</v>
      </c>
      <c r="C11425" s="99" t="s">
        <v>175</v>
      </c>
    </row>
    <row r="11426" spans="1:3">
      <c r="A11426" s="101">
        <v>28023</v>
      </c>
      <c r="B11426" s="100">
        <v>14.62</v>
      </c>
      <c r="C11426" s="99" t="s">
        <v>175</v>
      </c>
    </row>
    <row r="11427" spans="1:3">
      <c r="A11427" s="101">
        <v>28020</v>
      </c>
      <c r="B11427" s="100">
        <v>14.61</v>
      </c>
      <c r="C11427" s="99" t="s">
        <v>175</v>
      </c>
    </row>
    <row r="11428" spans="1:3">
      <c r="A11428" s="101">
        <v>28019</v>
      </c>
      <c r="B11428" s="100">
        <v>14.48</v>
      </c>
      <c r="C11428" s="99" t="s">
        <v>175</v>
      </c>
    </row>
    <row r="11429" spans="1:3">
      <c r="A11429" s="101">
        <v>28018</v>
      </c>
      <c r="B11429" s="100">
        <v>14.34</v>
      </c>
      <c r="C11429" s="99" t="s">
        <v>175</v>
      </c>
    </row>
    <row r="11430" spans="1:3">
      <c r="A11430" s="101">
        <v>28017</v>
      </c>
      <c r="B11430" s="100">
        <v>14.29</v>
      </c>
      <c r="C11430" s="99" t="s">
        <v>175</v>
      </c>
    </row>
    <row r="11431" spans="1:3">
      <c r="A11431" s="101">
        <v>28016</v>
      </c>
      <c r="B11431" s="100">
        <v>14.34</v>
      </c>
      <c r="C11431" s="99" t="s">
        <v>175</v>
      </c>
    </row>
    <row r="11432" spans="1:3">
      <c r="A11432" s="101">
        <v>28013</v>
      </c>
      <c r="B11432" s="100">
        <v>14.38</v>
      </c>
      <c r="C11432" s="99" t="s">
        <v>175</v>
      </c>
    </row>
    <row r="11433" spans="1:3">
      <c r="A11433" s="101">
        <v>28012</v>
      </c>
      <c r="B11433" s="100">
        <v>14.35</v>
      </c>
      <c r="C11433" s="99" t="s">
        <v>175</v>
      </c>
    </row>
    <row r="11434" spans="1:3">
      <c r="A11434" s="101">
        <v>28011</v>
      </c>
      <c r="B11434" s="100">
        <v>14.42</v>
      </c>
      <c r="C11434" s="99" t="s">
        <v>175</v>
      </c>
    </row>
    <row r="11435" spans="1:3">
      <c r="A11435" s="101">
        <v>28010</v>
      </c>
      <c r="B11435" s="100">
        <v>14.43</v>
      </c>
      <c r="C11435" s="99" t="s">
        <v>175</v>
      </c>
    </row>
    <row r="11436" spans="1:3">
      <c r="A11436" s="101">
        <v>28006</v>
      </c>
      <c r="B11436" s="100">
        <v>14.31</v>
      </c>
      <c r="C11436" s="99" t="s">
        <v>175</v>
      </c>
    </row>
    <row r="11437" spans="1:3">
      <c r="A11437" s="101">
        <v>28005</v>
      </c>
      <c r="B11437" s="100">
        <v>14.26</v>
      </c>
      <c r="C11437" s="99" t="s">
        <v>175</v>
      </c>
    </row>
    <row r="11438" spans="1:3">
      <c r="A11438" s="101">
        <v>28004</v>
      </c>
      <c r="B11438" s="100">
        <v>14.25</v>
      </c>
      <c r="C11438" s="99" t="s">
        <v>175</v>
      </c>
    </row>
    <row r="11439" spans="1:3">
      <c r="A11439" s="101">
        <v>28003</v>
      </c>
      <c r="B11439" s="100">
        <v>14.15</v>
      </c>
      <c r="C11439" s="99" t="s">
        <v>175</v>
      </c>
    </row>
    <row r="11443" spans="1:1">
      <c r="A11443" s="99" t="s">
        <v>176</v>
      </c>
    </row>
  </sheetData>
  <autoFilter ref="A2:B11439" xr:uid="{E99D2EBF-EAF3-4D6C-AB00-BB4CDFD7ABE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54B2-6AF4-4A34-9E85-86C2368590EB}">
  <dimension ref="A2:I52"/>
  <sheetViews>
    <sheetView workbookViewId="0">
      <selection activeCell="I4" sqref="I4"/>
    </sheetView>
  </sheetViews>
  <sheetFormatPr defaultRowHeight="12.75"/>
  <cols>
    <col min="1" max="1" width="13.42578125" customWidth="1"/>
    <col min="3" max="3" width="15.85546875" customWidth="1"/>
    <col min="4" max="4" width="15.140625" style="103" customWidth="1"/>
    <col min="5" max="5" width="11.7109375" customWidth="1"/>
    <col min="6" max="6" width="15.42578125" customWidth="1"/>
  </cols>
  <sheetData>
    <row r="2" spans="2:9">
      <c r="C2" s="52" t="s">
        <v>177</v>
      </c>
    </row>
    <row r="3" spans="2:9">
      <c r="I3" s="52" t="s">
        <v>178</v>
      </c>
    </row>
    <row r="4" spans="2:9">
      <c r="B4" s="52" t="s">
        <v>19</v>
      </c>
      <c r="C4" s="52" t="s">
        <v>179</v>
      </c>
      <c r="D4" s="104" t="s">
        <v>180</v>
      </c>
      <c r="E4" s="52" t="s">
        <v>181</v>
      </c>
      <c r="F4" s="52" t="s">
        <v>182</v>
      </c>
      <c r="I4">
        <f>COUNT(B5:B50)</f>
        <v>46</v>
      </c>
    </row>
    <row r="5" spans="2:9">
      <c r="B5">
        <v>2021</v>
      </c>
      <c r="C5" s="103">
        <f t="shared" ref="C5:C47" si="0">D6</f>
        <v>346.6</v>
      </c>
      <c r="D5" s="103">
        <v>439.87</v>
      </c>
      <c r="E5" s="96">
        <f t="shared" ref="E5:E39" si="1">D5/C5-1</f>
        <v>0.2690998268897864</v>
      </c>
      <c r="F5" s="102">
        <f t="shared" ref="F5:F49" si="2">F6*(E5+1)</f>
        <v>310862.19081272068</v>
      </c>
    </row>
    <row r="6" spans="2:9">
      <c r="B6">
        <f>B5-1</f>
        <v>2020</v>
      </c>
      <c r="C6" s="103">
        <f t="shared" si="0"/>
        <v>298.16000000000003</v>
      </c>
      <c r="D6" s="103">
        <v>346.6</v>
      </c>
      <c r="E6" s="96">
        <f t="shared" si="1"/>
        <v>0.16246310705661382</v>
      </c>
      <c r="F6" s="102">
        <f t="shared" si="2"/>
        <v>244946.99646643098</v>
      </c>
    </row>
    <row r="7" spans="2:9">
      <c r="B7">
        <f t="shared" ref="B7:B50" si="3">B6-1</f>
        <v>2019</v>
      </c>
      <c r="C7" s="103">
        <f t="shared" si="0"/>
        <v>231.44</v>
      </c>
      <c r="D7" s="103">
        <v>298.16000000000003</v>
      </c>
      <c r="E7" s="96">
        <f t="shared" si="1"/>
        <v>0.2882820601451781</v>
      </c>
      <c r="F7" s="102">
        <f t="shared" si="2"/>
        <v>210713.78091872783</v>
      </c>
    </row>
    <row r="8" spans="2:9">
      <c r="B8">
        <f t="shared" si="3"/>
        <v>2018</v>
      </c>
      <c r="C8" s="103">
        <f t="shared" si="0"/>
        <v>246.82</v>
      </c>
      <c r="D8" s="103">
        <v>231.44</v>
      </c>
      <c r="E8" s="96">
        <f t="shared" si="1"/>
        <v>-6.2312616481646543E-2</v>
      </c>
      <c r="F8" s="102">
        <f t="shared" si="2"/>
        <v>163561.8374558303</v>
      </c>
    </row>
    <row r="9" spans="2:9">
      <c r="B9">
        <f t="shared" si="3"/>
        <v>2017</v>
      </c>
      <c r="C9" s="103">
        <f t="shared" si="0"/>
        <v>206.57</v>
      </c>
      <c r="D9" s="103">
        <v>246.82</v>
      </c>
      <c r="E9" s="96">
        <f t="shared" si="1"/>
        <v>0.19484920365977643</v>
      </c>
      <c r="F9" s="102">
        <f t="shared" si="2"/>
        <v>174431.09540636034</v>
      </c>
    </row>
    <row r="10" spans="2:9">
      <c r="B10">
        <f t="shared" si="3"/>
        <v>2016</v>
      </c>
      <c r="C10" s="103">
        <f t="shared" si="0"/>
        <v>188.48</v>
      </c>
      <c r="D10" s="103">
        <v>206.57</v>
      </c>
      <c r="E10" s="96">
        <f t="shared" si="1"/>
        <v>9.597835314091685E-2</v>
      </c>
      <c r="F10" s="102">
        <f t="shared" si="2"/>
        <v>145985.86572438155</v>
      </c>
    </row>
    <row r="11" spans="2:9">
      <c r="B11">
        <f t="shared" si="3"/>
        <v>2015</v>
      </c>
      <c r="C11" s="103">
        <f t="shared" si="0"/>
        <v>189.89</v>
      </c>
      <c r="D11" s="103">
        <v>188.48</v>
      </c>
      <c r="E11" s="96">
        <f t="shared" si="1"/>
        <v>-7.4253515193006825E-3</v>
      </c>
      <c r="F11" s="102">
        <f t="shared" si="2"/>
        <v>133201.41342756175</v>
      </c>
    </row>
    <row r="12" spans="2:9">
      <c r="B12">
        <f t="shared" si="3"/>
        <v>2014</v>
      </c>
      <c r="C12" s="103">
        <f t="shared" si="0"/>
        <v>170.36</v>
      </c>
      <c r="D12" s="103">
        <v>189.89</v>
      </c>
      <c r="E12" s="96">
        <f t="shared" si="1"/>
        <v>0.11463958675745456</v>
      </c>
      <c r="F12" s="102">
        <f t="shared" si="2"/>
        <v>134197.87985865716</v>
      </c>
    </row>
    <row r="13" spans="2:9">
      <c r="B13">
        <f t="shared" si="3"/>
        <v>2013</v>
      </c>
      <c r="C13" s="103">
        <f t="shared" si="0"/>
        <v>131.37</v>
      </c>
      <c r="D13" s="103">
        <v>170.36</v>
      </c>
      <c r="E13" s="96">
        <f t="shared" si="1"/>
        <v>0.29679531095379463</v>
      </c>
      <c r="F13" s="102">
        <f t="shared" si="2"/>
        <v>120395.75971731445</v>
      </c>
    </row>
    <row r="14" spans="2:9">
      <c r="B14">
        <f t="shared" si="3"/>
        <v>2012</v>
      </c>
      <c r="C14" s="103">
        <f t="shared" si="0"/>
        <v>115.8</v>
      </c>
      <c r="D14" s="103">
        <v>131.37</v>
      </c>
      <c r="E14" s="96">
        <f t="shared" si="1"/>
        <v>0.13445595854922288</v>
      </c>
      <c r="F14" s="102">
        <f t="shared" si="2"/>
        <v>92840.989399293248</v>
      </c>
    </row>
    <row r="15" spans="2:9">
      <c r="B15">
        <f t="shared" si="3"/>
        <v>2011</v>
      </c>
      <c r="C15" s="103">
        <f t="shared" si="0"/>
        <v>115.82</v>
      </c>
      <c r="D15" s="103">
        <v>115.8</v>
      </c>
      <c r="E15" s="96">
        <f t="shared" si="1"/>
        <v>-1.7268174753926058E-4</v>
      </c>
      <c r="F15" s="102">
        <f t="shared" si="2"/>
        <v>81837.455830388659</v>
      </c>
    </row>
    <row r="16" spans="2:9">
      <c r="B16">
        <f t="shared" si="3"/>
        <v>2010</v>
      </c>
      <c r="C16" s="103">
        <f t="shared" si="0"/>
        <v>102.67</v>
      </c>
      <c r="D16" s="103">
        <v>115.82</v>
      </c>
      <c r="E16" s="96">
        <f t="shared" si="1"/>
        <v>0.12808025713450855</v>
      </c>
      <c r="F16" s="102">
        <f t="shared" si="2"/>
        <v>81851.590106007032</v>
      </c>
    </row>
    <row r="17" spans="2:6">
      <c r="B17">
        <f t="shared" si="3"/>
        <v>2009</v>
      </c>
      <c r="C17" s="103">
        <f t="shared" si="0"/>
        <v>83.09</v>
      </c>
      <c r="D17" s="103">
        <v>102.67</v>
      </c>
      <c r="E17" s="96">
        <f t="shared" si="1"/>
        <v>0.23564809242989537</v>
      </c>
      <c r="F17" s="102">
        <f t="shared" si="2"/>
        <v>72558.303886925773</v>
      </c>
    </row>
    <row r="18" spans="2:6">
      <c r="B18">
        <f t="shared" si="3"/>
        <v>2008</v>
      </c>
      <c r="C18" s="103">
        <f t="shared" si="0"/>
        <v>135.15</v>
      </c>
      <c r="D18" s="103">
        <v>83.09</v>
      </c>
      <c r="E18" s="96">
        <f t="shared" si="1"/>
        <v>-0.3852016278209397</v>
      </c>
      <c r="F18" s="102">
        <f t="shared" si="2"/>
        <v>58720.848056537077</v>
      </c>
    </row>
    <row r="19" spans="2:6">
      <c r="B19">
        <f t="shared" si="3"/>
        <v>2007</v>
      </c>
      <c r="C19" s="103">
        <f t="shared" si="0"/>
        <v>130.59</v>
      </c>
      <c r="D19" s="103">
        <v>135.15</v>
      </c>
      <c r="E19" s="96">
        <f t="shared" si="1"/>
        <v>3.4918447048012835E-2</v>
      </c>
      <c r="F19" s="102">
        <f t="shared" si="2"/>
        <v>95512.367491166035</v>
      </c>
    </row>
    <row r="20" spans="2:6">
      <c r="B20">
        <f t="shared" si="3"/>
        <v>2006</v>
      </c>
      <c r="C20" s="103">
        <f t="shared" si="0"/>
        <v>114.92</v>
      </c>
      <c r="D20" s="103">
        <v>130.59</v>
      </c>
      <c r="E20" s="96">
        <f t="shared" si="1"/>
        <v>0.13635572572224164</v>
      </c>
      <c r="F20" s="102">
        <f t="shared" si="2"/>
        <v>92289.752650176641</v>
      </c>
    </row>
    <row r="21" spans="2:6">
      <c r="B21">
        <f t="shared" si="3"/>
        <v>2005</v>
      </c>
      <c r="C21" s="103">
        <f t="shared" si="0"/>
        <v>111.64</v>
      </c>
      <c r="D21" s="103">
        <v>114.92</v>
      </c>
      <c r="E21" s="96">
        <f t="shared" si="1"/>
        <v>2.9380150483697687E-2</v>
      </c>
      <c r="F21" s="102">
        <f t="shared" si="2"/>
        <v>81215.547703180171</v>
      </c>
    </row>
    <row r="22" spans="2:6">
      <c r="B22">
        <f t="shared" si="3"/>
        <v>2004</v>
      </c>
      <c r="C22" s="103">
        <f t="shared" si="0"/>
        <v>102.67</v>
      </c>
      <c r="D22" s="103">
        <v>111.64</v>
      </c>
      <c r="E22" s="96">
        <f t="shared" si="1"/>
        <v>8.7367293269698942E-2</v>
      </c>
      <c r="F22" s="102">
        <f t="shared" si="2"/>
        <v>78897.526501766741</v>
      </c>
    </row>
    <row r="23" spans="2:6">
      <c r="B23">
        <f t="shared" si="3"/>
        <v>2003</v>
      </c>
      <c r="C23" s="103">
        <f t="shared" si="0"/>
        <v>81.150000000000006</v>
      </c>
      <c r="D23" s="103">
        <v>102.67</v>
      </c>
      <c r="E23" s="96">
        <f t="shared" si="1"/>
        <v>0.26518792359827481</v>
      </c>
      <c r="F23" s="102">
        <f t="shared" si="2"/>
        <v>72558.303886925758</v>
      </c>
    </row>
    <row r="24" spans="2:6">
      <c r="B24">
        <f t="shared" si="3"/>
        <v>2002</v>
      </c>
      <c r="C24" s="103">
        <f t="shared" si="0"/>
        <v>105.89</v>
      </c>
      <c r="D24" s="103">
        <v>81.150000000000006</v>
      </c>
      <c r="E24" s="96">
        <f t="shared" si="1"/>
        <v>-0.23363868165076962</v>
      </c>
      <c r="F24" s="102">
        <f t="shared" si="2"/>
        <v>57349.823321554737</v>
      </c>
    </row>
    <row r="25" spans="2:6">
      <c r="B25">
        <f t="shared" si="3"/>
        <v>2001</v>
      </c>
      <c r="C25" s="103">
        <f t="shared" si="0"/>
        <v>121.86</v>
      </c>
      <c r="D25" s="103">
        <v>105.89</v>
      </c>
      <c r="E25" s="96">
        <f t="shared" si="1"/>
        <v>-0.13105202691613327</v>
      </c>
      <c r="F25" s="102">
        <f t="shared" si="2"/>
        <v>74833.922261484055</v>
      </c>
    </row>
    <row r="26" spans="2:6">
      <c r="B26">
        <f t="shared" si="3"/>
        <v>2000</v>
      </c>
      <c r="C26" s="103">
        <f t="shared" si="0"/>
        <v>135.33000000000001</v>
      </c>
      <c r="D26" s="103">
        <v>121.86</v>
      </c>
      <c r="E26" s="96">
        <f t="shared" si="1"/>
        <v>-9.9534471292396454E-2</v>
      </c>
      <c r="F26" s="102">
        <f t="shared" si="2"/>
        <v>86120.141342756135</v>
      </c>
    </row>
    <row r="27" spans="2:6">
      <c r="B27">
        <f t="shared" si="3"/>
        <v>1999</v>
      </c>
      <c r="C27" s="103">
        <f t="shared" si="0"/>
        <v>113.95</v>
      </c>
      <c r="D27" s="103">
        <v>135.33000000000001</v>
      </c>
      <c r="E27" s="96">
        <f t="shared" si="1"/>
        <v>0.18762615182097409</v>
      </c>
      <c r="F27" s="102">
        <f t="shared" si="2"/>
        <v>95639.575971731407</v>
      </c>
    </row>
    <row r="28" spans="2:6">
      <c r="B28">
        <f t="shared" si="3"/>
        <v>1998</v>
      </c>
      <c r="C28" s="103">
        <f t="shared" si="0"/>
        <v>90.07</v>
      </c>
      <c r="D28" s="103">
        <v>113.95</v>
      </c>
      <c r="E28" s="96">
        <f t="shared" si="1"/>
        <v>0.26512712334850685</v>
      </c>
      <c r="F28" s="102">
        <f t="shared" si="2"/>
        <v>80530.035335689012</v>
      </c>
    </row>
    <row r="29" spans="2:6">
      <c r="B29">
        <f t="shared" si="3"/>
        <v>1997</v>
      </c>
      <c r="C29" s="103">
        <f t="shared" si="0"/>
        <v>69.92</v>
      </c>
      <c r="D29" s="103">
        <v>90.07</v>
      </c>
      <c r="E29" s="96">
        <f t="shared" si="1"/>
        <v>0.28818649885583514</v>
      </c>
      <c r="F29" s="102">
        <f t="shared" si="2"/>
        <v>63653.710247349787</v>
      </c>
    </row>
    <row r="30" spans="2:6">
      <c r="B30">
        <f t="shared" si="3"/>
        <v>1996</v>
      </c>
      <c r="C30" s="103">
        <f t="shared" si="0"/>
        <v>57.6</v>
      </c>
      <c r="D30" s="103">
        <v>69.92</v>
      </c>
      <c r="E30" s="96">
        <f t="shared" si="1"/>
        <v>0.2138888888888888</v>
      </c>
      <c r="F30" s="102">
        <f t="shared" si="2"/>
        <v>49413.42756183743</v>
      </c>
    </row>
    <row r="31" spans="2:6">
      <c r="B31">
        <f t="shared" si="3"/>
        <v>1995</v>
      </c>
      <c r="C31" s="103">
        <f t="shared" si="0"/>
        <v>42.97</v>
      </c>
      <c r="D31" s="103">
        <v>57.6</v>
      </c>
      <c r="E31" s="96">
        <f t="shared" si="1"/>
        <v>0.34047009541540607</v>
      </c>
      <c r="F31" s="102">
        <f t="shared" si="2"/>
        <v>40706.713780918712</v>
      </c>
    </row>
    <row r="32" spans="2:6">
      <c r="B32">
        <f t="shared" si="3"/>
        <v>1994</v>
      </c>
      <c r="C32" s="103">
        <f t="shared" si="0"/>
        <v>43.83</v>
      </c>
      <c r="D32" s="103">
        <v>42.97</v>
      </c>
      <c r="E32" s="96">
        <f t="shared" si="1"/>
        <v>-1.9621263974446745E-2</v>
      </c>
      <c r="F32" s="102">
        <f t="shared" si="2"/>
        <v>30367.491166077729</v>
      </c>
    </row>
    <row r="33" spans="2:6">
      <c r="B33">
        <f t="shared" si="3"/>
        <v>1993</v>
      </c>
      <c r="C33" s="103">
        <f t="shared" si="0"/>
        <v>40.97</v>
      </c>
      <c r="D33" s="103">
        <v>43.83</v>
      </c>
      <c r="E33" s="96">
        <f t="shared" si="1"/>
        <v>6.980717598242614E-2</v>
      </c>
      <c r="F33" s="102">
        <f t="shared" si="2"/>
        <v>30975.265017667836</v>
      </c>
    </row>
    <row r="34" spans="2:6">
      <c r="B34">
        <f t="shared" si="3"/>
        <v>1992</v>
      </c>
      <c r="C34" s="103">
        <f t="shared" si="0"/>
        <v>39.31</v>
      </c>
      <c r="D34" s="103">
        <v>40.97</v>
      </c>
      <c r="E34" s="96">
        <f t="shared" si="1"/>
        <v>4.2228440600356132E-2</v>
      </c>
      <c r="F34" s="102">
        <f t="shared" si="2"/>
        <v>28954.063604240277</v>
      </c>
    </row>
    <row r="35" spans="2:6">
      <c r="B35">
        <f t="shared" si="3"/>
        <v>1991</v>
      </c>
      <c r="C35" s="103">
        <f t="shared" si="0"/>
        <v>31.24</v>
      </c>
      <c r="D35" s="103">
        <v>39.31</v>
      </c>
      <c r="E35" s="96">
        <f t="shared" si="1"/>
        <v>0.25832266325224085</v>
      </c>
      <c r="F35" s="102">
        <f t="shared" si="2"/>
        <v>27780.918727915188</v>
      </c>
    </row>
    <row r="36" spans="2:6">
      <c r="B36">
        <f t="shared" si="3"/>
        <v>1990</v>
      </c>
      <c r="C36" s="103">
        <f t="shared" si="0"/>
        <v>33.64</v>
      </c>
      <c r="D36" s="103">
        <v>31.24</v>
      </c>
      <c r="E36" s="96">
        <f t="shared" si="1"/>
        <v>-7.1343638525564912E-2</v>
      </c>
      <c r="F36" s="102">
        <f t="shared" si="2"/>
        <v>22077.738515901052</v>
      </c>
    </row>
    <row r="37" spans="2:6">
      <c r="B37">
        <f t="shared" si="3"/>
        <v>1989</v>
      </c>
      <c r="C37" s="103">
        <f t="shared" si="0"/>
        <v>27.18</v>
      </c>
      <c r="D37" s="103">
        <v>33.64</v>
      </c>
      <c r="E37" s="96">
        <f t="shared" si="1"/>
        <v>0.23767476085356876</v>
      </c>
      <c r="F37" s="102">
        <f t="shared" si="2"/>
        <v>23773.851590106002</v>
      </c>
    </row>
    <row r="38" spans="2:6">
      <c r="B38">
        <f t="shared" si="3"/>
        <v>1988</v>
      </c>
      <c r="C38" s="103">
        <f t="shared" si="0"/>
        <v>24.65</v>
      </c>
      <c r="D38" s="103">
        <v>27.18</v>
      </c>
      <c r="E38" s="96">
        <f t="shared" si="1"/>
        <v>0.10263691683569975</v>
      </c>
      <c r="F38" s="102">
        <f t="shared" si="2"/>
        <v>19208.480565371021</v>
      </c>
    </row>
    <row r="39" spans="2:6">
      <c r="B39">
        <f t="shared" si="3"/>
        <v>1987</v>
      </c>
      <c r="C39" s="103">
        <f t="shared" si="0"/>
        <v>24.27</v>
      </c>
      <c r="D39" s="103">
        <v>24.65</v>
      </c>
      <c r="E39" s="96">
        <f t="shared" si="1"/>
        <v>1.5657189946435945E-2</v>
      </c>
      <c r="F39" s="102">
        <f t="shared" si="2"/>
        <v>17420.494699646639</v>
      </c>
    </row>
    <row r="40" spans="2:6">
      <c r="B40">
        <f t="shared" si="3"/>
        <v>1986</v>
      </c>
      <c r="C40" s="103">
        <f t="shared" si="0"/>
        <v>23</v>
      </c>
      <c r="D40" s="103">
        <v>24.27</v>
      </c>
      <c r="E40" s="96">
        <f t="shared" ref="E40:E49" si="4">D40/C40-1</f>
        <v>5.5217391304347885E-2</v>
      </c>
      <c r="F40" s="102">
        <f t="shared" si="2"/>
        <v>17151.943462897521</v>
      </c>
    </row>
    <row r="41" spans="2:6">
      <c r="B41">
        <f t="shared" si="3"/>
        <v>1985</v>
      </c>
      <c r="C41" s="103">
        <f t="shared" si="0"/>
        <v>19.52</v>
      </c>
      <c r="D41" s="103">
        <v>23</v>
      </c>
      <c r="E41" s="96">
        <f t="shared" si="4"/>
        <v>0.17827868852459017</v>
      </c>
      <c r="F41" s="102">
        <f t="shared" si="2"/>
        <v>16254.416961130737</v>
      </c>
    </row>
    <row r="42" spans="2:6">
      <c r="B42">
        <f t="shared" si="3"/>
        <v>1984</v>
      </c>
      <c r="C42" s="103">
        <f t="shared" si="0"/>
        <v>19.7</v>
      </c>
      <c r="D42" s="103">
        <v>19.52</v>
      </c>
      <c r="E42" s="96">
        <f t="shared" si="4"/>
        <v>-9.1370558375634126E-3</v>
      </c>
      <c r="F42" s="102">
        <f t="shared" si="2"/>
        <v>13795.053003533565</v>
      </c>
    </row>
    <row r="43" spans="2:6">
      <c r="B43">
        <f t="shared" si="3"/>
        <v>1983</v>
      </c>
      <c r="C43" s="103">
        <f t="shared" si="0"/>
        <v>17.559999999999999</v>
      </c>
      <c r="D43" s="103">
        <v>19.7</v>
      </c>
      <c r="E43" s="96">
        <f t="shared" si="4"/>
        <v>0.12186788154897488</v>
      </c>
      <c r="F43" s="102">
        <f t="shared" si="2"/>
        <v>13922.261484098935</v>
      </c>
    </row>
    <row r="44" spans="2:6">
      <c r="B44">
        <f t="shared" si="3"/>
        <v>1982</v>
      </c>
      <c r="C44" s="103">
        <f t="shared" si="0"/>
        <v>15.52</v>
      </c>
      <c r="D44" s="103">
        <v>17.559999999999999</v>
      </c>
      <c r="E44" s="96">
        <f t="shared" si="4"/>
        <v>0.13144329896907214</v>
      </c>
      <c r="F44" s="102">
        <f t="shared" si="2"/>
        <v>12409.893992932859</v>
      </c>
    </row>
    <row r="45" spans="2:6">
      <c r="B45">
        <f t="shared" si="3"/>
        <v>1981</v>
      </c>
      <c r="C45" s="103">
        <f t="shared" si="0"/>
        <v>17.84</v>
      </c>
      <c r="D45" s="103">
        <v>15.52</v>
      </c>
      <c r="E45" s="96">
        <f t="shared" si="4"/>
        <v>-0.1300448430493274</v>
      </c>
      <c r="F45" s="102">
        <f t="shared" si="2"/>
        <v>10968.197879858655</v>
      </c>
    </row>
    <row r="46" spans="2:6">
      <c r="B46">
        <f t="shared" si="3"/>
        <v>1980</v>
      </c>
      <c r="C46" s="103">
        <f t="shared" si="0"/>
        <v>14.67</v>
      </c>
      <c r="D46" s="103">
        <v>17.84</v>
      </c>
      <c r="E46" s="96">
        <f t="shared" si="4"/>
        <v>0.21608725289706876</v>
      </c>
      <c r="F46" s="102">
        <f t="shared" si="2"/>
        <v>12607.773851590104</v>
      </c>
    </row>
    <row r="47" spans="2:6">
      <c r="B47">
        <f t="shared" si="3"/>
        <v>1979</v>
      </c>
      <c r="C47" s="103">
        <f t="shared" si="0"/>
        <v>13.12</v>
      </c>
      <c r="D47" s="103">
        <v>14.67</v>
      </c>
      <c r="E47" s="96">
        <f t="shared" si="4"/>
        <v>0.11814024390243905</v>
      </c>
      <c r="F47" s="102">
        <f t="shared" si="2"/>
        <v>10367.491166077738</v>
      </c>
    </row>
    <row r="48" spans="2:6">
      <c r="B48">
        <f t="shared" si="3"/>
        <v>1978</v>
      </c>
      <c r="C48" s="103">
        <f>D49</f>
        <v>13.01</v>
      </c>
      <c r="D48" s="103">
        <v>13.12</v>
      </c>
      <c r="E48" s="96">
        <f t="shared" si="4"/>
        <v>8.4550345887777212E-3</v>
      </c>
      <c r="F48" s="102">
        <f t="shared" si="2"/>
        <v>9272.0848056537088</v>
      </c>
    </row>
    <row r="49" spans="1:6">
      <c r="B49">
        <f t="shared" si="3"/>
        <v>1977</v>
      </c>
      <c r="C49" s="103">
        <f>D50</f>
        <v>14.73</v>
      </c>
      <c r="D49" s="103">
        <v>13.01</v>
      </c>
      <c r="E49" s="96">
        <f t="shared" si="4"/>
        <v>-0.11676849966055669</v>
      </c>
      <c r="F49" s="102">
        <f t="shared" si="2"/>
        <v>9194.3462897526497</v>
      </c>
    </row>
    <row r="50" spans="1:6">
      <c r="A50" s="52"/>
      <c r="B50">
        <f t="shared" si="3"/>
        <v>1976</v>
      </c>
      <c r="C50" s="103">
        <v>14.15</v>
      </c>
      <c r="D50" s="103">
        <v>14.73</v>
      </c>
      <c r="E50" s="96">
        <f>D50/C50-1</f>
        <v>4.0989399293286155E-2</v>
      </c>
      <c r="F50" s="102">
        <f>F51*(E50+1)</f>
        <v>10409.893992932861</v>
      </c>
    </row>
    <row r="51" spans="1:6">
      <c r="F51" s="102">
        <v>10000</v>
      </c>
    </row>
    <row r="52" spans="1:6">
      <c r="B52" s="52"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D0A3-E96C-43B9-9EF0-E342089CB167}">
  <dimension ref="B2:U54"/>
  <sheetViews>
    <sheetView tabSelected="1" topLeftCell="B3" workbookViewId="0">
      <selection activeCell="J1" sqref="J1:L1048576"/>
    </sheetView>
  </sheetViews>
  <sheetFormatPr defaultColWidth="9.140625" defaultRowHeight="12.75"/>
  <cols>
    <col min="2" max="2" width="33.140625" bestFit="1" customWidth="1"/>
    <col min="4" max="4" width="14.42578125" customWidth="1"/>
    <col min="5" max="5" width="13.7109375" customWidth="1"/>
    <col min="6" max="6" width="11.28515625" customWidth="1"/>
    <col min="7" max="7" width="21.28515625" customWidth="1"/>
    <col min="8" max="9" width="11.28515625" customWidth="1"/>
    <col min="10" max="10" width="14.140625" bestFit="1" customWidth="1"/>
    <col min="11" max="11" width="21.5703125" bestFit="1" customWidth="1"/>
    <col min="12" max="12" width="35.42578125" bestFit="1" customWidth="1"/>
    <col min="13" max="13" width="28.140625" customWidth="1"/>
    <col min="14" max="14" width="31.85546875" customWidth="1"/>
    <col min="15" max="15" width="32.85546875" customWidth="1"/>
    <col min="16" max="16" width="42.28515625" bestFit="1" customWidth="1"/>
    <col min="17" max="17" width="11.28515625" customWidth="1"/>
    <col min="19" max="19" width="17.85546875" customWidth="1"/>
    <col min="20" max="20" width="12.42578125" customWidth="1"/>
    <col min="21" max="21" width="24.85546875" customWidth="1"/>
  </cols>
  <sheetData>
    <row r="2" spans="2:21">
      <c r="C2" s="52" t="s">
        <v>184</v>
      </c>
    </row>
    <row r="3" spans="2:21" ht="13.5" thickBot="1">
      <c r="S3">
        <v>2021</v>
      </c>
    </row>
    <row r="4" spans="2:21" ht="13.5" thickBot="1">
      <c r="B4" s="103"/>
      <c r="C4" s="107" t="s">
        <v>19</v>
      </c>
      <c r="D4" s="108" t="s">
        <v>179</v>
      </c>
      <c r="E4" s="109" t="s">
        <v>180</v>
      </c>
      <c r="F4" s="108" t="s">
        <v>181</v>
      </c>
      <c r="G4" s="109" t="s">
        <v>185</v>
      </c>
      <c r="H4" s="109" t="s">
        <v>186</v>
      </c>
      <c r="I4" s="109" t="s">
        <v>187</v>
      </c>
      <c r="J4" s="109" t="s">
        <v>188</v>
      </c>
      <c r="K4" s="110" t="s">
        <v>189</v>
      </c>
      <c r="L4" s="111" t="s">
        <v>190</v>
      </c>
      <c r="M4" s="111" t="s">
        <v>191</v>
      </c>
      <c r="N4" s="111" t="s">
        <v>192</v>
      </c>
      <c r="O4" s="111" t="s">
        <v>193</v>
      </c>
      <c r="P4" s="111" t="s">
        <v>194</v>
      </c>
      <c r="Q4" s="111" t="s">
        <v>195</v>
      </c>
      <c r="S4" s="111" t="s">
        <v>196</v>
      </c>
      <c r="T4" s="111" t="s">
        <v>197</v>
      </c>
      <c r="U4" s="111" t="s">
        <v>198</v>
      </c>
    </row>
    <row r="5" spans="2:21">
      <c r="B5" s="102"/>
      <c r="C5">
        <v>2021</v>
      </c>
      <c r="D5" s="103">
        <f t="shared" ref="D5:D47" si="0">E6</f>
        <v>346.6</v>
      </c>
      <c r="E5" s="103">
        <v>439.87</v>
      </c>
      <c r="F5" s="96">
        <f t="shared" ref="F5:F50" si="1">E5/D5-1</f>
        <v>0.2690998268897864</v>
      </c>
      <c r="G5" s="103">
        <v>5.04</v>
      </c>
      <c r="H5" s="96">
        <f t="shared" ref="H5:H50" si="2">G5/E5</f>
        <v>1.1457930752267715E-2</v>
      </c>
      <c r="I5" s="106">
        <v>1060</v>
      </c>
      <c r="J5" s="102">
        <f>I5*G5</f>
        <v>5342.4</v>
      </c>
      <c r="K5" s="102">
        <f t="shared" ref="K5:K50" si="3">K6*(F5+1)</f>
        <v>466293.2862190812</v>
      </c>
      <c r="L5" s="102">
        <f t="shared" ref="L5:L48" si="4">K5+J5</f>
        <v>471635.68621908122</v>
      </c>
      <c r="M5" s="96">
        <f t="shared" ref="M5:M50" si="5">L5/K6-1</f>
        <v>0.28364011540680911</v>
      </c>
      <c r="N5" s="102">
        <f t="shared" ref="N5:N47" si="6">O6*G5</f>
        <v>16692.48</v>
      </c>
      <c r="O5">
        <f t="shared" ref="O5:O48" si="7">ROUNDDOWN(O6+(N5/E5),0)</f>
        <v>3349</v>
      </c>
      <c r="P5" s="102">
        <f t="shared" ref="P5:P50" si="8">O5*E5</f>
        <v>1473124.6300000001</v>
      </c>
      <c r="Q5" s="96">
        <f>P5/P6-1</f>
        <v>0.28327757254042707</v>
      </c>
      <c r="S5" s="102">
        <v>10004</v>
      </c>
      <c r="T5" s="102">
        <f>P5</f>
        <v>1473124.6300000001</v>
      </c>
      <c r="U5">
        <v>46</v>
      </c>
    </row>
    <row r="6" spans="2:21" ht="13.5" thickBot="1">
      <c r="B6" s="102"/>
      <c r="C6">
        <f>C5-1</f>
        <v>2020</v>
      </c>
      <c r="D6" s="103">
        <f t="shared" si="0"/>
        <v>298.16000000000003</v>
      </c>
      <c r="E6" s="103">
        <v>346.6</v>
      </c>
      <c r="F6" s="96">
        <f t="shared" si="1"/>
        <v>0.16246310705661382</v>
      </c>
      <c r="G6" s="103">
        <v>5.01</v>
      </c>
      <c r="H6" s="96">
        <f t="shared" si="2"/>
        <v>1.4454702827466819E-2</v>
      </c>
      <c r="I6" s="106">
        <v>1060</v>
      </c>
      <c r="J6" s="102">
        <f t="shared" ref="J6:J50" si="9">I6*G6</f>
        <v>5310.5999999999995</v>
      </c>
      <c r="K6" s="102">
        <f t="shared" si="3"/>
        <v>367420.4946996466</v>
      </c>
      <c r="L6" s="102">
        <f t="shared" si="4"/>
        <v>372731.09469964658</v>
      </c>
      <c r="M6" s="96">
        <f t="shared" si="5"/>
        <v>0.17926504561309353</v>
      </c>
      <c r="N6" s="102">
        <f t="shared" si="6"/>
        <v>16357.65</v>
      </c>
      <c r="O6">
        <f t="shared" si="7"/>
        <v>3312</v>
      </c>
      <c r="P6" s="102">
        <f t="shared" si="8"/>
        <v>1147939.2000000002</v>
      </c>
      <c r="Q6" s="96">
        <f t="shared" ref="Q6:Q50" si="10">P6/P7-1</f>
        <v>0.17919687919494809</v>
      </c>
    </row>
    <row r="7" spans="2:21" ht="13.5" thickBot="1">
      <c r="B7" s="102"/>
      <c r="C7">
        <f t="shared" ref="C7:C50" si="11">C6-1</f>
        <v>2019</v>
      </c>
      <c r="D7" s="103">
        <f t="shared" si="0"/>
        <v>231.44</v>
      </c>
      <c r="E7" s="103">
        <v>298.16000000000003</v>
      </c>
      <c r="F7" s="96">
        <f t="shared" si="1"/>
        <v>0.2882820601451781</v>
      </c>
      <c r="G7" s="103">
        <v>5.29</v>
      </c>
      <c r="H7" s="96">
        <f t="shared" si="2"/>
        <v>1.7742151864770593E-2</v>
      </c>
      <c r="I7" s="106">
        <v>1060</v>
      </c>
      <c r="J7" s="102">
        <f t="shared" si="9"/>
        <v>5607.4</v>
      </c>
      <c r="K7" s="102">
        <f t="shared" si="3"/>
        <v>316070.67137809185</v>
      </c>
      <c r="L7" s="102">
        <f t="shared" si="4"/>
        <v>321678.07137809187</v>
      </c>
      <c r="M7" s="96">
        <f t="shared" si="5"/>
        <v>0.31113743230786972</v>
      </c>
      <c r="N7" s="102">
        <f t="shared" si="6"/>
        <v>16975.61</v>
      </c>
      <c r="O7">
        <f t="shared" si="7"/>
        <v>3265</v>
      </c>
      <c r="P7" s="102">
        <f t="shared" si="8"/>
        <v>973492.40000000014</v>
      </c>
      <c r="Q7" s="96">
        <f t="shared" si="10"/>
        <v>0.31076376639888026</v>
      </c>
      <c r="S7" s="113" t="s">
        <v>199</v>
      </c>
    </row>
    <row r="8" spans="2:21">
      <c r="B8" s="102"/>
      <c r="C8">
        <f t="shared" si="11"/>
        <v>2018</v>
      </c>
      <c r="D8" s="103">
        <f t="shared" si="0"/>
        <v>246.82</v>
      </c>
      <c r="E8" s="103">
        <v>231.44</v>
      </c>
      <c r="F8" s="96">
        <f t="shared" si="1"/>
        <v>-6.2312616481646543E-2</v>
      </c>
      <c r="G8" s="103">
        <v>4.5</v>
      </c>
      <c r="H8" s="96">
        <f t="shared" si="2"/>
        <v>1.9443484272381611E-2</v>
      </c>
      <c r="I8" s="106">
        <v>1060</v>
      </c>
      <c r="J8" s="102">
        <f t="shared" si="9"/>
        <v>4770</v>
      </c>
      <c r="K8" s="102">
        <f t="shared" si="3"/>
        <v>245342.75618374554</v>
      </c>
      <c r="L8" s="102">
        <f t="shared" si="4"/>
        <v>250112.75618374554</v>
      </c>
      <c r="M8" s="96">
        <f t="shared" si="5"/>
        <v>-4.4081922048456401E-2</v>
      </c>
      <c r="N8" s="102">
        <f t="shared" si="6"/>
        <v>14166</v>
      </c>
      <c r="O8">
        <f t="shared" si="7"/>
        <v>3209</v>
      </c>
      <c r="P8" s="102">
        <f t="shared" si="8"/>
        <v>742690.96</v>
      </c>
      <c r="Q8" s="96">
        <f t="shared" si="10"/>
        <v>-4.4142689418552705E-2</v>
      </c>
      <c r="S8" s="96">
        <f>(T5/S5)^ (1/$U$5)-1</f>
        <v>0.11463291962666067</v>
      </c>
    </row>
    <row r="9" spans="2:21">
      <c r="B9" s="102"/>
      <c r="C9">
        <f t="shared" si="11"/>
        <v>2017</v>
      </c>
      <c r="D9" s="103">
        <f t="shared" si="0"/>
        <v>206.57</v>
      </c>
      <c r="E9" s="103">
        <v>246.82</v>
      </c>
      <c r="F9" s="96">
        <f t="shared" si="1"/>
        <v>0.19484920365977643</v>
      </c>
      <c r="G9" s="103">
        <v>4.18</v>
      </c>
      <c r="H9" s="96">
        <f t="shared" si="2"/>
        <v>1.693541852362045E-2</v>
      </c>
      <c r="I9" s="106">
        <v>1060</v>
      </c>
      <c r="J9" s="102">
        <f t="shared" si="9"/>
        <v>4430.7999999999993</v>
      </c>
      <c r="K9" s="102">
        <f t="shared" si="3"/>
        <v>261646.6431095406</v>
      </c>
      <c r="L9" s="102">
        <f t="shared" si="4"/>
        <v>266077.44310954062</v>
      </c>
      <c r="M9" s="96">
        <f t="shared" si="5"/>
        <v>0.21508312597828017</v>
      </c>
      <c r="N9" s="102">
        <f t="shared" si="6"/>
        <v>12941.279999999999</v>
      </c>
      <c r="O9">
        <f t="shared" si="7"/>
        <v>3148</v>
      </c>
      <c r="P9" s="102">
        <f t="shared" si="8"/>
        <v>776989.36</v>
      </c>
      <c r="Q9" s="96">
        <f t="shared" si="10"/>
        <v>0.21491773033623263</v>
      </c>
    </row>
    <row r="10" spans="2:21">
      <c r="B10" s="102"/>
      <c r="C10">
        <f t="shared" si="11"/>
        <v>2016</v>
      </c>
      <c r="D10" s="103">
        <f t="shared" si="0"/>
        <v>188.48</v>
      </c>
      <c r="E10" s="103">
        <v>206.57</v>
      </c>
      <c r="F10" s="96">
        <f t="shared" si="1"/>
        <v>9.597835314091685E-2</v>
      </c>
      <c r="G10" s="103">
        <v>3.98</v>
      </c>
      <c r="H10" s="96">
        <f t="shared" si="2"/>
        <v>1.9267076535799003E-2</v>
      </c>
      <c r="I10" s="106">
        <v>1060</v>
      </c>
      <c r="J10" s="102">
        <f t="shared" si="9"/>
        <v>4218.8</v>
      </c>
      <c r="K10" s="102">
        <f t="shared" si="3"/>
        <v>218978.7985865724</v>
      </c>
      <c r="L10" s="102">
        <f t="shared" si="4"/>
        <v>223197.59858657239</v>
      </c>
      <c r="M10" s="96">
        <f t="shared" si="5"/>
        <v>0.11709324419920764</v>
      </c>
      <c r="N10" s="102">
        <f t="shared" si="6"/>
        <v>12091.24</v>
      </c>
      <c r="O10">
        <f t="shared" si="7"/>
        <v>3096</v>
      </c>
      <c r="P10" s="102">
        <f t="shared" si="8"/>
        <v>639540.72</v>
      </c>
      <c r="Q10" s="96">
        <f t="shared" si="10"/>
        <v>0.116902232167307</v>
      </c>
    </row>
    <row r="11" spans="2:21">
      <c r="B11" s="102"/>
      <c r="C11">
        <f t="shared" si="11"/>
        <v>2015</v>
      </c>
      <c r="D11" s="103">
        <f t="shared" si="0"/>
        <v>189.89</v>
      </c>
      <c r="E11" s="103">
        <v>188.48</v>
      </c>
      <c r="F11" s="96">
        <f t="shared" si="1"/>
        <v>-7.4253515193006825E-3</v>
      </c>
      <c r="G11" s="103">
        <v>3.75</v>
      </c>
      <c r="H11" s="96">
        <f t="shared" si="2"/>
        <v>1.9896010186757216E-2</v>
      </c>
      <c r="I11" s="106">
        <v>1060</v>
      </c>
      <c r="J11" s="102">
        <f t="shared" si="9"/>
        <v>3975</v>
      </c>
      <c r="K11" s="102">
        <f t="shared" si="3"/>
        <v>199802.12014134272</v>
      </c>
      <c r="L11" s="102">
        <f t="shared" si="4"/>
        <v>203777.12014134272</v>
      </c>
      <c r="M11" s="96">
        <f t="shared" si="5"/>
        <v>1.2321607246300381E-2</v>
      </c>
      <c r="N11" s="102">
        <f t="shared" si="6"/>
        <v>11171.25</v>
      </c>
      <c r="O11">
        <f t="shared" si="7"/>
        <v>3038</v>
      </c>
      <c r="P11" s="102">
        <f t="shared" si="8"/>
        <v>572602.24</v>
      </c>
      <c r="Q11" s="96">
        <f t="shared" si="10"/>
        <v>1.2232890931307416E-2</v>
      </c>
    </row>
    <row r="12" spans="2:21">
      <c r="B12" s="102"/>
      <c r="C12">
        <f t="shared" si="11"/>
        <v>2014</v>
      </c>
      <c r="D12" s="103">
        <f t="shared" si="0"/>
        <v>170.36</v>
      </c>
      <c r="E12" s="103">
        <v>189.89</v>
      </c>
      <c r="F12" s="96">
        <f t="shared" si="1"/>
        <v>0.11463958675745456</v>
      </c>
      <c r="G12" s="103">
        <v>3.3</v>
      </c>
      <c r="H12" s="96">
        <f t="shared" si="2"/>
        <v>1.7378482279214281E-2</v>
      </c>
      <c r="I12" s="106">
        <v>1060</v>
      </c>
      <c r="J12" s="102">
        <f t="shared" si="9"/>
        <v>3498</v>
      </c>
      <c r="K12" s="102">
        <f t="shared" si="3"/>
        <v>201296.81978798585</v>
      </c>
      <c r="L12" s="102">
        <f t="shared" si="4"/>
        <v>204794.81978798585</v>
      </c>
      <c r="M12" s="96">
        <f t="shared" si="5"/>
        <v>0.1340090396806759</v>
      </c>
      <c r="N12" s="102">
        <f t="shared" si="6"/>
        <v>9665.6999999999989</v>
      </c>
      <c r="O12">
        <f t="shared" si="7"/>
        <v>2979</v>
      </c>
      <c r="P12" s="102">
        <f t="shared" si="8"/>
        <v>565682.30999999994</v>
      </c>
      <c r="Q12" s="96">
        <f t="shared" si="10"/>
        <v>0.1336672341927132</v>
      </c>
    </row>
    <row r="13" spans="2:21">
      <c r="B13" s="102"/>
      <c r="C13">
        <f t="shared" si="11"/>
        <v>2013</v>
      </c>
      <c r="D13" s="103">
        <f t="shared" si="0"/>
        <v>131.37</v>
      </c>
      <c r="E13" s="103">
        <v>170.36</v>
      </c>
      <c r="F13" s="96">
        <f t="shared" si="1"/>
        <v>0.29679531095379463</v>
      </c>
      <c r="G13" s="103">
        <v>2.95</v>
      </c>
      <c r="H13" s="96">
        <f t="shared" si="2"/>
        <v>1.7316271425217186E-2</v>
      </c>
      <c r="I13" s="106">
        <v>1060</v>
      </c>
      <c r="J13" s="102">
        <f t="shared" si="9"/>
        <v>3127</v>
      </c>
      <c r="K13" s="102">
        <f t="shared" si="3"/>
        <v>180593.63957597176</v>
      </c>
      <c r="L13" s="102">
        <f t="shared" si="4"/>
        <v>183720.63957597176</v>
      </c>
      <c r="M13" s="96">
        <f t="shared" si="5"/>
        <v>0.31924947349724686</v>
      </c>
      <c r="N13" s="102">
        <f t="shared" si="6"/>
        <v>8496</v>
      </c>
      <c r="O13">
        <f t="shared" si="7"/>
        <v>2929</v>
      </c>
      <c r="P13" s="102">
        <f t="shared" si="8"/>
        <v>498984.44000000006</v>
      </c>
      <c r="Q13" s="96">
        <f t="shared" si="10"/>
        <v>0.31885884228599459</v>
      </c>
    </row>
    <row r="14" spans="2:21" ht="13.5" thickBot="1">
      <c r="B14" s="102"/>
      <c r="C14">
        <f t="shared" si="11"/>
        <v>2012</v>
      </c>
      <c r="D14" s="103">
        <f t="shared" si="0"/>
        <v>115.8</v>
      </c>
      <c r="E14" s="103">
        <v>131.37</v>
      </c>
      <c r="F14" s="96">
        <f t="shared" si="1"/>
        <v>0.13445595854922288</v>
      </c>
      <c r="G14" s="103">
        <v>2.6989999999999998</v>
      </c>
      <c r="H14" s="96">
        <f t="shared" si="2"/>
        <v>2.0545025500494783E-2</v>
      </c>
      <c r="I14" s="106">
        <v>1060</v>
      </c>
      <c r="J14" s="102">
        <f t="shared" si="9"/>
        <v>2860.94</v>
      </c>
      <c r="K14" s="102">
        <f t="shared" si="3"/>
        <v>139261.48409893995</v>
      </c>
      <c r="L14" s="102">
        <f t="shared" si="4"/>
        <v>142122.42409893996</v>
      </c>
      <c r="M14" s="96">
        <f t="shared" si="5"/>
        <v>0.1577618313183653</v>
      </c>
      <c r="N14" s="102">
        <f t="shared" si="6"/>
        <v>7619.2769999999991</v>
      </c>
      <c r="O14">
        <f t="shared" si="7"/>
        <v>2880</v>
      </c>
      <c r="P14" s="102">
        <f t="shared" si="8"/>
        <v>378345.60000000003</v>
      </c>
      <c r="Q14" s="96">
        <f t="shared" si="10"/>
        <v>0.1573620831107907</v>
      </c>
      <c r="S14">
        <v>2016</v>
      </c>
    </row>
    <row r="15" spans="2:21" ht="13.5" thickBot="1">
      <c r="B15" s="102"/>
      <c r="C15">
        <f t="shared" si="11"/>
        <v>2011</v>
      </c>
      <c r="D15" s="103">
        <f t="shared" si="0"/>
        <v>115.82</v>
      </c>
      <c r="E15" s="103">
        <v>115.8</v>
      </c>
      <c r="F15" s="96">
        <f t="shared" si="1"/>
        <v>-1.7268174753926058E-4</v>
      </c>
      <c r="G15" s="103">
        <v>2.246</v>
      </c>
      <c r="H15" s="96">
        <f t="shared" si="2"/>
        <v>1.9395509499136442E-2</v>
      </c>
      <c r="I15" s="106">
        <v>1060</v>
      </c>
      <c r="J15" s="102">
        <f t="shared" si="9"/>
        <v>2380.7600000000002</v>
      </c>
      <c r="K15" s="102">
        <f t="shared" si="3"/>
        <v>122756.18374558304</v>
      </c>
      <c r="L15" s="102">
        <f t="shared" si="4"/>
        <v>125136.94374558303</v>
      </c>
      <c r="M15" s="96">
        <f t="shared" si="5"/>
        <v>1.9218185690439205E-2</v>
      </c>
      <c r="N15" s="102">
        <f t="shared" si="6"/>
        <v>6221.42</v>
      </c>
      <c r="O15">
        <f t="shared" si="7"/>
        <v>2823</v>
      </c>
      <c r="P15" s="102">
        <f t="shared" si="8"/>
        <v>326903.39999999997</v>
      </c>
      <c r="Q15" s="96">
        <f t="shared" si="10"/>
        <v>1.895758824068472E-2</v>
      </c>
      <c r="S15" s="111" t="s">
        <v>196</v>
      </c>
      <c r="T15" s="111" t="s">
        <v>197</v>
      </c>
      <c r="U15" s="111" t="s">
        <v>198</v>
      </c>
    </row>
    <row r="16" spans="2:21">
      <c r="B16" s="102"/>
      <c r="C16">
        <f t="shared" si="11"/>
        <v>2010</v>
      </c>
      <c r="D16" s="103">
        <f t="shared" si="0"/>
        <v>102.67</v>
      </c>
      <c r="E16" s="103">
        <v>115.82</v>
      </c>
      <c r="F16" s="96">
        <f t="shared" si="1"/>
        <v>0.12808025713450855</v>
      </c>
      <c r="G16" s="103">
        <v>1.966</v>
      </c>
      <c r="H16" s="96">
        <f t="shared" si="2"/>
        <v>1.6974615783111727E-2</v>
      </c>
      <c r="I16" s="106">
        <v>1060</v>
      </c>
      <c r="J16" s="102">
        <f t="shared" si="9"/>
        <v>2083.96</v>
      </c>
      <c r="K16" s="102">
        <f t="shared" si="3"/>
        <v>122777.38515901059</v>
      </c>
      <c r="L16" s="102">
        <f t="shared" si="4"/>
        <v>124861.3451590106</v>
      </c>
      <c r="M16" s="96">
        <f t="shared" si="5"/>
        <v>0.14722770948995167</v>
      </c>
      <c r="N16" s="102">
        <f t="shared" si="6"/>
        <v>5355.384</v>
      </c>
      <c r="O16">
        <f t="shared" si="7"/>
        <v>2770</v>
      </c>
      <c r="P16" s="102">
        <f t="shared" si="8"/>
        <v>320821.39999999997</v>
      </c>
      <c r="Q16" s="96">
        <f t="shared" si="10"/>
        <v>0.14713007058097949</v>
      </c>
      <c r="S16" s="102">
        <v>10004</v>
      </c>
      <c r="T16" s="102">
        <f>P10</f>
        <v>639540.72</v>
      </c>
      <c r="U16">
        <v>40</v>
      </c>
    </row>
    <row r="17" spans="2:19" ht="13.5" thickBot="1">
      <c r="B17" s="102"/>
      <c r="C17">
        <f t="shared" si="11"/>
        <v>2009</v>
      </c>
      <c r="D17" s="103">
        <f t="shared" si="0"/>
        <v>83.09</v>
      </c>
      <c r="E17" s="103">
        <v>102.67</v>
      </c>
      <c r="F17" s="96">
        <f t="shared" si="1"/>
        <v>0.23564809242989537</v>
      </c>
      <c r="G17" s="103">
        <v>2.1040000000000001</v>
      </c>
      <c r="H17" s="96">
        <f t="shared" si="2"/>
        <v>2.0492841141521379E-2</v>
      </c>
      <c r="I17" s="106">
        <v>1060</v>
      </c>
      <c r="J17" s="102">
        <f t="shared" si="9"/>
        <v>2230.2400000000002</v>
      </c>
      <c r="K17" s="102">
        <f t="shared" si="3"/>
        <v>108837.45583038869</v>
      </c>
      <c r="L17" s="102">
        <f t="shared" si="4"/>
        <v>111067.69583038869</v>
      </c>
      <c r="M17" s="96">
        <f t="shared" si="5"/>
        <v>0.2609683443655475</v>
      </c>
      <c r="N17" s="102">
        <f t="shared" si="6"/>
        <v>5617.68</v>
      </c>
      <c r="O17">
        <f t="shared" si="7"/>
        <v>2724</v>
      </c>
      <c r="P17" s="102">
        <f t="shared" si="8"/>
        <v>279673.08</v>
      </c>
      <c r="Q17" s="96">
        <f t="shared" si="10"/>
        <v>0.26063872800712917</v>
      </c>
    </row>
    <row r="18" spans="2:19" ht="13.5" thickBot="1">
      <c r="B18" s="102"/>
      <c r="C18">
        <f t="shared" si="11"/>
        <v>2008</v>
      </c>
      <c r="D18" s="103">
        <f t="shared" si="0"/>
        <v>135.15</v>
      </c>
      <c r="E18" s="103">
        <v>83.09</v>
      </c>
      <c r="F18" s="96">
        <f t="shared" si="1"/>
        <v>-0.3852016278209397</v>
      </c>
      <c r="G18" s="103">
        <v>2.5049999999999999</v>
      </c>
      <c r="H18" s="96">
        <f t="shared" si="2"/>
        <v>3.0148032254182208E-2</v>
      </c>
      <c r="I18" s="106">
        <v>1060</v>
      </c>
      <c r="J18" s="102">
        <f t="shared" si="9"/>
        <v>2655.2999999999997</v>
      </c>
      <c r="K18" s="102">
        <f t="shared" si="3"/>
        <v>88081.272084805649</v>
      </c>
      <c r="L18" s="102">
        <f t="shared" si="4"/>
        <v>90736.572084805652</v>
      </c>
      <c r="M18" s="96">
        <f t="shared" si="5"/>
        <v>-0.36666790233074353</v>
      </c>
      <c r="N18" s="102">
        <f t="shared" si="6"/>
        <v>6492.96</v>
      </c>
      <c r="O18">
        <f t="shared" si="7"/>
        <v>2670</v>
      </c>
      <c r="P18" s="102">
        <f t="shared" si="8"/>
        <v>221850.30000000002</v>
      </c>
      <c r="Q18" s="96">
        <f t="shared" si="10"/>
        <v>-0.36670075088036602</v>
      </c>
      <c r="S18" s="113" t="s">
        <v>199</v>
      </c>
    </row>
    <row r="19" spans="2:19">
      <c r="B19" s="102"/>
      <c r="C19">
        <f t="shared" si="11"/>
        <v>2007</v>
      </c>
      <c r="D19" s="103">
        <f t="shared" si="0"/>
        <v>130.59</v>
      </c>
      <c r="E19" s="103">
        <v>135.15</v>
      </c>
      <c r="F19" s="96">
        <f t="shared" si="1"/>
        <v>3.4918447048012835E-2</v>
      </c>
      <c r="G19" s="103">
        <v>2.4900000000000002</v>
      </c>
      <c r="H19" s="96">
        <f t="shared" si="2"/>
        <v>1.8423973362930078E-2</v>
      </c>
      <c r="I19" s="106">
        <v>1060</v>
      </c>
      <c r="J19" s="102">
        <f t="shared" si="9"/>
        <v>2639.4</v>
      </c>
      <c r="K19" s="102">
        <f t="shared" si="3"/>
        <v>143268.5512367491</v>
      </c>
      <c r="L19" s="102">
        <f t="shared" si="4"/>
        <v>145907.9512367491</v>
      </c>
      <c r="M19" s="96">
        <f t="shared" si="5"/>
        <v>5.3984485795236958E-2</v>
      </c>
      <c r="N19" s="102">
        <f t="shared" si="6"/>
        <v>6339.5400000000009</v>
      </c>
      <c r="O19">
        <f t="shared" si="7"/>
        <v>2592</v>
      </c>
      <c r="P19" s="102">
        <f t="shared" si="8"/>
        <v>350308.8</v>
      </c>
      <c r="Q19" s="96">
        <f t="shared" si="10"/>
        <v>5.3616895030812683E-2</v>
      </c>
      <c r="S19" s="96">
        <f>(T16/S16)^ (1/$U$5)-1</f>
        <v>9.459693734320429E-2</v>
      </c>
    </row>
    <row r="20" spans="2:19">
      <c r="B20" s="102"/>
      <c r="C20">
        <f t="shared" si="11"/>
        <v>2006</v>
      </c>
      <c r="D20" s="103">
        <f t="shared" si="0"/>
        <v>114.92</v>
      </c>
      <c r="E20" s="103">
        <v>130.59</v>
      </c>
      <c r="F20" s="96">
        <f t="shared" si="1"/>
        <v>0.13635572572224164</v>
      </c>
      <c r="G20" s="103">
        <v>2.14</v>
      </c>
      <c r="H20" s="96">
        <f t="shared" si="2"/>
        <v>1.6387165939199019E-2</v>
      </c>
      <c r="I20" s="106">
        <v>1060</v>
      </c>
      <c r="J20" s="102">
        <f t="shared" si="9"/>
        <v>2268.4</v>
      </c>
      <c r="K20" s="102">
        <f t="shared" si="3"/>
        <v>138434.62897526502</v>
      </c>
      <c r="L20" s="102">
        <f t="shared" si="4"/>
        <v>140703.02897526501</v>
      </c>
      <c r="M20" s="96">
        <f t="shared" si="5"/>
        <v>0.15497613412228817</v>
      </c>
      <c r="N20" s="102">
        <f t="shared" si="6"/>
        <v>5360.7000000000007</v>
      </c>
      <c r="O20">
        <f t="shared" si="7"/>
        <v>2546</v>
      </c>
      <c r="P20" s="102">
        <f t="shared" si="8"/>
        <v>332482.14</v>
      </c>
      <c r="Q20" s="96">
        <f t="shared" si="10"/>
        <v>0.15495476155242605</v>
      </c>
    </row>
    <row r="21" spans="2:19">
      <c r="B21" s="102"/>
      <c r="C21">
        <f t="shared" si="11"/>
        <v>2005</v>
      </c>
      <c r="D21" s="103">
        <f t="shared" si="0"/>
        <v>111.64</v>
      </c>
      <c r="E21" s="103">
        <v>114.92</v>
      </c>
      <c r="F21" s="96">
        <f t="shared" si="1"/>
        <v>2.9380150483697687E-2</v>
      </c>
      <c r="G21" s="103">
        <v>1.98</v>
      </c>
      <c r="H21" s="96">
        <f t="shared" si="2"/>
        <v>1.7229376957883746E-2</v>
      </c>
      <c r="I21" s="106">
        <v>1060</v>
      </c>
      <c r="J21" s="102">
        <f t="shared" si="9"/>
        <v>2098.8000000000002</v>
      </c>
      <c r="K21" s="102">
        <f t="shared" si="3"/>
        <v>121823.3215547703</v>
      </c>
      <c r="L21" s="102">
        <f t="shared" si="4"/>
        <v>123922.1215547703</v>
      </c>
      <c r="M21" s="96">
        <f t="shared" si="5"/>
        <v>4.7114546757434761E-2</v>
      </c>
      <c r="N21" s="102">
        <f t="shared" si="6"/>
        <v>4876.74</v>
      </c>
      <c r="O21">
        <f t="shared" si="7"/>
        <v>2505</v>
      </c>
      <c r="P21" s="102">
        <f t="shared" si="8"/>
        <v>287874.59999999998</v>
      </c>
      <c r="Q21" s="96">
        <f t="shared" si="10"/>
        <v>4.6933526984028529E-2</v>
      </c>
    </row>
    <row r="22" spans="2:19">
      <c r="B22" s="102"/>
      <c r="C22">
        <f t="shared" si="11"/>
        <v>2004</v>
      </c>
      <c r="D22" s="103">
        <f t="shared" si="0"/>
        <v>102.67</v>
      </c>
      <c r="E22" s="103">
        <v>111.64</v>
      </c>
      <c r="F22" s="96">
        <f t="shared" si="1"/>
        <v>8.7367293269698942E-2</v>
      </c>
      <c r="G22" s="103">
        <v>1.95</v>
      </c>
      <c r="H22" s="96">
        <f t="shared" si="2"/>
        <v>1.7466857757076317E-2</v>
      </c>
      <c r="I22" s="106">
        <v>1060</v>
      </c>
      <c r="J22" s="102">
        <f t="shared" si="9"/>
        <v>2067</v>
      </c>
      <c r="K22" s="102">
        <f t="shared" si="3"/>
        <v>118346.28975265015</v>
      </c>
      <c r="L22" s="102">
        <f t="shared" si="4"/>
        <v>120413.28975265015</v>
      </c>
      <c r="M22" s="96">
        <f t="shared" si="5"/>
        <v>0.1063589169182817</v>
      </c>
      <c r="N22" s="102">
        <f t="shared" si="6"/>
        <v>4720.95</v>
      </c>
      <c r="O22">
        <f t="shared" si="7"/>
        <v>2463</v>
      </c>
      <c r="P22" s="102">
        <f t="shared" si="8"/>
        <v>274969.32</v>
      </c>
      <c r="Q22" s="96">
        <f t="shared" si="10"/>
        <v>0.10623116205009042</v>
      </c>
    </row>
    <row r="23" spans="2:19">
      <c r="B23" s="102"/>
      <c r="C23">
        <f t="shared" si="11"/>
        <v>2003</v>
      </c>
      <c r="D23" s="103">
        <f t="shared" si="0"/>
        <v>81.150000000000006</v>
      </c>
      <c r="E23" s="103">
        <v>102.67</v>
      </c>
      <c r="F23" s="96">
        <f t="shared" si="1"/>
        <v>0.26518792359827481</v>
      </c>
      <c r="G23" s="103">
        <v>1.43</v>
      </c>
      <c r="H23" s="96">
        <f t="shared" si="2"/>
        <v>1.3928119216908541E-2</v>
      </c>
      <c r="I23" s="106">
        <v>1060</v>
      </c>
      <c r="J23" s="102">
        <f t="shared" si="9"/>
        <v>1515.8</v>
      </c>
      <c r="K23" s="102">
        <f t="shared" si="3"/>
        <v>108837.45583038867</v>
      </c>
      <c r="L23" s="102">
        <f t="shared" si="4"/>
        <v>110353.25583038868</v>
      </c>
      <c r="M23" s="96">
        <f t="shared" si="5"/>
        <v>0.28280843705072911</v>
      </c>
      <c r="N23" s="102">
        <f t="shared" si="6"/>
        <v>3414.8399999999997</v>
      </c>
      <c r="O23">
        <f t="shared" si="7"/>
        <v>2421</v>
      </c>
      <c r="P23" s="102">
        <f t="shared" si="8"/>
        <v>248564.07</v>
      </c>
      <c r="Q23" s="96">
        <f t="shared" si="10"/>
        <v>0.28267167631131618</v>
      </c>
    </row>
    <row r="24" spans="2:19">
      <c r="B24" s="102"/>
      <c r="C24">
        <f t="shared" si="11"/>
        <v>2002</v>
      </c>
      <c r="D24" s="103">
        <f t="shared" si="0"/>
        <v>105.89</v>
      </c>
      <c r="E24" s="103">
        <v>81.150000000000006</v>
      </c>
      <c r="F24" s="96">
        <f t="shared" si="1"/>
        <v>-0.23363868165076962</v>
      </c>
      <c r="G24" s="103">
        <v>1.36</v>
      </c>
      <c r="H24" s="96">
        <f t="shared" si="2"/>
        <v>1.6759088108441157E-2</v>
      </c>
      <c r="I24" s="106">
        <v>1060</v>
      </c>
      <c r="J24" s="102">
        <f t="shared" si="9"/>
        <v>1441.6000000000001</v>
      </c>
      <c r="K24" s="102">
        <f t="shared" si="3"/>
        <v>86024.734982332142</v>
      </c>
      <c r="L24" s="102">
        <f t="shared" si="4"/>
        <v>87466.334982332148</v>
      </c>
      <c r="M24" s="96">
        <f t="shared" si="5"/>
        <v>-0.2207960210281108</v>
      </c>
      <c r="N24" s="102">
        <f t="shared" si="6"/>
        <v>3194.6400000000003</v>
      </c>
      <c r="O24">
        <f t="shared" si="7"/>
        <v>2388</v>
      </c>
      <c r="P24" s="102">
        <f t="shared" si="8"/>
        <v>193786.2</v>
      </c>
      <c r="Q24" s="96">
        <f t="shared" si="10"/>
        <v>-0.22091493051598043</v>
      </c>
    </row>
    <row r="25" spans="2:19">
      <c r="B25" s="102"/>
      <c r="C25">
        <f t="shared" si="11"/>
        <v>2001</v>
      </c>
      <c r="D25" s="103">
        <f t="shared" si="0"/>
        <v>121.86</v>
      </c>
      <c r="E25" s="103">
        <v>105.89</v>
      </c>
      <c r="F25" s="96">
        <f t="shared" si="1"/>
        <v>-0.13105202691613327</v>
      </c>
      <c r="G25" s="103">
        <v>1.2749999999999999</v>
      </c>
      <c r="H25" s="96">
        <f t="shared" si="2"/>
        <v>1.2040797053546132E-2</v>
      </c>
      <c r="I25" s="106">
        <v>1060</v>
      </c>
      <c r="J25" s="102">
        <f t="shared" si="9"/>
        <v>1351.5</v>
      </c>
      <c r="K25" s="102">
        <f t="shared" si="3"/>
        <v>112250.88339222613</v>
      </c>
      <c r="L25" s="102">
        <f t="shared" si="4"/>
        <v>113602.38339222613</v>
      </c>
      <c r="M25" s="96">
        <f t="shared" si="5"/>
        <v>-0.12058989824388644</v>
      </c>
      <c r="N25" s="102">
        <f t="shared" si="6"/>
        <v>2960.5499999999997</v>
      </c>
      <c r="O25">
        <f t="shared" si="7"/>
        <v>2349</v>
      </c>
      <c r="P25" s="102">
        <f t="shared" si="8"/>
        <v>248735.61000000002</v>
      </c>
      <c r="Q25" s="96">
        <f t="shared" si="10"/>
        <v>-0.12094798071748358</v>
      </c>
    </row>
    <row r="26" spans="2:19">
      <c r="B26" s="102"/>
      <c r="C26">
        <f t="shared" si="11"/>
        <v>2000</v>
      </c>
      <c r="D26" s="103">
        <f t="shared" si="0"/>
        <v>135.33000000000001</v>
      </c>
      <c r="E26" s="103">
        <v>121.86</v>
      </c>
      <c r="F26" s="96">
        <f t="shared" si="1"/>
        <v>-9.9534471292396454E-2</v>
      </c>
      <c r="G26" s="103">
        <v>1.3</v>
      </c>
      <c r="H26" s="96">
        <f t="shared" si="2"/>
        <v>1.0667979648777286E-2</v>
      </c>
      <c r="I26" s="106">
        <v>1060</v>
      </c>
      <c r="J26" s="102">
        <f t="shared" si="9"/>
        <v>1378</v>
      </c>
      <c r="K26" s="102">
        <f t="shared" si="3"/>
        <v>129180.21201413425</v>
      </c>
      <c r="L26" s="102">
        <f t="shared" si="4"/>
        <v>130558.21201413425</v>
      </c>
      <c r="M26" s="96">
        <f t="shared" si="5"/>
        <v>-8.9928963767580528E-2</v>
      </c>
      <c r="N26" s="102">
        <f t="shared" si="6"/>
        <v>2987.4</v>
      </c>
      <c r="O26">
        <f t="shared" si="7"/>
        <v>2322</v>
      </c>
      <c r="P26" s="102">
        <f t="shared" si="8"/>
        <v>282958.92</v>
      </c>
      <c r="Q26" s="96">
        <f t="shared" si="10"/>
        <v>-9.0130131566990679E-2</v>
      </c>
    </row>
    <row r="27" spans="2:19">
      <c r="B27" s="102"/>
      <c r="C27">
        <f t="shared" si="11"/>
        <v>1999</v>
      </c>
      <c r="D27" s="103">
        <f t="shared" si="0"/>
        <v>113.95</v>
      </c>
      <c r="E27" s="103">
        <v>135.33000000000001</v>
      </c>
      <c r="F27" s="96">
        <f t="shared" si="1"/>
        <v>0.18762615182097409</v>
      </c>
      <c r="G27" s="103">
        <v>1.41</v>
      </c>
      <c r="H27" s="96">
        <f t="shared" si="2"/>
        <v>1.041897583684327E-2</v>
      </c>
      <c r="I27" s="106">
        <v>1060</v>
      </c>
      <c r="J27" s="102">
        <f t="shared" si="9"/>
        <v>1494.6</v>
      </c>
      <c r="K27" s="102">
        <f t="shared" si="3"/>
        <v>143459.36395759715</v>
      </c>
      <c r="L27" s="102">
        <f t="shared" si="4"/>
        <v>144953.96395759715</v>
      </c>
      <c r="M27" s="96">
        <f t="shared" si="5"/>
        <v>0.19999917507678822</v>
      </c>
      <c r="N27" s="102">
        <f t="shared" si="6"/>
        <v>3207.75</v>
      </c>
      <c r="O27">
        <f t="shared" si="7"/>
        <v>2298</v>
      </c>
      <c r="P27" s="102">
        <f t="shared" si="8"/>
        <v>310988.34000000003</v>
      </c>
      <c r="Q27" s="96">
        <f t="shared" si="10"/>
        <v>0.1996329217075159</v>
      </c>
    </row>
    <row r="28" spans="2:19">
      <c r="B28" s="102"/>
      <c r="C28">
        <f t="shared" si="11"/>
        <v>1998</v>
      </c>
      <c r="D28" s="103">
        <f t="shared" si="0"/>
        <v>90.07</v>
      </c>
      <c r="E28" s="103">
        <v>113.95</v>
      </c>
      <c r="F28" s="96">
        <f t="shared" si="1"/>
        <v>0.26512712334850685</v>
      </c>
      <c r="G28" s="103">
        <v>1.33</v>
      </c>
      <c r="H28" s="96">
        <f t="shared" si="2"/>
        <v>1.1671785870996052E-2</v>
      </c>
      <c r="I28" s="106">
        <v>1060</v>
      </c>
      <c r="J28" s="102">
        <f t="shared" si="9"/>
        <v>1409.8000000000002</v>
      </c>
      <c r="K28" s="102">
        <f t="shared" si="3"/>
        <v>120795.05300353354</v>
      </c>
      <c r="L28" s="102">
        <f t="shared" si="4"/>
        <v>122204.85300353354</v>
      </c>
      <c r="M28" s="96">
        <f t="shared" si="5"/>
        <v>0.2798924318122944</v>
      </c>
      <c r="N28" s="102">
        <f t="shared" si="6"/>
        <v>2991.17</v>
      </c>
      <c r="O28">
        <f t="shared" si="7"/>
        <v>2275</v>
      </c>
      <c r="P28" s="102">
        <f t="shared" si="8"/>
        <v>259236.25</v>
      </c>
      <c r="Q28" s="96">
        <f t="shared" si="10"/>
        <v>0.27975287043924091</v>
      </c>
    </row>
    <row r="29" spans="2:19">
      <c r="B29" s="102"/>
      <c r="C29">
        <f t="shared" si="11"/>
        <v>1997</v>
      </c>
      <c r="D29" s="103">
        <f t="shared" si="0"/>
        <v>69.92</v>
      </c>
      <c r="E29" s="103">
        <v>90.07</v>
      </c>
      <c r="F29" s="96">
        <f t="shared" si="1"/>
        <v>0.28818649885583514</v>
      </c>
      <c r="G29" s="103">
        <v>1.32</v>
      </c>
      <c r="H29" s="96">
        <f t="shared" si="2"/>
        <v>1.465526812479183E-2</v>
      </c>
      <c r="I29" s="106">
        <v>1060</v>
      </c>
      <c r="J29" s="102">
        <f t="shared" si="9"/>
        <v>1399.2</v>
      </c>
      <c r="K29" s="102">
        <f t="shared" si="3"/>
        <v>95480.565371024699</v>
      </c>
      <c r="L29" s="102">
        <f t="shared" si="4"/>
        <v>96879.765371024696</v>
      </c>
      <c r="M29" s="96">
        <f t="shared" si="5"/>
        <v>0.30706395881006854</v>
      </c>
      <c r="N29" s="102">
        <f t="shared" si="6"/>
        <v>2926.44</v>
      </c>
      <c r="O29">
        <f t="shared" si="7"/>
        <v>2249</v>
      </c>
      <c r="P29" s="102">
        <f t="shared" si="8"/>
        <v>202567.43</v>
      </c>
      <c r="Q29" s="96">
        <f t="shared" si="10"/>
        <v>0.30678007935352869</v>
      </c>
    </row>
    <row r="30" spans="2:19">
      <c r="B30" s="102"/>
      <c r="C30">
        <f t="shared" si="11"/>
        <v>1996</v>
      </c>
      <c r="D30" s="103">
        <f t="shared" si="0"/>
        <v>57.6</v>
      </c>
      <c r="E30" s="103">
        <v>69.92</v>
      </c>
      <c r="F30" s="96">
        <f t="shared" si="1"/>
        <v>0.2138888888888888</v>
      </c>
      <c r="G30" s="103">
        <v>1.28</v>
      </c>
      <c r="H30" s="96">
        <f t="shared" si="2"/>
        <v>1.8306636155606407E-2</v>
      </c>
      <c r="I30" s="106">
        <v>1060</v>
      </c>
      <c r="J30" s="102">
        <f t="shared" si="9"/>
        <v>1356.8</v>
      </c>
      <c r="K30" s="102">
        <f t="shared" si="3"/>
        <v>74120.141342756164</v>
      </c>
      <c r="L30" s="102">
        <f t="shared" si="4"/>
        <v>75476.941342756167</v>
      </c>
      <c r="M30" s="96">
        <f t="shared" si="5"/>
        <v>0.23610962962962967</v>
      </c>
      <c r="N30" s="102">
        <f t="shared" si="6"/>
        <v>2787.84</v>
      </c>
      <c r="O30">
        <f t="shared" si="7"/>
        <v>2217</v>
      </c>
      <c r="P30" s="102">
        <f t="shared" si="8"/>
        <v>155012.64000000001</v>
      </c>
      <c r="Q30" s="96">
        <f t="shared" si="10"/>
        <v>0.23562519130700954</v>
      </c>
    </row>
    <row r="31" spans="2:19">
      <c r="B31" s="102"/>
      <c r="C31">
        <f t="shared" si="11"/>
        <v>1995</v>
      </c>
      <c r="D31" s="103">
        <f t="shared" si="0"/>
        <v>42.97</v>
      </c>
      <c r="E31" s="103">
        <v>57.6</v>
      </c>
      <c r="F31" s="96">
        <f t="shared" si="1"/>
        <v>0.34047009541540607</v>
      </c>
      <c r="G31" s="103">
        <v>1.22</v>
      </c>
      <c r="H31" s="96">
        <f t="shared" si="2"/>
        <v>2.1180555555555553E-2</v>
      </c>
      <c r="I31" s="106">
        <v>1060</v>
      </c>
      <c r="J31" s="102">
        <f t="shared" si="9"/>
        <v>1293.2</v>
      </c>
      <c r="K31" s="102">
        <f t="shared" si="3"/>
        <v>61060.070671378075</v>
      </c>
      <c r="L31" s="102">
        <f t="shared" si="4"/>
        <v>62353.270671378072</v>
      </c>
      <c r="M31" s="96">
        <f t="shared" si="5"/>
        <v>0.36886010394849111</v>
      </c>
      <c r="N31" s="102">
        <f t="shared" si="6"/>
        <v>2602.2599999999998</v>
      </c>
      <c r="O31">
        <f t="shared" si="7"/>
        <v>2178</v>
      </c>
      <c r="P31" s="102">
        <f t="shared" si="8"/>
        <v>125452.8</v>
      </c>
      <c r="Q31" s="96">
        <f t="shared" si="10"/>
        <v>0.3687500552342966</v>
      </c>
    </row>
    <row r="32" spans="2:19">
      <c r="B32" s="102"/>
      <c r="C32">
        <f t="shared" si="11"/>
        <v>1994</v>
      </c>
      <c r="D32" s="103">
        <f t="shared" si="0"/>
        <v>43.83</v>
      </c>
      <c r="E32" s="103">
        <v>42.97</v>
      </c>
      <c r="F32" s="96">
        <f t="shared" si="1"/>
        <v>-1.9621263974446745E-2</v>
      </c>
      <c r="G32" s="103">
        <v>1.17</v>
      </c>
      <c r="H32" s="96">
        <f t="shared" si="2"/>
        <v>2.7228298813125437E-2</v>
      </c>
      <c r="I32" s="106">
        <v>1060</v>
      </c>
      <c r="J32" s="102">
        <f t="shared" si="9"/>
        <v>1240.1999999999998</v>
      </c>
      <c r="K32" s="102">
        <f t="shared" si="3"/>
        <v>45551.236749116593</v>
      </c>
      <c r="L32" s="102">
        <f t="shared" si="4"/>
        <v>46791.43674911659</v>
      </c>
      <c r="M32" s="96">
        <f t="shared" si="5"/>
        <v>7.0710015970796292E-3</v>
      </c>
      <c r="N32" s="102">
        <f t="shared" si="6"/>
        <v>2430.0899999999997</v>
      </c>
      <c r="O32">
        <f t="shared" si="7"/>
        <v>2133</v>
      </c>
      <c r="P32" s="102">
        <f t="shared" si="8"/>
        <v>91655.01</v>
      </c>
      <c r="Q32" s="96">
        <f t="shared" si="10"/>
        <v>6.8116725770366315E-3</v>
      </c>
    </row>
    <row r="33" spans="2:17">
      <c r="B33" s="102"/>
      <c r="C33">
        <f t="shared" si="11"/>
        <v>1993</v>
      </c>
      <c r="D33" s="103">
        <f t="shared" si="0"/>
        <v>40.97</v>
      </c>
      <c r="E33" s="103">
        <v>43.83</v>
      </c>
      <c r="F33" s="96">
        <f t="shared" si="1"/>
        <v>6.980717598242614E-2</v>
      </c>
      <c r="G33" s="103">
        <v>1.1299999999999999</v>
      </c>
      <c r="H33" s="96">
        <f t="shared" si="2"/>
        <v>2.5781428245493954E-2</v>
      </c>
      <c r="I33" s="106">
        <v>1060</v>
      </c>
      <c r="J33" s="102">
        <f t="shared" si="9"/>
        <v>1197.8</v>
      </c>
      <c r="K33" s="102">
        <f t="shared" si="3"/>
        <v>46462.897526501751</v>
      </c>
      <c r="L33" s="102">
        <f t="shared" si="4"/>
        <v>47660.697526501754</v>
      </c>
      <c r="M33" s="96">
        <f t="shared" si="5"/>
        <v>9.7386494182735373E-2</v>
      </c>
      <c r="N33" s="102">
        <f t="shared" si="6"/>
        <v>2288.25</v>
      </c>
      <c r="O33">
        <f t="shared" si="7"/>
        <v>2077</v>
      </c>
      <c r="P33" s="102">
        <f t="shared" si="8"/>
        <v>91034.91</v>
      </c>
      <c r="Q33" s="96">
        <f t="shared" si="10"/>
        <v>9.7278767661974852E-2</v>
      </c>
    </row>
    <row r="34" spans="2:17">
      <c r="B34" s="102"/>
      <c r="C34">
        <f t="shared" si="11"/>
        <v>1992</v>
      </c>
      <c r="D34" s="103">
        <f t="shared" si="0"/>
        <v>39.31</v>
      </c>
      <c r="E34" s="103">
        <v>40.97</v>
      </c>
      <c r="F34" s="96">
        <f t="shared" si="1"/>
        <v>4.2228440600356132E-2</v>
      </c>
      <c r="G34" s="103">
        <v>1.1200000000000001</v>
      </c>
      <c r="H34" s="96">
        <f t="shared" si="2"/>
        <v>2.7337075909201859E-2</v>
      </c>
      <c r="I34" s="106">
        <v>1060</v>
      </c>
      <c r="J34" s="102">
        <f t="shared" si="9"/>
        <v>1187.2</v>
      </c>
      <c r="K34" s="102">
        <f t="shared" si="3"/>
        <v>43431.095406360408</v>
      </c>
      <c r="L34" s="102">
        <f t="shared" si="4"/>
        <v>44618.295406360405</v>
      </c>
      <c r="M34" s="96">
        <f t="shared" si="5"/>
        <v>7.0718019163910739E-2</v>
      </c>
      <c r="N34" s="102">
        <f t="shared" si="6"/>
        <v>2208.6400000000003</v>
      </c>
      <c r="O34">
        <f t="shared" si="7"/>
        <v>2025</v>
      </c>
      <c r="P34" s="102">
        <f t="shared" si="8"/>
        <v>82964.25</v>
      </c>
      <c r="Q34" s="96">
        <f t="shared" si="10"/>
        <v>7.0239651225010746E-2</v>
      </c>
    </row>
    <row r="35" spans="2:17">
      <c r="B35" s="102"/>
      <c r="C35">
        <f t="shared" si="11"/>
        <v>1991</v>
      </c>
      <c r="D35" s="103">
        <f t="shared" si="0"/>
        <v>31.24</v>
      </c>
      <c r="E35" s="103">
        <v>39.31</v>
      </c>
      <c r="F35" s="96">
        <f t="shared" si="1"/>
        <v>0.25832266325224085</v>
      </c>
      <c r="G35" s="103">
        <v>1.1499999999999999</v>
      </c>
      <c r="H35" s="96">
        <f t="shared" si="2"/>
        <v>2.9254642584584073E-2</v>
      </c>
      <c r="I35" s="106">
        <v>1060</v>
      </c>
      <c r="J35" s="102">
        <f t="shared" si="9"/>
        <v>1219</v>
      </c>
      <c r="K35" s="102">
        <f t="shared" si="3"/>
        <v>41671.378091872779</v>
      </c>
      <c r="L35" s="102">
        <f t="shared" si="4"/>
        <v>42890.378091872779</v>
      </c>
      <c r="M35" s="96">
        <f t="shared" si="5"/>
        <v>0.29513198890311587</v>
      </c>
      <c r="N35" s="102">
        <f t="shared" si="6"/>
        <v>2203.3999999999996</v>
      </c>
      <c r="O35">
        <f t="shared" si="7"/>
        <v>1972</v>
      </c>
      <c r="P35" s="102">
        <f t="shared" si="8"/>
        <v>77519.320000000007</v>
      </c>
      <c r="Q35" s="96">
        <f t="shared" si="10"/>
        <v>0.29510036113435234</v>
      </c>
    </row>
    <row r="36" spans="2:17">
      <c r="B36" s="125"/>
      <c r="C36">
        <f t="shared" si="11"/>
        <v>1990</v>
      </c>
      <c r="D36" s="103">
        <f t="shared" si="0"/>
        <v>33.64</v>
      </c>
      <c r="E36" s="103">
        <v>31.24</v>
      </c>
      <c r="F36" s="96">
        <f t="shared" si="1"/>
        <v>-7.1343638525564912E-2</v>
      </c>
      <c r="G36" s="103">
        <v>1.17</v>
      </c>
      <c r="H36" s="96">
        <f t="shared" si="2"/>
        <v>3.7451984635083223E-2</v>
      </c>
      <c r="I36" s="106">
        <v>1060</v>
      </c>
      <c r="J36" s="102">
        <f t="shared" si="9"/>
        <v>1240.1999999999998</v>
      </c>
      <c r="K36" s="102">
        <f t="shared" si="3"/>
        <v>33116.607773851574</v>
      </c>
      <c r="L36" s="102">
        <f t="shared" si="4"/>
        <v>34356.807773851571</v>
      </c>
      <c r="M36" s="96">
        <f t="shared" si="5"/>
        <v>-3.6565933412604168E-2</v>
      </c>
      <c r="N36" s="102">
        <f t="shared" si="6"/>
        <v>2160.9899999999998</v>
      </c>
      <c r="O36">
        <f t="shared" si="7"/>
        <v>1916</v>
      </c>
      <c r="P36" s="102">
        <f t="shared" si="8"/>
        <v>59855.839999999997</v>
      </c>
      <c r="Q36" s="96">
        <f t="shared" si="10"/>
        <v>-3.6651007804538338E-2</v>
      </c>
    </row>
    <row r="37" spans="2:17">
      <c r="B37" s="102"/>
      <c r="C37">
        <f t="shared" si="11"/>
        <v>1989</v>
      </c>
      <c r="D37" s="103">
        <f t="shared" si="0"/>
        <v>27.18</v>
      </c>
      <c r="E37" s="103">
        <v>33.64</v>
      </c>
      <c r="F37" s="96">
        <f t="shared" si="1"/>
        <v>0.23767476085356876</v>
      </c>
      <c r="G37" s="103">
        <v>1.2</v>
      </c>
      <c r="H37" s="96">
        <f t="shared" si="2"/>
        <v>3.56718192627824E-2</v>
      </c>
      <c r="I37" s="106">
        <v>1060</v>
      </c>
      <c r="J37" s="102">
        <f t="shared" si="9"/>
        <v>1272</v>
      </c>
      <c r="K37" s="102">
        <f t="shared" si="3"/>
        <v>35660.777385158995</v>
      </c>
      <c r="L37" s="102">
        <f t="shared" si="4"/>
        <v>36932.777385158995</v>
      </c>
      <c r="M37" s="96">
        <f t="shared" si="5"/>
        <v>0.28182192788815286</v>
      </c>
      <c r="N37" s="102">
        <f t="shared" si="6"/>
        <v>2140.7999999999997</v>
      </c>
      <c r="O37">
        <f t="shared" si="7"/>
        <v>1847</v>
      </c>
      <c r="P37" s="102">
        <f t="shared" si="8"/>
        <v>62133.08</v>
      </c>
      <c r="Q37" s="96">
        <f t="shared" si="10"/>
        <v>0.2813818852559089</v>
      </c>
    </row>
    <row r="38" spans="2:17">
      <c r="B38" s="102"/>
      <c r="C38">
        <f t="shared" si="11"/>
        <v>1988</v>
      </c>
      <c r="D38" s="103">
        <f t="shared" si="0"/>
        <v>24.65</v>
      </c>
      <c r="E38" s="103">
        <v>27.18</v>
      </c>
      <c r="F38" s="96">
        <f t="shared" si="1"/>
        <v>0.10263691683569975</v>
      </c>
      <c r="G38" s="103">
        <v>1.1000000000000001</v>
      </c>
      <c r="H38" s="96">
        <f t="shared" si="2"/>
        <v>4.0470934510669611E-2</v>
      </c>
      <c r="I38" s="106">
        <v>1060</v>
      </c>
      <c r="J38" s="102">
        <f t="shared" si="9"/>
        <v>1166</v>
      </c>
      <c r="K38" s="102">
        <f t="shared" si="3"/>
        <v>28812.720848056528</v>
      </c>
      <c r="L38" s="102">
        <f t="shared" si="4"/>
        <v>29978.720848056528</v>
      </c>
      <c r="M38" s="96">
        <f t="shared" si="5"/>
        <v>0.14725868830290723</v>
      </c>
      <c r="N38" s="102">
        <f t="shared" si="6"/>
        <v>1886.5000000000002</v>
      </c>
      <c r="O38">
        <f t="shared" si="7"/>
        <v>1784</v>
      </c>
      <c r="P38" s="102">
        <f t="shared" si="8"/>
        <v>48489.120000000003</v>
      </c>
      <c r="Q38" s="96">
        <f t="shared" si="10"/>
        <v>0.14699956830022654</v>
      </c>
    </row>
    <row r="39" spans="2:17">
      <c r="B39" s="102"/>
      <c r="C39">
        <f t="shared" si="11"/>
        <v>1987</v>
      </c>
      <c r="D39" s="103">
        <f t="shared" si="0"/>
        <v>24.27</v>
      </c>
      <c r="E39" s="103">
        <v>24.65</v>
      </c>
      <c r="F39" s="96">
        <f t="shared" si="1"/>
        <v>1.5657189946435945E-2</v>
      </c>
      <c r="G39" s="103">
        <v>0.69</v>
      </c>
      <c r="H39" s="96">
        <f t="shared" si="2"/>
        <v>2.7991886409736308E-2</v>
      </c>
      <c r="I39" s="106">
        <v>1060</v>
      </c>
      <c r="J39" s="102">
        <f t="shared" si="9"/>
        <v>731.4</v>
      </c>
      <c r="K39" s="102">
        <f t="shared" si="3"/>
        <v>26130.742049469958</v>
      </c>
      <c r="L39" s="102">
        <f t="shared" si="4"/>
        <v>26862.14204946996</v>
      </c>
      <c r="M39" s="96">
        <f t="shared" si="5"/>
        <v>4.4085455294602394E-2</v>
      </c>
      <c r="N39" s="102">
        <f t="shared" si="6"/>
        <v>1151.6099999999999</v>
      </c>
      <c r="O39">
        <f t="shared" si="7"/>
        <v>1715</v>
      </c>
      <c r="P39" s="102">
        <f t="shared" si="8"/>
        <v>42274.75</v>
      </c>
      <c r="Q39" s="96">
        <f t="shared" si="10"/>
        <v>4.3650138261316807E-2</v>
      </c>
    </row>
    <row r="40" spans="2:17">
      <c r="B40" s="102"/>
      <c r="C40">
        <f t="shared" si="11"/>
        <v>1986</v>
      </c>
      <c r="D40" s="103">
        <f t="shared" si="0"/>
        <v>23</v>
      </c>
      <c r="E40" s="103">
        <v>24.27</v>
      </c>
      <c r="F40" s="96">
        <f t="shared" si="1"/>
        <v>5.5217391304347885E-2</v>
      </c>
      <c r="G40" s="103">
        <v>0.89</v>
      </c>
      <c r="H40" s="96">
        <f t="shared" si="2"/>
        <v>3.6670786979810466E-2</v>
      </c>
      <c r="I40" s="106">
        <v>1060</v>
      </c>
      <c r="J40" s="102">
        <f t="shared" si="9"/>
        <v>943.4</v>
      </c>
      <c r="K40" s="102">
        <f t="shared" si="3"/>
        <v>25727.915194346282</v>
      </c>
      <c r="L40" s="102">
        <f t="shared" si="4"/>
        <v>26671.315194346284</v>
      </c>
      <c r="M40" s="96">
        <f t="shared" si="5"/>
        <v>9.391046376811607E-2</v>
      </c>
      <c r="N40" s="102">
        <f t="shared" si="6"/>
        <v>1432.9</v>
      </c>
      <c r="O40">
        <f t="shared" si="7"/>
        <v>1669</v>
      </c>
      <c r="P40" s="102">
        <f t="shared" si="8"/>
        <v>40506.629999999997</v>
      </c>
      <c r="Q40" s="96">
        <f t="shared" si="10"/>
        <v>9.3886848501215203E-2</v>
      </c>
    </row>
    <row r="41" spans="2:17">
      <c r="B41" s="102"/>
      <c r="C41">
        <f t="shared" si="11"/>
        <v>1985</v>
      </c>
      <c r="D41" s="103">
        <f t="shared" si="0"/>
        <v>19.52</v>
      </c>
      <c r="E41" s="103">
        <v>23</v>
      </c>
      <c r="F41" s="96">
        <f t="shared" si="1"/>
        <v>0.17827868852459017</v>
      </c>
      <c r="G41" s="103">
        <v>0.91</v>
      </c>
      <c r="H41" s="96">
        <f t="shared" si="2"/>
        <v>3.956521739130435E-2</v>
      </c>
      <c r="I41" s="106">
        <v>1060</v>
      </c>
      <c r="J41" s="102">
        <f t="shared" si="9"/>
        <v>964.6</v>
      </c>
      <c r="K41" s="102">
        <f t="shared" si="3"/>
        <v>24381.625441696106</v>
      </c>
      <c r="L41" s="102">
        <f t="shared" si="4"/>
        <v>25346.225441696104</v>
      </c>
      <c r="M41" s="96">
        <f t="shared" si="5"/>
        <v>0.22489443306010926</v>
      </c>
      <c r="N41" s="102">
        <f t="shared" si="6"/>
        <v>1409.5900000000001</v>
      </c>
      <c r="O41">
        <f t="shared" si="7"/>
        <v>1610</v>
      </c>
      <c r="P41" s="102">
        <f t="shared" si="8"/>
        <v>37030</v>
      </c>
      <c r="Q41" s="96">
        <f t="shared" si="10"/>
        <v>0.22467959233349921</v>
      </c>
    </row>
    <row r="42" spans="2:17">
      <c r="B42" s="102"/>
      <c r="C42">
        <f t="shared" si="11"/>
        <v>1984</v>
      </c>
      <c r="D42" s="103">
        <f t="shared" si="0"/>
        <v>19.7</v>
      </c>
      <c r="E42" s="103">
        <v>19.52</v>
      </c>
      <c r="F42" s="96">
        <f t="shared" si="1"/>
        <v>-9.1370558375634126E-3</v>
      </c>
      <c r="G42" s="103">
        <v>0.88</v>
      </c>
      <c r="H42" s="96">
        <f t="shared" si="2"/>
        <v>4.5081967213114756E-2</v>
      </c>
      <c r="I42" s="106">
        <v>1060</v>
      </c>
      <c r="J42" s="102">
        <f t="shared" si="9"/>
        <v>932.8</v>
      </c>
      <c r="K42" s="102">
        <f t="shared" si="3"/>
        <v>20692.579505300346</v>
      </c>
      <c r="L42" s="102">
        <f t="shared" si="4"/>
        <v>21625.379505300345</v>
      </c>
      <c r="M42" s="96">
        <f t="shared" si="5"/>
        <v>3.553001692047375E-2</v>
      </c>
      <c r="N42" s="102">
        <f t="shared" si="6"/>
        <v>1305.04</v>
      </c>
      <c r="O42">
        <f t="shared" si="7"/>
        <v>1549</v>
      </c>
      <c r="P42" s="102">
        <f t="shared" si="8"/>
        <v>30236.48</v>
      </c>
      <c r="Q42" s="96">
        <f t="shared" si="10"/>
        <v>3.4960688137298801E-2</v>
      </c>
    </row>
    <row r="43" spans="2:17">
      <c r="B43" s="102"/>
      <c r="C43">
        <f t="shared" si="11"/>
        <v>1983</v>
      </c>
      <c r="D43" s="103">
        <f t="shared" si="0"/>
        <v>17.559999999999999</v>
      </c>
      <c r="E43" s="103">
        <v>19.7</v>
      </c>
      <c r="F43" s="96">
        <f t="shared" si="1"/>
        <v>0.12186788154897488</v>
      </c>
      <c r="G43" s="103">
        <v>0.87</v>
      </c>
      <c r="H43" s="96">
        <f t="shared" si="2"/>
        <v>4.4162436548223355E-2</v>
      </c>
      <c r="I43" s="106">
        <v>1060</v>
      </c>
      <c r="J43" s="102">
        <f t="shared" si="9"/>
        <v>922.2</v>
      </c>
      <c r="K43" s="102">
        <f t="shared" si="3"/>
        <v>20883.3922261484</v>
      </c>
      <c r="L43" s="102">
        <f t="shared" si="4"/>
        <v>21805.592226148401</v>
      </c>
      <c r="M43" s="96">
        <f t="shared" si="5"/>
        <v>0.17140899772209561</v>
      </c>
      <c r="N43" s="102">
        <f t="shared" si="6"/>
        <v>1236.27</v>
      </c>
      <c r="O43">
        <f t="shared" si="7"/>
        <v>1483</v>
      </c>
      <c r="P43" s="102">
        <f t="shared" si="8"/>
        <v>29215.1</v>
      </c>
      <c r="Q43" s="96">
        <f t="shared" si="10"/>
        <v>0.1708163746214848</v>
      </c>
    </row>
    <row r="44" spans="2:17">
      <c r="B44" s="102"/>
      <c r="C44">
        <f t="shared" si="11"/>
        <v>1982</v>
      </c>
      <c r="D44" s="103">
        <f t="shared" si="0"/>
        <v>15.52</v>
      </c>
      <c r="E44" s="103">
        <v>17.559999999999999</v>
      </c>
      <c r="F44" s="96">
        <f t="shared" si="1"/>
        <v>0.13144329896907214</v>
      </c>
      <c r="G44" s="103">
        <v>0.83</v>
      </c>
      <c r="H44" s="96">
        <f t="shared" si="2"/>
        <v>4.7266514806378133E-2</v>
      </c>
      <c r="I44" s="106">
        <v>1060</v>
      </c>
      <c r="J44" s="102">
        <f t="shared" si="9"/>
        <v>879.8</v>
      </c>
      <c r="K44" s="102">
        <f t="shared" si="3"/>
        <v>18614.840989399287</v>
      </c>
      <c r="L44" s="102">
        <f t="shared" si="4"/>
        <v>19494.640989399286</v>
      </c>
      <c r="M44" s="96">
        <f t="shared" si="5"/>
        <v>0.1849191151202747</v>
      </c>
      <c r="N44" s="102">
        <f t="shared" si="6"/>
        <v>1126.31</v>
      </c>
      <c r="O44">
        <f t="shared" si="7"/>
        <v>1421</v>
      </c>
      <c r="P44" s="102">
        <f t="shared" si="8"/>
        <v>24952.76</v>
      </c>
      <c r="Q44" s="96">
        <f t="shared" si="10"/>
        <v>0.18480540002583012</v>
      </c>
    </row>
    <row r="45" spans="2:17">
      <c r="B45" s="102"/>
      <c r="C45">
        <f t="shared" si="11"/>
        <v>1981</v>
      </c>
      <c r="D45" s="103">
        <f t="shared" si="0"/>
        <v>17.84</v>
      </c>
      <c r="E45" s="103">
        <v>15.52</v>
      </c>
      <c r="F45" s="96">
        <f t="shared" si="1"/>
        <v>-0.1300448430493274</v>
      </c>
      <c r="G45" s="103">
        <f>0.18+0.18+0.18+0.29</f>
        <v>0.83000000000000007</v>
      </c>
      <c r="H45" s="96">
        <f t="shared" si="2"/>
        <v>5.3479381443298973E-2</v>
      </c>
      <c r="I45" s="106">
        <v>1060</v>
      </c>
      <c r="J45" s="102">
        <f t="shared" si="9"/>
        <v>879.80000000000007</v>
      </c>
      <c r="K45" s="102">
        <f t="shared" si="3"/>
        <v>16452.296819787982</v>
      </c>
      <c r="L45" s="102">
        <f t="shared" si="4"/>
        <v>17332.096819787981</v>
      </c>
      <c r="M45" s="96">
        <f t="shared" si="5"/>
        <v>-8.3523281016442463E-2</v>
      </c>
      <c r="N45" s="102">
        <f t="shared" si="6"/>
        <v>1069.8700000000001</v>
      </c>
      <c r="O45">
        <f t="shared" si="7"/>
        <v>1357</v>
      </c>
      <c r="P45" s="102">
        <f t="shared" si="8"/>
        <v>21060.639999999999</v>
      </c>
      <c r="Q45" s="96">
        <f t="shared" si="10"/>
        <v>-8.4151165258291027E-2</v>
      </c>
    </row>
    <row r="46" spans="2:17">
      <c r="B46" s="102"/>
      <c r="C46">
        <f t="shared" si="11"/>
        <v>1980</v>
      </c>
      <c r="D46" s="103">
        <f t="shared" si="0"/>
        <v>14.67</v>
      </c>
      <c r="E46" s="103">
        <v>17.84</v>
      </c>
      <c r="F46" s="96">
        <f t="shared" si="1"/>
        <v>0.21608725289706876</v>
      </c>
      <c r="G46" s="103">
        <f>0.35+0.16+0.16+0.16</f>
        <v>0.83000000000000007</v>
      </c>
      <c r="H46" s="96">
        <f t="shared" si="2"/>
        <v>4.6524663677130047E-2</v>
      </c>
      <c r="I46" s="106">
        <v>1060</v>
      </c>
      <c r="J46" s="102">
        <f t="shared" si="9"/>
        <v>879.80000000000007</v>
      </c>
      <c r="K46" s="102">
        <f t="shared" si="3"/>
        <v>18911.660777385154</v>
      </c>
      <c r="L46" s="102">
        <f t="shared" si="4"/>
        <v>19791.460777385153</v>
      </c>
      <c r="M46" s="96">
        <f t="shared" si="5"/>
        <v>0.2726615314701204</v>
      </c>
      <c r="N46" s="102">
        <f t="shared" si="6"/>
        <v>1022.5600000000001</v>
      </c>
      <c r="O46">
        <f t="shared" si="7"/>
        <v>1289</v>
      </c>
      <c r="P46" s="102">
        <f t="shared" si="8"/>
        <v>22995.759999999998</v>
      </c>
      <c r="Q46" s="96">
        <f t="shared" si="10"/>
        <v>0.27235103001974159</v>
      </c>
    </row>
    <row r="47" spans="2:17">
      <c r="B47" s="102"/>
      <c r="C47">
        <f t="shared" si="11"/>
        <v>1979</v>
      </c>
      <c r="D47" s="103">
        <f t="shared" si="0"/>
        <v>13.12</v>
      </c>
      <c r="E47" s="103">
        <v>14.67</v>
      </c>
      <c r="F47" s="96">
        <f t="shared" si="1"/>
        <v>0.11814024390243905</v>
      </c>
      <c r="G47" s="103">
        <f>0.3+0.15+0.15+0.15</f>
        <v>0.75</v>
      </c>
      <c r="H47" s="96">
        <f t="shared" si="2"/>
        <v>5.112474437627812E-2</v>
      </c>
      <c r="I47" s="106">
        <v>1060</v>
      </c>
      <c r="J47" s="102">
        <f t="shared" si="9"/>
        <v>795</v>
      </c>
      <c r="K47" s="102">
        <f t="shared" si="3"/>
        <v>15551.236749116604</v>
      </c>
      <c r="L47" s="102">
        <f t="shared" si="4"/>
        <v>16346.236749116604</v>
      </c>
      <c r="M47" s="96">
        <f t="shared" si="5"/>
        <v>0.17530106707317072</v>
      </c>
      <c r="N47" s="102">
        <f t="shared" si="6"/>
        <v>879.75</v>
      </c>
      <c r="O47">
        <f t="shared" si="7"/>
        <v>1232</v>
      </c>
      <c r="P47" s="102">
        <f t="shared" si="8"/>
        <v>18073.439999999999</v>
      </c>
      <c r="Q47" s="96">
        <f t="shared" si="10"/>
        <v>0.17438088703137677</v>
      </c>
    </row>
    <row r="48" spans="2:17">
      <c r="B48" s="102"/>
      <c r="C48">
        <f t="shared" si="11"/>
        <v>1978</v>
      </c>
      <c r="D48" s="103">
        <f>E49</f>
        <v>13.01</v>
      </c>
      <c r="E48" s="103">
        <v>13.12</v>
      </c>
      <c r="F48" s="96">
        <f t="shared" si="1"/>
        <v>8.4550345887777212E-3</v>
      </c>
      <c r="G48" s="103">
        <f>0.14+0.14+0.14+0.23</f>
        <v>0.65</v>
      </c>
      <c r="H48" s="96">
        <f t="shared" si="2"/>
        <v>4.9542682926829271E-2</v>
      </c>
      <c r="I48" s="106">
        <v>1060</v>
      </c>
      <c r="J48" s="102">
        <f t="shared" si="9"/>
        <v>689</v>
      </c>
      <c r="K48" s="102">
        <f t="shared" si="3"/>
        <v>13908.127208480562</v>
      </c>
      <c r="L48" s="102">
        <f t="shared" si="4"/>
        <v>14597.127208480562</v>
      </c>
      <c r="M48" s="96">
        <f t="shared" si="5"/>
        <v>5.8413271842172598E-2</v>
      </c>
      <c r="N48" s="102">
        <f>O49*G48</f>
        <v>726.7</v>
      </c>
      <c r="O48">
        <f t="shared" si="7"/>
        <v>1173</v>
      </c>
      <c r="P48" s="102">
        <f t="shared" si="8"/>
        <v>15389.759999999998</v>
      </c>
      <c r="Q48" s="96">
        <f t="shared" si="10"/>
        <v>5.8065970995202498E-2</v>
      </c>
    </row>
    <row r="49" spans="2:17">
      <c r="B49" s="102"/>
      <c r="C49">
        <f t="shared" si="11"/>
        <v>1977</v>
      </c>
      <c r="D49" s="103">
        <f>E50</f>
        <v>14.73</v>
      </c>
      <c r="E49" s="103">
        <v>13.01</v>
      </c>
      <c r="F49" s="96">
        <f t="shared" si="1"/>
        <v>-0.11676849966055669</v>
      </c>
      <c r="G49" s="103">
        <f>0.13+0.13+0.13+0.18</f>
        <v>0.57000000000000006</v>
      </c>
      <c r="H49" s="96">
        <f t="shared" si="2"/>
        <v>4.3812451960030752E-2</v>
      </c>
      <c r="I49" s="106">
        <v>1060</v>
      </c>
      <c r="J49" s="102">
        <f t="shared" si="9"/>
        <v>604.20000000000005</v>
      </c>
      <c r="K49" s="102">
        <f t="shared" si="3"/>
        <v>13791.519434628974</v>
      </c>
      <c r="L49" s="102">
        <f>K49+J49</f>
        <v>14395.719434628974</v>
      </c>
      <c r="M49" s="96">
        <f t="shared" si="5"/>
        <v>-7.8074541751527504E-2</v>
      </c>
      <c r="N49" s="102">
        <f>O50*G49</f>
        <v>611.04000000000008</v>
      </c>
      <c r="O49">
        <f>ROUNDDOWN(O50+(N49/E49),0)</f>
        <v>1118</v>
      </c>
      <c r="P49" s="102">
        <f t="shared" si="8"/>
        <v>14545.18</v>
      </c>
      <c r="Q49" s="96">
        <f t="shared" si="10"/>
        <v>-7.886864050420006E-2</v>
      </c>
    </row>
    <row r="50" spans="2:17">
      <c r="B50" s="102"/>
      <c r="C50">
        <f t="shared" si="11"/>
        <v>1976</v>
      </c>
      <c r="D50" s="103">
        <v>14.15</v>
      </c>
      <c r="E50" s="103">
        <v>14.73</v>
      </c>
      <c r="F50" s="96">
        <f t="shared" si="1"/>
        <v>4.0989399293286155E-2</v>
      </c>
      <c r="G50" s="103">
        <f>0.17</f>
        <v>0.17</v>
      </c>
      <c r="H50" s="96">
        <f t="shared" si="2"/>
        <v>1.1541072640868975E-2</v>
      </c>
      <c r="I50" s="106">
        <v>1060</v>
      </c>
      <c r="J50" s="102">
        <f t="shared" si="9"/>
        <v>180.20000000000002</v>
      </c>
      <c r="K50" s="102">
        <f t="shared" si="3"/>
        <v>15614.840989399292</v>
      </c>
      <c r="L50" s="102">
        <f>K50+J50</f>
        <v>15795.040989399293</v>
      </c>
      <c r="M50" s="96">
        <f t="shared" si="5"/>
        <v>5.3002732626619586E-2</v>
      </c>
      <c r="N50" s="102">
        <f>O51*G50</f>
        <v>180.20000000000002</v>
      </c>
      <c r="O50">
        <f>ROUNDDOWN(I50+(J50/E50),0)</f>
        <v>1072</v>
      </c>
      <c r="P50" s="102">
        <f t="shared" si="8"/>
        <v>15790.560000000001</v>
      </c>
      <c r="Q50" s="96">
        <f t="shared" si="10"/>
        <v>5.2704000000000084E-2</v>
      </c>
    </row>
    <row r="51" spans="2:17">
      <c r="B51" s="102"/>
      <c r="E51" s="103"/>
      <c r="G51" s="103"/>
      <c r="H51" s="103"/>
      <c r="I51" s="106">
        <f>K51/D50</f>
        <v>1060.0706713780919</v>
      </c>
      <c r="J51" s="106"/>
      <c r="K51" s="102">
        <v>15000</v>
      </c>
      <c r="O51">
        <v>1060</v>
      </c>
      <c r="P51" s="102">
        <v>15000</v>
      </c>
    </row>
    <row r="52" spans="2:17">
      <c r="C52" s="52" t="s">
        <v>183</v>
      </c>
      <c r="E52" s="103"/>
      <c r="G52" s="103"/>
      <c r="H52" s="103"/>
    </row>
    <row r="53" spans="2:17">
      <c r="J53" s="52" t="s">
        <v>200</v>
      </c>
      <c r="K53" s="52" t="s">
        <v>201</v>
      </c>
      <c r="L53" s="52" t="s">
        <v>202</v>
      </c>
    </row>
    <row r="54" spans="2:17">
      <c r="J54" s="102">
        <f>SUM(J5:J50)</f>
        <v>92129.900000000009</v>
      </c>
      <c r="K54" s="102">
        <f>K5</f>
        <v>466293.2862190812</v>
      </c>
      <c r="L54" s="102">
        <f>K54+J54</f>
        <v>558423.18621908117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614B-BD5D-44C3-8FC1-025112441399}">
  <dimension ref="D2:N51"/>
  <sheetViews>
    <sheetView workbookViewId="0">
      <selection activeCell="L18" sqref="L18"/>
    </sheetView>
  </sheetViews>
  <sheetFormatPr defaultRowHeight="12.75"/>
  <cols>
    <col min="5" max="5" width="15.7109375" bestFit="1" customWidth="1"/>
    <col min="7" max="7" width="15.7109375" customWidth="1"/>
    <col min="8" max="8" width="24.42578125" customWidth="1"/>
    <col min="9" max="9" width="21.5703125" customWidth="1"/>
    <col min="10" max="10" width="13.28515625" customWidth="1"/>
    <col min="12" max="12" width="16.28515625" bestFit="1" customWidth="1"/>
    <col min="13" max="13" width="12.28515625" bestFit="1" customWidth="1"/>
    <col min="14" max="14" width="24.7109375" bestFit="1" customWidth="1"/>
  </cols>
  <sheetData>
    <row r="2" spans="4:14" ht="12" customHeight="1"/>
    <row r="3" spans="4:14" ht="11.25" customHeight="1"/>
    <row r="4" spans="4:14" ht="47.25" customHeight="1" thickBot="1">
      <c r="D4" s="128" t="s">
        <v>19</v>
      </c>
      <c r="E4" s="129" t="s">
        <v>203</v>
      </c>
      <c r="F4" s="128" t="s">
        <v>21</v>
      </c>
      <c r="G4" s="129" t="s">
        <v>204</v>
      </c>
      <c r="H4" s="129" t="s">
        <v>205</v>
      </c>
      <c r="I4" s="129" t="s">
        <v>206</v>
      </c>
      <c r="J4" s="128" t="s">
        <v>207</v>
      </c>
    </row>
    <row r="5" spans="4:14" ht="13.5" thickBot="1">
      <c r="D5">
        <v>2021</v>
      </c>
      <c r="E5" s="96">
        <v>0.28353453829663122</v>
      </c>
      <c r="F5" s="96">
        <v>4.6978600000000002E-2</v>
      </c>
      <c r="G5" s="96">
        <f t="shared" ref="G5:G49" si="0">(1+E5)/(1+F5)-1</f>
        <v>0.22594152191518635</v>
      </c>
      <c r="H5" s="102">
        <v>1473124.6300000001</v>
      </c>
      <c r="I5" s="102">
        <f t="shared" ref="I5:I49" si="1">I6*(1+G5)</f>
        <v>291195.07217549597</v>
      </c>
      <c r="J5" s="103">
        <f t="shared" ref="J5:J49" si="2">J6*(1+F5)</f>
        <v>5.0349754892005567</v>
      </c>
      <c r="L5" s="113" t="s">
        <v>208</v>
      </c>
      <c r="M5" s="113" t="s">
        <v>197</v>
      </c>
      <c r="N5" s="113" t="s">
        <v>198</v>
      </c>
    </row>
    <row r="6" spans="4:14">
      <c r="D6">
        <v>2020</v>
      </c>
      <c r="E6" s="96">
        <v>0.17909271311049246</v>
      </c>
      <c r="F6" s="96">
        <v>1.23E-2</v>
      </c>
      <c r="G6" s="96">
        <f t="shared" si="0"/>
        <v>0.16476609020101995</v>
      </c>
      <c r="H6" s="102">
        <v>1147939.2000000002</v>
      </c>
      <c r="I6" s="102">
        <f t="shared" si="1"/>
        <v>237527.7017459904</v>
      </c>
      <c r="J6" s="103">
        <f t="shared" si="2"/>
        <v>4.8090529158863005</v>
      </c>
      <c r="L6" s="125">
        <v>15000</v>
      </c>
      <c r="M6" s="125">
        <f>I5</f>
        <v>291195.07217549597</v>
      </c>
      <c r="N6" s="52">
        <f>46</f>
        <v>46</v>
      </c>
    </row>
    <row r="7" spans="4:14" ht="13.5" thickBot="1">
      <c r="D7">
        <v>2019</v>
      </c>
      <c r="E7" s="96">
        <v>0.31066066870169062</v>
      </c>
      <c r="F7" s="96">
        <v>1.8100000000000002E-2</v>
      </c>
      <c r="G7" s="96">
        <f t="shared" si="0"/>
        <v>0.28735946243167731</v>
      </c>
      <c r="H7" s="102">
        <v>973492.40000000014</v>
      </c>
      <c r="I7" s="102">
        <f t="shared" si="1"/>
        <v>203927.3839994749</v>
      </c>
      <c r="J7" s="103">
        <f t="shared" si="2"/>
        <v>4.7506202863640228</v>
      </c>
      <c r="M7" s="96"/>
      <c r="N7" s="96"/>
    </row>
    <row r="8" spans="4:14" ht="13.5" thickBot="1">
      <c r="D8">
        <v>2018</v>
      </c>
      <c r="E8" s="96">
        <v>-4.4366446462156484E-2</v>
      </c>
      <c r="F8" s="96">
        <v>2.4400000000000002E-2</v>
      </c>
      <c r="G8" s="96">
        <f t="shared" si="0"/>
        <v>-6.7128510798668994E-2</v>
      </c>
      <c r="H8" s="102">
        <v>742690.96</v>
      </c>
      <c r="I8" s="102">
        <f t="shared" si="1"/>
        <v>158407.49219668529</v>
      </c>
      <c r="J8" s="103">
        <f t="shared" si="2"/>
        <v>4.6661627407563335</v>
      </c>
      <c r="L8" s="113" t="s">
        <v>209</v>
      </c>
    </row>
    <row r="9" spans="4:14">
      <c r="D9">
        <v>2017</v>
      </c>
      <c r="E9" s="96">
        <v>0.21460838309772989</v>
      </c>
      <c r="F9" s="96">
        <v>2.1299999999999999E-2</v>
      </c>
      <c r="G9" s="96">
        <f t="shared" si="0"/>
        <v>0.18927678752347976</v>
      </c>
      <c r="H9" s="102">
        <v>776989.36</v>
      </c>
      <c r="I9" s="102">
        <f t="shared" si="1"/>
        <v>169806.33884770595</v>
      </c>
      <c r="J9" s="103">
        <f t="shared" si="2"/>
        <v>4.5550202467359755</v>
      </c>
      <c r="L9" s="96">
        <f>(M6/L6)^(1/N6)-1</f>
        <v>6.6601073791328069E-2</v>
      </c>
    </row>
    <row r="10" spans="4:14">
      <c r="D10">
        <v>2016</v>
      </c>
      <c r="E10" s="96">
        <v>0.11661620121790151</v>
      </c>
      <c r="F10" s="96">
        <v>1.26E-2</v>
      </c>
      <c r="G10" s="96">
        <f t="shared" si="0"/>
        <v>0.10272190521222746</v>
      </c>
      <c r="H10" s="102">
        <v>639540.72</v>
      </c>
      <c r="I10" s="102">
        <f t="shared" si="1"/>
        <v>142781.17645035891</v>
      </c>
      <c r="J10" s="103">
        <f t="shared" si="2"/>
        <v>4.4600217827631203</v>
      </c>
    </row>
    <row r="11" spans="4:14">
      <c r="D11">
        <v>2015</v>
      </c>
      <c r="E11" s="96">
        <v>1.2135240340601872E-2</v>
      </c>
      <c r="F11" s="96">
        <v>1.1999999999999999E-3</v>
      </c>
      <c r="G11" s="96">
        <f t="shared" si="0"/>
        <v>1.092213378006579E-2</v>
      </c>
      <c r="H11" s="102">
        <v>572602.24</v>
      </c>
      <c r="I11" s="102">
        <f t="shared" si="1"/>
        <v>129480.67484238427</v>
      </c>
      <c r="J11" s="103">
        <f t="shared" si="2"/>
        <v>4.4045247706528938</v>
      </c>
    </row>
    <row r="12" spans="4:14">
      <c r="D12">
        <v>2014</v>
      </c>
      <c r="E12" s="96">
        <v>0.13354149136331084</v>
      </c>
      <c r="F12" s="96">
        <v>1.6199999999999999E-2</v>
      </c>
      <c r="G12" s="96">
        <f t="shared" si="0"/>
        <v>0.11547086337660972</v>
      </c>
      <c r="H12" s="102">
        <v>565682.30999999994</v>
      </c>
      <c r="I12" s="102">
        <f t="shared" si="1"/>
        <v>128081.74884669586</v>
      </c>
      <c r="J12" s="103">
        <f t="shared" si="2"/>
        <v>4.3992456758418834</v>
      </c>
    </row>
    <row r="13" spans="4:14" ht="13.5" thickBot="1">
      <c r="D13">
        <v>2013</v>
      </c>
      <c r="E13" s="96">
        <v>0.31916553848200957</v>
      </c>
      <c r="F13" s="96">
        <v>1.46E-2</v>
      </c>
      <c r="G13" s="96">
        <f t="shared" si="0"/>
        <v>0.30018286860044308</v>
      </c>
      <c r="H13" s="102">
        <v>498984.44000000006</v>
      </c>
      <c r="I13" s="102">
        <f t="shared" si="1"/>
        <v>114823.03397776189</v>
      </c>
      <c r="J13" s="103">
        <f t="shared" si="2"/>
        <v>4.3291140285789051</v>
      </c>
    </row>
    <row r="14" spans="4:14" ht="13.5" thickBot="1">
      <c r="D14">
        <v>2012</v>
      </c>
      <c r="E14" s="96">
        <v>0.15744759930915375</v>
      </c>
      <c r="F14" s="96">
        <v>2.07E-2</v>
      </c>
      <c r="G14" s="96">
        <f t="shared" si="0"/>
        <v>0.13397433066440079</v>
      </c>
      <c r="H14" s="102">
        <v>378345.60000000003</v>
      </c>
      <c r="I14" s="102">
        <f t="shared" si="1"/>
        <v>88312.987927122085</v>
      </c>
      <c r="J14" s="103">
        <f t="shared" si="2"/>
        <v>4.2668184787885917</v>
      </c>
      <c r="L14" s="113" t="s">
        <v>196</v>
      </c>
      <c r="M14" s="113" t="s">
        <v>210</v>
      </c>
      <c r="N14" s="113" t="s">
        <v>198</v>
      </c>
    </row>
    <row r="15" spans="4:14">
      <c r="D15">
        <v>2011</v>
      </c>
      <c r="E15" s="96">
        <v>1.8845772675741168E-2</v>
      </c>
      <c r="F15" s="96">
        <v>3.1600000000000003E-2</v>
      </c>
      <c r="G15" s="96">
        <f t="shared" si="0"/>
        <v>-1.2363539476792251E-2</v>
      </c>
      <c r="H15" s="102">
        <v>326903.39999999997</v>
      </c>
      <c r="I15" s="102">
        <f t="shared" si="1"/>
        <v>77879.177278536008</v>
      </c>
      <c r="J15" s="103">
        <f t="shared" si="2"/>
        <v>4.1802865472603035</v>
      </c>
      <c r="L15" s="102">
        <v>15000</v>
      </c>
      <c r="M15" s="102">
        <f>I10</f>
        <v>142781.17645035891</v>
      </c>
      <c r="N15">
        <v>40</v>
      </c>
    </row>
    <row r="16" spans="4:14" ht="13.5" thickBot="1">
      <c r="D16">
        <v>2010</v>
      </c>
      <c r="E16" s="96">
        <v>0.14677771995994227</v>
      </c>
      <c r="F16" s="96">
        <v>1.6400000000000001E-2</v>
      </c>
      <c r="G16" s="96">
        <f t="shared" si="0"/>
        <v>0.12827402593461468</v>
      </c>
      <c r="H16" s="102">
        <v>320821.39999999997</v>
      </c>
      <c r="I16" s="102">
        <f t="shared" si="1"/>
        <v>78854.09296987571</v>
      </c>
      <c r="J16" s="103">
        <f t="shared" si="2"/>
        <v>4.0522358930402316</v>
      </c>
    </row>
    <row r="17" spans="4:12" ht="13.5" thickBot="1">
      <c r="D17">
        <v>2009</v>
      </c>
      <c r="E17" s="96">
        <v>0.26072325101359106</v>
      </c>
      <c r="F17" s="96">
        <v>-3.5999999999999999E-3</v>
      </c>
      <c r="G17" s="96">
        <f t="shared" si="0"/>
        <v>0.26527825272339545</v>
      </c>
      <c r="H17" s="102">
        <v>279673.08</v>
      </c>
      <c r="I17" s="102">
        <f t="shared" si="1"/>
        <v>69889.132566493587</v>
      </c>
      <c r="J17" s="103">
        <f t="shared" si="2"/>
        <v>3.9868515279813375</v>
      </c>
      <c r="L17" s="113" t="s">
        <v>209</v>
      </c>
    </row>
    <row r="18" spans="4:12">
      <c r="D18">
        <v>2008</v>
      </c>
      <c r="E18" s="96">
        <v>-0.36700388145928442</v>
      </c>
      <c r="F18" s="96">
        <v>3.8399999999999997E-2</v>
      </c>
      <c r="G18" s="96">
        <f t="shared" si="0"/>
        <v>-0.39041205841610593</v>
      </c>
      <c r="H18" s="102">
        <v>221850.30000000002</v>
      </c>
      <c r="I18" s="102">
        <f t="shared" si="1"/>
        <v>55236.176245077826</v>
      </c>
      <c r="J18" s="103">
        <f t="shared" si="2"/>
        <v>4.0012560497604754</v>
      </c>
      <c r="L18" s="96">
        <f>(M15/L15)^(1/N15)-1</f>
        <v>5.7948415428369815E-2</v>
      </c>
    </row>
    <row r="19" spans="4:12">
      <c r="D19">
        <v>2007</v>
      </c>
      <c r="E19" s="96">
        <v>5.3879718831989498E-2</v>
      </c>
      <c r="F19" s="96">
        <v>2.8500000000000001E-2</v>
      </c>
      <c r="G19" s="96">
        <f t="shared" si="0"/>
        <v>2.4676440283898371E-2</v>
      </c>
      <c r="H19" s="102">
        <v>350308.8</v>
      </c>
      <c r="I19" s="102">
        <f t="shared" si="1"/>
        <v>90612.317726557245</v>
      </c>
      <c r="J19" s="103">
        <f t="shared" si="2"/>
        <v>3.8532897243456041</v>
      </c>
    </row>
    <row r="20" spans="4:12">
      <c r="D20">
        <v>2006</v>
      </c>
      <c r="E20" s="96">
        <v>0.15478311586908888</v>
      </c>
      <c r="F20" s="96">
        <v>3.2300000000000002E-2</v>
      </c>
      <c r="G20" s="96">
        <f t="shared" si="0"/>
        <v>0.1186506983135609</v>
      </c>
      <c r="H20" s="102">
        <v>332482.14</v>
      </c>
      <c r="I20" s="102">
        <f t="shared" si="1"/>
        <v>88430.175774756819</v>
      </c>
      <c r="J20" s="103">
        <f t="shared" si="2"/>
        <v>3.746514073257758</v>
      </c>
    </row>
    <row r="21" spans="4:12">
      <c r="D21">
        <v>2005</v>
      </c>
      <c r="E21" s="96">
        <v>4.6987141451042325E-2</v>
      </c>
      <c r="F21" s="96">
        <v>3.39E-2</v>
      </c>
      <c r="G21" s="96">
        <f t="shared" si="0"/>
        <v>1.2658034095214488E-2</v>
      </c>
      <c r="H21" s="102">
        <v>287874.59999999998</v>
      </c>
      <c r="I21" s="102">
        <f t="shared" si="1"/>
        <v>79050.749182091502</v>
      </c>
      <c r="J21" s="103">
        <f t="shared" si="2"/>
        <v>3.6292880686406646</v>
      </c>
    </row>
    <row r="22" spans="4:12">
      <c r="D22">
        <v>2004</v>
      </c>
      <c r="E22" s="96">
        <v>0.10628978190335436</v>
      </c>
      <c r="F22" s="96">
        <v>2.6800000000000001E-2</v>
      </c>
      <c r="G22" s="96">
        <f t="shared" si="0"/>
        <v>7.7415058339846521E-2</v>
      </c>
      <c r="H22" s="102">
        <v>274969.32</v>
      </c>
      <c r="I22" s="102">
        <f t="shared" si="1"/>
        <v>78062.629753114481</v>
      </c>
      <c r="J22" s="103">
        <f t="shared" si="2"/>
        <v>3.510289262637261</v>
      </c>
    </row>
    <row r="23" spans="4:12">
      <c r="D23">
        <v>2003</v>
      </c>
      <c r="E23" s="96">
        <v>0.28272676059837698</v>
      </c>
      <c r="F23" s="96">
        <v>2.2700000000000001E-2</v>
      </c>
      <c r="G23" s="96">
        <f t="shared" si="0"/>
        <v>0.25425516827845618</v>
      </c>
      <c r="H23" s="102">
        <v>248564.07</v>
      </c>
      <c r="I23" s="102">
        <f t="shared" si="1"/>
        <v>72453.627920699961</v>
      </c>
      <c r="J23" s="103">
        <f t="shared" si="2"/>
        <v>3.4186689351745825</v>
      </c>
    </row>
    <row r="24" spans="4:12">
      <c r="D24">
        <v>2002</v>
      </c>
      <c r="E24" s="96">
        <v>-0.22087417538742571</v>
      </c>
      <c r="F24" s="96">
        <v>1.5900000000000001E-2</v>
      </c>
      <c r="G24" s="96">
        <f t="shared" si="0"/>
        <v>-0.2330683880179405</v>
      </c>
      <c r="H24" s="102">
        <v>193786.2</v>
      </c>
      <c r="I24" s="102">
        <f t="shared" si="1"/>
        <v>57766.258216936112</v>
      </c>
      <c r="J24" s="103">
        <f t="shared" si="2"/>
        <v>3.342787655397069</v>
      </c>
    </row>
    <row r="25" spans="4:12">
      <c r="D25">
        <v>2001</v>
      </c>
      <c r="E25" s="96">
        <v>-0.12091523915494751</v>
      </c>
      <c r="F25" s="96">
        <v>2.8299999999999999E-2</v>
      </c>
      <c r="G25" s="96">
        <f t="shared" si="0"/>
        <v>-0.1451086639647452</v>
      </c>
      <c r="H25" s="102">
        <v>248735.61000000002</v>
      </c>
      <c r="I25" s="102">
        <f t="shared" si="1"/>
        <v>75321.263740380818</v>
      </c>
      <c r="J25" s="103">
        <f t="shared" si="2"/>
        <v>3.2904691951934923</v>
      </c>
    </row>
    <row r="26" spans="4:12">
      <c r="D26">
        <v>2000</v>
      </c>
      <c r="E26" s="96">
        <v>-9.0099338051190414E-2</v>
      </c>
      <c r="F26" s="96">
        <v>3.3799999999999997E-2</v>
      </c>
      <c r="G26" s="96">
        <f t="shared" si="0"/>
        <v>-0.11984846009981664</v>
      </c>
      <c r="H26" s="102">
        <v>282958.92</v>
      </c>
      <c r="I26" s="102">
        <f t="shared" si="1"/>
        <v>88106.24294041816</v>
      </c>
      <c r="J26" s="103">
        <f t="shared" si="2"/>
        <v>3.1999116942463215</v>
      </c>
    </row>
    <row r="27" spans="4:12">
      <c r="D27">
        <v>1999</v>
      </c>
      <c r="E27" s="96">
        <v>0.19940815729538874</v>
      </c>
      <c r="F27" s="96">
        <v>2.1899999999999999E-2</v>
      </c>
      <c r="G27" s="96">
        <f t="shared" si="0"/>
        <v>0.17370403884468999</v>
      </c>
      <c r="H27" s="102">
        <v>310988.34000000003</v>
      </c>
      <c r="I27" s="102">
        <f t="shared" si="1"/>
        <v>100103.4923490677</v>
      </c>
      <c r="J27" s="103">
        <f t="shared" si="2"/>
        <v>3.0952908630744065</v>
      </c>
    </row>
    <row r="28" spans="4:12">
      <c r="D28">
        <v>1998</v>
      </c>
      <c r="E28" s="96">
        <v>0.27951318428290439</v>
      </c>
      <c r="F28" s="96">
        <v>1.55E-2</v>
      </c>
      <c r="G28" s="96">
        <f t="shared" si="0"/>
        <v>0.25998344094820713</v>
      </c>
      <c r="H28" s="102">
        <v>259236.25</v>
      </c>
      <c r="I28" s="102">
        <f t="shared" si="1"/>
        <v>85288.530188242687</v>
      </c>
      <c r="J28" s="103">
        <f t="shared" si="2"/>
        <v>3.0289567111012881</v>
      </c>
    </row>
    <row r="29" spans="4:12">
      <c r="D29">
        <v>1997</v>
      </c>
      <c r="E29" s="96">
        <v>0.30653922373777043</v>
      </c>
      <c r="F29" s="96">
        <v>2.3400000000000001E-2</v>
      </c>
      <c r="G29" s="96">
        <f t="shared" si="0"/>
        <v>0.27666525673028164</v>
      </c>
      <c r="H29" s="102">
        <v>202567.43</v>
      </c>
      <c r="I29" s="102">
        <f t="shared" si="1"/>
        <v>67690.199264887444</v>
      </c>
      <c r="J29" s="103">
        <f t="shared" si="2"/>
        <v>2.9827244816359308</v>
      </c>
    </row>
    <row r="30" spans="4:12">
      <c r="D30">
        <v>1996</v>
      </c>
      <c r="E30" s="96">
        <v>0.23568523634131378</v>
      </c>
      <c r="F30" s="96">
        <v>2.93E-2</v>
      </c>
      <c r="G30" s="96">
        <f t="shared" si="0"/>
        <v>0.20051028499107515</v>
      </c>
      <c r="H30" s="102">
        <v>155012.64000000001</v>
      </c>
      <c r="I30" s="102">
        <f t="shared" si="1"/>
        <v>53021.102366529121</v>
      </c>
      <c r="J30" s="103">
        <f t="shared" si="2"/>
        <v>2.9145246058588339</v>
      </c>
    </row>
    <row r="31" spans="4:12">
      <c r="D31">
        <v>1995</v>
      </c>
      <c r="E31" s="96">
        <v>0.36882982945099307</v>
      </c>
      <c r="F31" s="96">
        <v>2.81E-2</v>
      </c>
      <c r="G31" s="96">
        <f t="shared" si="0"/>
        <v>0.33141701142981517</v>
      </c>
      <c r="H31" s="102">
        <v>125452.8</v>
      </c>
      <c r="I31" s="102">
        <f t="shared" si="1"/>
        <v>44165.471157894572</v>
      </c>
      <c r="J31" s="103">
        <f t="shared" si="2"/>
        <v>2.8315599007663788</v>
      </c>
    </row>
    <row r="32" spans="4:12">
      <c r="D32">
        <v>1994</v>
      </c>
      <c r="E32" s="96">
        <v>6.6452191775776548E-3</v>
      </c>
      <c r="F32" s="96">
        <v>2.6100000000000002E-2</v>
      </c>
      <c r="G32" s="96">
        <f t="shared" si="0"/>
        <v>-1.895992673464808E-2</v>
      </c>
      <c r="H32" s="102">
        <v>91655.01</v>
      </c>
      <c r="I32" s="102">
        <f t="shared" si="1"/>
        <v>33171.779223749785</v>
      </c>
      <c r="J32" s="103">
        <f t="shared" si="2"/>
        <v>2.7541677859803313</v>
      </c>
    </row>
    <row r="33" spans="4:10">
      <c r="D33">
        <v>1993</v>
      </c>
      <c r="E33" s="96">
        <v>9.6810475153474851E-2</v>
      </c>
      <c r="F33" s="96">
        <v>2.9499999999999998E-2</v>
      </c>
      <c r="G33" s="96">
        <f t="shared" si="0"/>
        <v>6.5381714573554905E-2</v>
      </c>
      <c r="H33" s="102">
        <v>91034.91</v>
      </c>
      <c r="I33" s="102">
        <f t="shared" si="1"/>
        <v>33812.868737704943</v>
      </c>
      <c r="J33" s="103">
        <f t="shared" si="2"/>
        <v>2.6841124510089966</v>
      </c>
    </row>
    <row r="34" spans="4:10">
      <c r="D34">
        <v>1992</v>
      </c>
      <c r="E34" s="96">
        <v>7.0031790768810609E-2</v>
      </c>
      <c r="F34" s="96">
        <v>3.0300000000000001E-2</v>
      </c>
      <c r="G34" s="96">
        <f t="shared" si="0"/>
        <v>3.8563322108910558E-2</v>
      </c>
      <c r="H34" s="102">
        <v>82964.25</v>
      </c>
      <c r="I34" s="102">
        <f t="shared" si="1"/>
        <v>31737.797143664484</v>
      </c>
      <c r="J34" s="103">
        <f t="shared" si="2"/>
        <v>2.6072000495473495</v>
      </c>
    </row>
    <row r="35" spans="4:10">
      <c r="D35">
        <v>1991</v>
      </c>
      <c r="E35" s="96">
        <v>0.29483869347995273</v>
      </c>
      <c r="F35" s="96">
        <v>4.24E-2</v>
      </c>
      <c r="G35" s="96">
        <f t="shared" si="0"/>
        <v>0.24217065759780576</v>
      </c>
      <c r="H35" s="102">
        <v>77519.320000000007</v>
      </c>
      <c r="I35" s="102">
        <f t="shared" si="1"/>
        <v>30559.327936998194</v>
      </c>
      <c r="J35" s="103">
        <f t="shared" si="2"/>
        <v>2.5305251378698919</v>
      </c>
    </row>
    <row r="36" spans="4:10">
      <c r="D36">
        <v>1990</v>
      </c>
      <c r="E36" s="96">
        <v>-3.6585141676236832E-2</v>
      </c>
      <c r="F36" s="96">
        <v>5.3999999999999999E-2</v>
      </c>
      <c r="G36" s="96">
        <f t="shared" si="0"/>
        <v>-8.5944157188080572E-2</v>
      </c>
      <c r="H36" s="102">
        <v>59855.839999999997</v>
      </c>
      <c r="I36" s="102">
        <f t="shared" si="1"/>
        <v>24601.553538622386</v>
      </c>
      <c r="J36" s="103">
        <f t="shared" si="2"/>
        <v>2.427595105400894</v>
      </c>
    </row>
    <row r="37" spans="4:10">
      <c r="D37">
        <v>1989</v>
      </c>
      <c r="E37" s="96">
        <v>0.28146780209691324</v>
      </c>
      <c r="F37" s="96">
        <v>4.8300000000000003E-2</v>
      </c>
      <c r="G37" s="96">
        <f t="shared" si="0"/>
        <v>0.22242468958972927</v>
      </c>
      <c r="H37" s="102">
        <v>62133.08</v>
      </c>
      <c r="I37" s="102">
        <f t="shared" si="1"/>
        <v>26914.716132594669</v>
      </c>
      <c r="J37" s="103">
        <f t="shared" si="2"/>
        <v>2.3032211626194439</v>
      </c>
    </row>
    <row r="38" spans="4:10">
      <c r="D38">
        <v>1988</v>
      </c>
      <c r="E38" s="96">
        <v>0.14709028946886571</v>
      </c>
      <c r="F38" s="96">
        <v>4.0800000000000003E-2</v>
      </c>
      <c r="G38" s="96">
        <f t="shared" si="0"/>
        <v>0.10212364476255353</v>
      </c>
      <c r="H38" s="102">
        <v>48489.120000000003</v>
      </c>
      <c r="I38" s="102">
        <f t="shared" si="1"/>
        <v>22017.484072272622</v>
      </c>
      <c r="J38" s="103">
        <f t="shared" si="2"/>
        <v>2.1971011758269996</v>
      </c>
    </row>
    <row r="39" spans="4:10">
      <c r="D39">
        <v>1987</v>
      </c>
      <c r="E39" s="96">
        <v>4.4022390746741635E-2</v>
      </c>
      <c r="F39" s="96">
        <v>3.6600000000000001E-2</v>
      </c>
      <c r="G39" s="96">
        <f t="shared" si="0"/>
        <v>7.1603229275918334E-3</v>
      </c>
      <c r="H39" s="102">
        <v>42274.75</v>
      </c>
      <c r="I39" s="102">
        <f t="shared" si="1"/>
        <v>19977.326661035539</v>
      </c>
      <c r="J39" s="103">
        <f t="shared" si="2"/>
        <v>2.1109734587115678</v>
      </c>
    </row>
    <row r="40" spans="4:10">
      <c r="D40">
        <v>1986</v>
      </c>
      <c r="E40" s="96">
        <v>9.364267446108876E-2</v>
      </c>
      <c r="F40" s="96">
        <v>1.9E-2</v>
      </c>
      <c r="G40" s="96">
        <f t="shared" si="0"/>
        <v>7.325090722383587E-2</v>
      </c>
      <c r="H40" s="102">
        <v>40506.629999999997</v>
      </c>
      <c r="I40" s="102">
        <f t="shared" si="1"/>
        <v>19835.299511170055</v>
      </c>
      <c r="J40" s="103">
        <f t="shared" si="2"/>
        <v>2.0364397633721474</v>
      </c>
    </row>
    <row r="41" spans="4:10">
      <c r="D41">
        <v>1985</v>
      </c>
      <c r="E41" s="96">
        <v>0.22399270165842489</v>
      </c>
      <c r="F41" s="96">
        <v>3.5499999999999997E-2</v>
      </c>
      <c r="G41" s="96">
        <f t="shared" si="0"/>
        <v>0.18203061483189265</v>
      </c>
      <c r="H41" s="102">
        <v>37030</v>
      </c>
      <c r="I41" s="102">
        <f t="shared" si="1"/>
        <v>18481.511990963758</v>
      </c>
      <c r="J41" s="103">
        <f t="shared" si="2"/>
        <v>1.9984688551247769</v>
      </c>
    </row>
    <row r="42" spans="4:10">
      <c r="D42">
        <v>1984</v>
      </c>
      <c r="E42" s="96">
        <v>3.5035152412838944E-2</v>
      </c>
      <c r="F42" s="96">
        <v>4.2999999999999997E-2</v>
      </c>
      <c r="G42" s="96">
        <f t="shared" si="0"/>
        <v>-7.6364789905666308E-3</v>
      </c>
      <c r="H42" s="102">
        <v>30236.48</v>
      </c>
      <c r="I42" s="102">
        <f t="shared" si="1"/>
        <v>15635.391976367873</v>
      </c>
      <c r="J42" s="103">
        <f t="shared" si="2"/>
        <v>1.9299554371074619</v>
      </c>
    </row>
    <row r="43" spans="4:10">
      <c r="D43">
        <v>1983</v>
      </c>
      <c r="E43" s="96">
        <v>0.17049006246177401</v>
      </c>
      <c r="F43" s="96">
        <v>3.2099999999999997E-2</v>
      </c>
      <c r="G43" s="96">
        <f t="shared" si="0"/>
        <v>0.13408590491403349</v>
      </c>
      <c r="H43" s="102">
        <v>29215.1</v>
      </c>
      <c r="I43" s="102">
        <f t="shared" si="1"/>
        <v>15755.710125724425</v>
      </c>
      <c r="J43" s="103">
        <f t="shared" si="2"/>
        <v>1.8503887220589281</v>
      </c>
    </row>
    <row r="44" spans="4:10">
      <c r="D44">
        <v>1982</v>
      </c>
      <c r="E44" s="96">
        <v>0.18401035489462636</v>
      </c>
      <c r="F44" s="96">
        <v>6.13E-2</v>
      </c>
      <c r="G44" s="96">
        <f t="shared" si="0"/>
        <v>0.11562268434431977</v>
      </c>
      <c r="H44" s="102">
        <v>24952.76</v>
      </c>
      <c r="I44" s="102">
        <f t="shared" si="1"/>
        <v>13892.871834006919</v>
      </c>
      <c r="J44" s="103">
        <f t="shared" si="2"/>
        <v>1.7928386029056564</v>
      </c>
    </row>
    <row r="45" spans="4:10">
      <c r="D45">
        <v>1981</v>
      </c>
      <c r="E45" s="96">
        <v>-8.4470940764367786E-2</v>
      </c>
      <c r="F45" s="96">
        <v>0.1033</v>
      </c>
      <c r="G45" s="96">
        <f t="shared" si="0"/>
        <v>-0.17019028438717276</v>
      </c>
      <c r="H45" s="102">
        <v>21060.639999999999</v>
      </c>
      <c r="I45" s="102">
        <f t="shared" si="1"/>
        <v>12453.020209222546</v>
      </c>
      <c r="J45" s="103">
        <f t="shared" si="2"/>
        <v>1.6892854074301862</v>
      </c>
    </row>
    <row r="46" spans="4:10">
      <c r="D46">
        <v>1980</v>
      </c>
      <c r="E46" s="96">
        <v>0.27237387361581256</v>
      </c>
      <c r="F46" s="96">
        <v>0.13550000000000001</v>
      </c>
      <c r="G46" s="96">
        <f t="shared" si="0"/>
        <v>0.12054061965285134</v>
      </c>
      <c r="H46" s="102">
        <v>22995.759999999998</v>
      </c>
      <c r="I46" s="102">
        <f t="shared" si="1"/>
        <v>15007.079303748329</v>
      </c>
      <c r="J46" s="103">
        <f t="shared" si="2"/>
        <v>1.5311206448202541</v>
      </c>
    </row>
    <row r="47" spans="4:10">
      <c r="D47">
        <v>1979</v>
      </c>
      <c r="E47" s="96">
        <v>0.17390427141163989</v>
      </c>
      <c r="F47" s="96">
        <v>0.1125</v>
      </c>
      <c r="G47" s="96">
        <f t="shared" si="0"/>
        <v>5.5194850707092069E-2</v>
      </c>
      <c r="H47" s="102">
        <v>18073.439999999999</v>
      </c>
      <c r="I47" s="102">
        <f t="shared" si="1"/>
        <v>13392.713339028791</v>
      </c>
      <c r="J47" s="103">
        <f t="shared" si="2"/>
        <v>1.3484109597712499</v>
      </c>
    </row>
    <row r="48" spans="4:10">
      <c r="D48">
        <v>1978</v>
      </c>
      <c r="E48" s="96">
        <v>5.7120424997887831E-2</v>
      </c>
      <c r="F48" s="96">
        <v>7.6300000000000007E-2</v>
      </c>
      <c r="G48" s="96">
        <f t="shared" si="0"/>
        <v>-1.7819915453044843E-2</v>
      </c>
      <c r="H48" s="102">
        <v>15389.759999999998</v>
      </c>
      <c r="I48" s="102">
        <f t="shared" si="1"/>
        <v>12692.170863091549</v>
      </c>
      <c r="J48" s="103">
        <f t="shared" si="2"/>
        <v>1.2120547952999998</v>
      </c>
    </row>
    <row r="49" spans="4:10">
      <c r="D49">
        <v>1977</v>
      </c>
      <c r="E49" s="96">
        <v>-7.8474546498986553E-2</v>
      </c>
      <c r="F49" s="96">
        <v>6.5000000000000002E-2</v>
      </c>
      <c r="G49" s="96">
        <f t="shared" si="0"/>
        <v>-0.13471788403660701</v>
      </c>
      <c r="H49" s="102">
        <v>14545.18</v>
      </c>
      <c r="I49" s="102">
        <f t="shared" si="1"/>
        <v>12922.447790158561</v>
      </c>
      <c r="J49" s="103">
        <f t="shared" si="2"/>
        <v>1.1261309999999998</v>
      </c>
    </row>
    <row r="50" spans="4:10">
      <c r="D50">
        <v>1976</v>
      </c>
      <c r="E50" s="96">
        <v>5.2773890443822635E-2</v>
      </c>
      <c r="F50" s="96">
        <v>5.74E-2</v>
      </c>
      <c r="G50" s="96">
        <f>(1+E50)/(1+F50)-1</f>
        <v>-4.3749853945311834E-3</v>
      </c>
      <c r="H50" s="102">
        <v>15790.560000000001</v>
      </c>
      <c r="I50" s="102">
        <f>I51*(1+G50)</f>
        <v>14934.375219082032</v>
      </c>
      <c r="J50" s="103">
        <f>J51*(1+F50)</f>
        <v>1.0573999999999999</v>
      </c>
    </row>
    <row r="51" spans="4:10">
      <c r="H51" s="102">
        <v>15000</v>
      </c>
      <c r="I51" s="102">
        <v>15000</v>
      </c>
      <c r="J51" s="10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1936-A186-4AA4-9080-58B76086A452}">
  <dimension ref="C2:P50"/>
  <sheetViews>
    <sheetView topLeftCell="D1" workbookViewId="0">
      <selection activeCell="N18" sqref="N18"/>
    </sheetView>
  </sheetViews>
  <sheetFormatPr defaultRowHeight="12.75"/>
  <cols>
    <col min="4" max="4" width="16.140625" customWidth="1"/>
    <col min="5" max="6" width="12.5703125" customWidth="1"/>
    <col min="7" max="7" width="21.42578125" customWidth="1"/>
    <col min="8" max="8" width="15.7109375" customWidth="1"/>
    <col min="9" max="9" width="23.85546875" customWidth="1"/>
    <col min="11" max="11" width="37.5703125" customWidth="1"/>
    <col min="12" max="12" width="42.28515625" customWidth="1"/>
    <col min="14" max="14" width="17.140625" customWidth="1"/>
    <col min="15" max="15" width="13.28515625" customWidth="1"/>
    <col min="16" max="16" width="24.7109375" customWidth="1"/>
  </cols>
  <sheetData>
    <row r="2" spans="3:16" ht="13.5" thickBot="1">
      <c r="D2" s="116"/>
      <c r="E2" s="116"/>
      <c r="F2" s="116"/>
      <c r="G2" s="116"/>
      <c r="H2" s="116"/>
      <c r="I2" s="116"/>
    </row>
    <row r="3" spans="3:16" ht="13.5" thickBot="1">
      <c r="C3" s="114" t="s">
        <v>19</v>
      </c>
      <c r="D3" s="117" t="s">
        <v>180</v>
      </c>
      <c r="E3" s="118" t="s">
        <v>211</v>
      </c>
      <c r="F3" s="119" t="s">
        <v>187</v>
      </c>
      <c r="G3" s="117" t="s">
        <v>212</v>
      </c>
      <c r="H3" s="117" t="s">
        <v>213</v>
      </c>
      <c r="I3" s="117" t="s">
        <v>214</v>
      </c>
      <c r="J3" s="111" t="s">
        <v>21</v>
      </c>
      <c r="K3" s="111" t="s">
        <v>215</v>
      </c>
      <c r="L3" s="111" t="s">
        <v>216</v>
      </c>
    </row>
    <row r="4" spans="3:16">
      <c r="C4" s="98">
        <v>2021</v>
      </c>
      <c r="D4" s="120">
        <v>439.87</v>
      </c>
      <c r="E4" s="120">
        <v>5.04</v>
      </c>
      <c r="F4" s="116">
        <f t="shared" ref="F4:F49" si="0">ROUNDDOWN(G4/D4+F5, 0)</f>
        <v>2818</v>
      </c>
      <c r="G4" s="112">
        <f t="shared" ref="G4:G48" si="1">F5*E4*0.85</f>
        <v>11956.643999999998</v>
      </c>
      <c r="H4" s="112">
        <f t="shared" ref="H4:H48" si="2">D4*F4</f>
        <v>1239553.6599999999</v>
      </c>
      <c r="I4" s="121">
        <f t="shared" ref="I4:I48" si="3">H4/H5-1</f>
        <v>0.28137703768377564</v>
      </c>
      <c r="J4" s="115">
        <v>4.6978600000000002E-2</v>
      </c>
      <c r="K4" s="121">
        <f>(1+I4)/(1+J4)-1</f>
        <v>0.22388082973594248</v>
      </c>
      <c r="L4" s="112">
        <f t="shared" ref="L4:L48" si="4">L5*(1+K4)</f>
        <v>246188.61852628688</v>
      </c>
    </row>
    <row r="5" spans="3:16" ht="13.5" thickBot="1">
      <c r="C5" s="98">
        <v>2020</v>
      </c>
      <c r="D5" s="120">
        <v>346.6</v>
      </c>
      <c r="E5" s="120">
        <v>5.01</v>
      </c>
      <c r="F5" s="116">
        <f t="shared" si="0"/>
        <v>2791</v>
      </c>
      <c r="G5" s="112">
        <f t="shared" si="1"/>
        <v>11744.942999999999</v>
      </c>
      <c r="H5" s="112">
        <f t="shared" si="2"/>
        <v>967360.60000000009</v>
      </c>
      <c r="I5" s="121">
        <f t="shared" si="3"/>
        <v>0.17637220152103317</v>
      </c>
      <c r="J5" s="115">
        <v>1.23E-2</v>
      </c>
      <c r="K5" s="121">
        <f t="shared" ref="K5:K49" si="5">(1+I5)/(1+J5)-1</f>
        <v>0.16207863431891067</v>
      </c>
      <c r="L5" s="112">
        <f t="shared" si="4"/>
        <v>201154.07688786427</v>
      </c>
    </row>
    <row r="6" spans="3:16" ht="13.5" thickBot="1">
      <c r="C6" s="98">
        <v>2019</v>
      </c>
      <c r="D6" s="120">
        <v>298.16000000000003</v>
      </c>
      <c r="E6" s="120">
        <v>5.29</v>
      </c>
      <c r="F6" s="116">
        <f t="shared" si="0"/>
        <v>2758</v>
      </c>
      <c r="G6" s="112">
        <f t="shared" si="1"/>
        <v>12221.486999999999</v>
      </c>
      <c r="H6" s="112">
        <f t="shared" si="2"/>
        <v>822325.28</v>
      </c>
      <c r="I6" s="121">
        <f t="shared" si="3"/>
        <v>0.3072413251951438</v>
      </c>
      <c r="J6" s="115">
        <v>1.8100000000000002E-2</v>
      </c>
      <c r="K6" s="121">
        <f t="shared" si="5"/>
        <v>0.28400090874682626</v>
      </c>
      <c r="L6" s="112">
        <f t="shared" si="4"/>
        <v>173098.50723291183</v>
      </c>
      <c r="N6" s="113" t="s">
        <v>208</v>
      </c>
      <c r="O6" s="113" t="s">
        <v>197</v>
      </c>
      <c r="P6" s="113" t="s">
        <v>198</v>
      </c>
    </row>
    <row r="7" spans="3:16">
      <c r="C7" s="98">
        <v>2018</v>
      </c>
      <c r="D7" s="120">
        <v>231.44</v>
      </c>
      <c r="E7" s="120">
        <v>4.5</v>
      </c>
      <c r="F7" s="116">
        <f t="shared" si="0"/>
        <v>2718</v>
      </c>
      <c r="G7" s="112">
        <f t="shared" si="1"/>
        <v>10228.049999999999</v>
      </c>
      <c r="H7" s="112">
        <f t="shared" si="2"/>
        <v>629053.92000000004</v>
      </c>
      <c r="I7" s="121">
        <f t="shared" si="3"/>
        <v>-4.6883205533700401E-2</v>
      </c>
      <c r="J7" s="115">
        <v>2.4400000000000002E-2</v>
      </c>
      <c r="K7" s="121">
        <f t="shared" si="5"/>
        <v>-6.9585323636958574E-2</v>
      </c>
      <c r="L7" s="112">
        <f t="shared" si="4"/>
        <v>134811.82610832766</v>
      </c>
      <c r="N7" s="125">
        <v>15000</v>
      </c>
      <c r="O7" s="125">
        <f>L4</f>
        <v>246188.61852628688</v>
      </c>
      <c r="P7" s="52">
        <f>46</f>
        <v>46</v>
      </c>
    </row>
    <row r="8" spans="3:16" ht="13.5" thickBot="1">
      <c r="C8" s="98">
        <v>2017</v>
      </c>
      <c r="D8" s="120">
        <v>246.82</v>
      </c>
      <c r="E8" s="120">
        <v>4.18</v>
      </c>
      <c r="F8" s="116">
        <f t="shared" si="0"/>
        <v>2674</v>
      </c>
      <c r="G8" s="112">
        <f t="shared" si="1"/>
        <v>9369.2610000000004</v>
      </c>
      <c r="H8" s="112">
        <f t="shared" si="2"/>
        <v>659996.67999999993</v>
      </c>
      <c r="I8" s="121">
        <f t="shared" si="3"/>
        <v>0.21161424747297763</v>
      </c>
      <c r="J8" s="115">
        <v>2.1299999999999999E-2</v>
      </c>
      <c r="K8" s="121">
        <f t="shared" si="5"/>
        <v>0.18634509690881962</v>
      </c>
      <c r="L8" s="112">
        <f t="shared" si="4"/>
        <v>144894.34607298157</v>
      </c>
      <c r="O8" s="96"/>
      <c r="P8" s="96"/>
    </row>
    <row r="9" spans="3:16" ht="13.5" thickBot="1">
      <c r="C9" s="98">
        <v>2016</v>
      </c>
      <c r="D9" s="120">
        <v>206.57</v>
      </c>
      <c r="E9" s="120">
        <v>3.98</v>
      </c>
      <c r="F9" s="116">
        <f t="shared" si="0"/>
        <v>2637</v>
      </c>
      <c r="G9" s="112">
        <f t="shared" si="1"/>
        <v>8778.8850000000002</v>
      </c>
      <c r="H9" s="112">
        <f t="shared" si="2"/>
        <v>544725.09</v>
      </c>
      <c r="I9" s="121">
        <f t="shared" si="3"/>
        <v>0.11371673111082758</v>
      </c>
      <c r="J9" s="115">
        <v>1.26E-2</v>
      </c>
      <c r="K9" s="121">
        <f t="shared" si="5"/>
        <v>9.9858513836487806E-2</v>
      </c>
      <c r="L9" s="112">
        <f t="shared" si="4"/>
        <v>122135.07389251502</v>
      </c>
      <c r="N9" s="113" t="s">
        <v>209</v>
      </c>
    </row>
    <row r="10" spans="3:16">
      <c r="C10" s="98">
        <v>2015</v>
      </c>
      <c r="D10" s="120">
        <v>188.48</v>
      </c>
      <c r="E10" s="120">
        <v>3.75</v>
      </c>
      <c r="F10" s="116">
        <f t="shared" si="0"/>
        <v>2595</v>
      </c>
      <c r="G10" s="112">
        <f t="shared" si="1"/>
        <v>8134.5</v>
      </c>
      <c r="H10" s="112">
        <f t="shared" si="2"/>
        <v>489105.6</v>
      </c>
      <c r="I10" s="121">
        <f t="shared" si="3"/>
        <v>9.2990645797079718E-3</v>
      </c>
      <c r="J10" s="115">
        <v>1.1999999999999999E-3</v>
      </c>
      <c r="K10" s="121">
        <f t="shared" si="5"/>
        <v>8.0893573508868943E-3</v>
      </c>
      <c r="L10" s="112">
        <f t="shared" si="4"/>
        <v>111046.16853533984</v>
      </c>
      <c r="N10" s="96">
        <f>(O7/N7)^(1/P7)-1</f>
        <v>6.2715182181888318E-2</v>
      </c>
    </row>
    <row r="11" spans="3:16">
      <c r="C11" s="98">
        <v>2014</v>
      </c>
      <c r="D11" s="120">
        <v>189.89</v>
      </c>
      <c r="E11" s="120">
        <v>3.3</v>
      </c>
      <c r="F11" s="116">
        <f t="shared" si="0"/>
        <v>2552</v>
      </c>
      <c r="G11" s="112">
        <f t="shared" si="1"/>
        <v>7054.5749999999998</v>
      </c>
      <c r="H11" s="112">
        <f t="shared" si="2"/>
        <v>484599.27999999997</v>
      </c>
      <c r="I11" s="121">
        <f t="shared" si="3"/>
        <v>0.13103786298410514</v>
      </c>
      <c r="J11" s="115">
        <v>1.6199999999999999E-2</v>
      </c>
      <c r="K11" s="121">
        <f t="shared" si="5"/>
        <v>0.11300714719947358</v>
      </c>
      <c r="L11" s="112">
        <f t="shared" si="4"/>
        <v>110155.08469125506</v>
      </c>
    </row>
    <row r="12" spans="3:16">
      <c r="C12" s="98">
        <v>2013</v>
      </c>
      <c r="D12" s="120">
        <v>170.36</v>
      </c>
      <c r="E12" s="120">
        <v>2.95</v>
      </c>
      <c r="F12" s="116">
        <f t="shared" si="0"/>
        <v>2515</v>
      </c>
      <c r="G12" s="112">
        <f t="shared" si="1"/>
        <v>6216.0924999999997</v>
      </c>
      <c r="H12" s="112">
        <f t="shared" si="2"/>
        <v>428455.4</v>
      </c>
      <c r="I12" s="121">
        <f t="shared" si="3"/>
        <v>0.31562735258119945</v>
      </c>
      <c r="J12" s="115">
        <v>1.46E-2</v>
      </c>
      <c r="K12" s="121">
        <f t="shared" si="5"/>
        <v>0.29669559686694225</v>
      </c>
      <c r="L12" s="112">
        <f t="shared" si="4"/>
        <v>98970.689423176751</v>
      </c>
    </row>
    <row r="13" spans="3:16" ht="13.5" thickBot="1">
      <c r="C13" s="98">
        <v>2012</v>
      </c>
      <c r="D13" s="120">
        <v>131.37</v>
      </c>
      <c r="E13" s="120">
        <v>2.6989999999999998</v>
      </c>
      <c r="F13" s="116">
        <f t="shared" si="0"/>
        <v>2479</v>
      </c>
      <c r="G13" s="112">
        <f t="shared" si="1"/>
        <v>5590.8435499999996</v>
      </c>
      <c r="H13" s="112">
        <f t="shared" si="2"/>
        <v>325666.23000000004</v>
      </c>
      <c r="I13" s="121">
        <f t="shared" si="3"/>
        <v>0.1540075179497431</v>
      </c>
      <c r="J13" s="115">
        <v>2.07E-2</v>
      </c>
      <c r="K13" s="121">
        <f t="shared" si="5"/>
        <v>0.13060401484250339</v>
      </c>
      <c r="L13" s="112">
        <f t="shared" si="4"/>
        <v>76325.306928093487</v>
      </c>
    </row>
    <row r="14" spans="3:16" ht="13.5" thickBot="1">
      <c r="C14" s="98">
        <v>2011</v>
      </c>
      <c r="D14" s="120">
        <v>115.8</v>
      </c>
      <c r="E14" s="120">
        <v>2.246</v>
      </c>
      <c r="F14" s="116">
        <f t="shared" si="0"/>
        <v>2437</v>
      </c>
      <c r="G14" s="112">
        <f t="shared" si="1"/>
        <v>4578.0218000000004</v>
      </c>
      <c r="H14" s="112">
        <f t="shared" si="2"/>
        <v>282204.59999999998</v>
      </c>
      <c r="I14" s="121">
        <f t="shared" si="3"/>
        <v>1.6088062794514801E-2</v>
      </c>
      <c r="J14" s="115">
        <v>3.1600000000000003E-2</v>
      </c>
      <c r="K14" s="121">
        <f t="shared" si="5"/>
        <v>-1.5036775111947676E-2</v>
      </c>
      <c r="L14" s="112">
        <f t="shared" si="4"/>
        <v>67508.434364374552</v>
      </c>
      <c r="N14" s="113" t="s">
        <v>208</v>
      </c>
      <c r="O14" s="113" t="s">
        <v>210</v>
      </c>
      <c r="P14" s="113" t="s">
        <v>198</v>
      </c>
    </row>
    <row r="15" spans="3:16">
      <c r="C15" s="98">
        <v>2010</v>
      </c>
      <c r="D15" s="120">
        <v>115.82</v>
      </c>
      <c r="E15" s="120">
        <v>1.966</v>
      </c>
      <c r="F15" s="116">
        <f t="shared" si="0"/>
        <v>2398</v>
      </c>
      <c r="G15" s="112">
        <f t="shared" si="1"/>
        <v>3950.4803999999999</v>
      </c>
      <c r="H15" s="112">
        <f t="shared" si="2"/>
        <v>277736.36</v>
      </c>
      <c r="I15" s="121">
        <f t="shared" si="3"/>
        <v>0.14430476167874429</v>
      </c>
      <c r="J15" s="115">
        <v>1.6400000000000001E-2</v>
      </c>
      <c r="K15" s="121">
        <f t="shared" si="5"/>
        <v>0.12584096977444337</v>
      </c>
      <c r="L15" s="112">
        <f t="shared" si="4"/>
        <v>68539.040502803895</v>
      </c>
      <c r="N15" s="125">
        <v>15000</v>
      </c>
      <c r="O15" s="125">
        <f>L9</f>
        <v>122135.07389251502</v>
      </c>
      <c r="P15" s="52">
        <v>40</v>
      </c>
    </row>
    <row r="16" spans="3:16" ht="13.5" thickBot="1">
      <c r="C16" s="98">
        <v>2009</v>
      </c>
      <c r="D16" s="120">
        <v>102.67</v>
      </c>
      <c r="E16" s="120">
        <v>2.1040000000000001</v>
      </c>
      <c r="F16" s="116">
        <f t="shared" si="0"/>
        <v>2364</v>
      </c>
      <c r="G16" s="112">
        <f t="shared" si="1"/>
        <v>4156.2415999999994</v>
      </c>
      <c r="H16" s="112">
        <f t="shared" si="2"/>
        <v>242711.88</v>
      </c>
      <c r="I16" s="121">
        <f t="shared" si="3"/>
        <v>0.25691570159392096</v>
      </c>
      <c r="J16" s="115">
        <v>-3.5999999999999999E-3</v>
      </c>
      <c r="K16" s="121">
        <f t="shared" si="5"/>
        <v>0.26145694660168717</v>
      </c>
      <c r="L16" s="112">
        <f t="shared" si="4"/>
        <v>60878.083444178927</v>
      </c>
      <c r="O16" s="96"/>
      <c r="P16" s="96"/>
    </row>
    <row r="17" spans="3:14" ht="13.5" thickBot="1">
      <c r="C17" s="98">
        <v>2008</v>
      </c>
      <c r="D17" s="120">
        <v>83.09</v>
      </c>
      <c r="E17" s="120">
        <v>2.5049999999999999</v>
      </c>
      <c r="F17" s="116">
        <f t="shared" si="0"/>
        <v>2324</v>
      </c>
      <c r="G17" s="112">
        <f t="shared" si="1"/>
        <v>4824.8805000000002</v>
      </c>
      <c r="H17" s="112">
        <f t="shared" si="2"/>
        <v>193101.16</v>
      </c>
      <c r="I17" s="121">
        <f t="shared" si="3"/>
        <v>-0.36946539411114909</v>
      </c>
      <c r="J17" s="115">
        <v>3.8399999999999997E-2</v>
      </c>
      <c r="K17" s="121">
        <f t="shared" si="5"/>
        <v>-0.39278254440596017</v>
      </c>
      <c r="L17" s="112">
        <f t="shared" si="4"/>
        <v>48260.135717023055</v>
      </c>
      <c r="N17" s="113" t="s">
        <v>209</v>
      </c>
    </row>
    <row r="18" spans="3:14">
      <c r="C18" s="98">
        <v>2007</v>
      </c>
      <c r="D18" s="120">
        <v>135.15</v>
      </c>
      <c r="E18" s="120">
        <v>2.4900000000000002</v>
      </c>
      <c r="F18" s="116">
        <f t="shared" si="0"/>
        <v>2266</v>
      </c>
      <c r="G18" s="112">
        <f t="shared" si="1"/>
        <v>4724.0280000000002</v>
      </c>
      <c r="H18" s="112">
        <f t="shared" si="2"/>
        <v>306249.90000000002</v>
      </c>
      <c r="I18" s="121">
        <f t="shared" si="3"/>
        <v>5.0683333786199602E-2</v>
      </c>
      <c r="J18" s="115">
        <v>2.8500000000000001E-2</v>
      </c>
      <c r="K18" s="121">
        <f t="shared" si="5"/>
        <v>2.1568627891297654E-2</v>
      </c>
      <c r="L18" s="112">
        <f t="shared" si="4"/>
        <v>79477.517110917441</v>
      </c>
      <c r="N18" s="96">
        <f>(O15/N15)^(1/P15)-1</f>
        <v>5.3825561348920692E-2</v>
      </c>
    </row>
    <row r="19" spans="3:14">
      <c r="C19" s="98">
        <v>2006</v>
      </c>
      <c r="D19" s="120">
        <v>130.59</v>
      </c>
      <c r="E19" s="120">
        <v>2.14</v>
      </c>
      <c r="F19" s="116">
        <f t="shared" si="0"/>
        <v>2232</v>
      </c>
      <c r="G19" s="112">
        <f t="shared" si="1"/>
        <v>4005.4380000000006</v>
      </c>
      <c r="H19" s="112">
        <f t="shared" si="2"/>
        <v>291476.88</v>
      </c>
      <c r="I19" s="121">
        <f t="shared" si="3"/>
        <v>0.15183741135878437</v>
      </c>
      <c r="J19" s="115">
        <v>3.2300000000000002E-2</v>
      </c>
      <c r="K19" s="121">
        <f t="shared" si="5"/>
        <v>0.11579716299407572</v>
      </c>
      <c r="L19" s="112">
        <f t="shared" si="4"/>
        <v>77799.488885023224</v>
      </c>
    </row>
    <row r="20" spans="3:14">
      <c r="C20" s="98">
        <v>2005</v>
      </c>
      <c r="D20" s="120">
        <v>114.92</v>
      </c>
      <c r="E20" s="120">
        <v>1.98</v>
      </c>
      <c r="F20" s="116">
        <f t="shared" si="0"/>
        <v>2202</v>
      </c>
      <c r="G20" s="112">
        <f t="shared" si="1"/>
        <v>3653.7929999999997</v>
      </c>
      <c r="H20" s="112">
        <f t="shared" si="2"/>
        <v>253053.84</v>
      </c>
      <c r="I20" s="121">
        <f t="shared" si="3"/>
        <v>4.4078807630171468E-2</v>
      </c>
      <c r="J20" s="115">
        <v>3.39E-2</v>
      </c>
      <c r="K20" s="121">
        <f t="shared" si="5"/>
        <v>9.8450600930182208E-3</v>
      </c>
      <c r="L20" s="112">
        <f t="shared" si="4"/>
        <v>69725.476516054114</v>
      </c>
    </row>
    <row r="21" spans="3:14">
      <c r="C21" s="98">
        <v>2004</v>
      </c>
      <c r="D21" s="120">
        <v>111.64</v>
      </c>
      <c r="E21" s="120">
        <v>1.95</v>
      </c>
      <c r="F21" s="116">
        <f t="shared" si="0"/>
        <v>2171</v>
      </c>
      <c r="G21" s="112">
        <f t="shared" si="1"/>
        <v>3547.0499999999997</v>
      </c>
      <c r="H21" s="112">
        <f t="shared" si="2"/>
        <v>242370.44</v>
      </c>
      <c r="I21" s="121">
        <f t="shared" si="3"/>
        <v>0.10311887555538157</v>
      </c>
      <c r="J21" s="115">
        <v>2.6800000000000001E-2</v>
      </c>
      <c r="K21" s="121">
        <f t="shared" si="5"/>
        <v>7.4326914253390663E-2</v>
      </c>
      <c r="L21" s="112">
        <f t="shared" si="4"/>
        <v>69045.717280264362</v>
      </c>
    </row>
    <row r="22" spans="3:14">
      <c r="C22" s="98">
        <v>2003</v>
      </c>
      <c r="D22" s="120">
        <v>102.67</v>
      </c>
      <c r="E22" s="120">
        <v>1.43</v>
      </c>
      <c r="F22" s="116">
        <f t="shared" si="0"/>
        <v>2140</v>
      </c>
      <c r="G22" s="112">
        <f t="shared" si="1"/>
        <v>2570.7824999999998</v>
      </c>
      <c r="H22" s="112">
        <f t="shared" si="2"/>
        <v>219713.80000000002</v>
      </c>
      <c r="I22" s="121">
        <f t="shared" si="3"/>
        <v>0.28014286359352636</v>
      </c>
      <c r="J22" s="115">
        <v>2.2700000000000001E-2</v>
      </c>
      <c r="K22" s="121">
        <f t="shared" si="5"/>
        <v>0.25172862383252803</v>
      </c>
      <c r="L22" s="112">
        <f t="shared" si="4"/>
        <v>64268.814607747263</v>
      </c>
    </row>
    <row r="23" spans="3:14">
      <c r="C23" s="98">
        <v>2002</v>
      </c>
      <c r="D23" s="120">
        <v>81.150000000000006</v>
      </c>
      <c r="E23" s="120">
        <v>1.36</v>
      </c>
      <c r="F23" s="116">
        <f t="shared" si="0"/>
        <v>2115</v>
      </c>
      <c r="G23" s="112">
        <f t="shared" si="1"/>
        <v>2411.4160000000002</v>
      </c>
      <c r="H23" s="112">
        <f t="shared" si="2"/>
        <v>171632.25</v>
      </c>
      <c r="I23" s="121">
        <f t="shared" si="3"/>
        <v>-0.22298456936307665</v>
      </c>
      <c r="J23" s="115">
        <v>1.5900000000000001E-2</v>
      </c>
      <c r="K23" s="121">
        <f t="shared" si="5"/>
        <v>-0.23514575190774356</v>
      </c>
      <c r="L23" s="112">
        <f t="shared" si="4"/>
        <v>51344.048050103513</v>
      </c>
    </row>
    <row r="24" spans="3:14">
      <c r="C24" s="98">
        <v>2001</v>
      </c>
      <c r="D24" s="120">
        <v>105.89</v>
      </c>
      <c r="E24" s="120">
        <v>1.2749999999999999</v>
      </c>
      <c r="F24" s="116">
        <f t="shared" si="0"/>
        <v>2086</v>
      </c>
      <c r="G24" s="112">
        <f t="shared" si="1"/>
        <v>2237.9437499999999</v>
      </c>
      <c r="H24" s="112">
        <f t="shared" si="2"/>
        <v>220886.54</v>
      </c>
      <c r="I24" s="121">
        <f t="shared" si="3"/>
        <v>-0.12221526786782266</v>
      </c>
      <c r="J24" s="115">
        <v>2.8299999999999999E-2</v>
      </c>
      <c r="K24" s="121">
        <f t="shared" si="5"/>
        <v>-0.14637291439056954</v>
      </c>
      <c r="L24" s="112">
        <f t="shared" si="4"/>
        <v>67129.192494084724</v>
      </c>
    </row>
    <row r="25" spans="3:14">
      <c r="C25" s="98">
        <v>2000</v>
      </c>
      <c r="D25" s="120">
        <v>121.86</v>
      </c>
      <c r="E25" s="120">
        <v>1.3</v>
      </c>
      <c r="F25" s="116">
        <f t="shared" si="0"/>
        <v>2065</v>
      </c>
      <c r="G25" s="112">
        <f t="shared" si="1"/>
        <v>2261.9349999999999</v>
      </c>
      <c r="H25" s="112">
        <f t="shared" si="2"/>
        <v>251640.9</v>
      </c>
      <c r="I25" s="121">
        <f t="shared" si="3"/>
        <v>-9.1616357214850286E-2</v>
      </c>
      <c r="J25" s="115">
        <v>3.3799999999999997E-2</v>
      </c>
      <c r="K25" s="121">
        <f t="shared" si="5"/>
        <v>-0.12131588045545594</v>
      </c>
      <c r="L25" s="112">
        <f t="shared" si="4"/>
        <v>78639.951362554464</v>
      </c>
    </row>
    <row r="26" spans="3:14">
      <c r="C26" s="98">
        <v>1999</v>
      </c>
      <c r="D26" s="120">
        <v>135.33000000000001</v>
      </c>
      <c r="E26" s="120">
        <v>1.41</v>
      </c>
      <c r="F26" s="116">
        <f t="shared" si="0"/>
        <v>2047</v>
      </c>
      <c r="G26" s="112">
        <f t="shared" si="1"/>
        <v>2432.9549999999999</v>
      </c>
      <c r="H26" s="112">
        <f t="shared" si="2"/>
        <v>277020.51</v>
      </c>
      <c r="I26" s="121">
        <f t="shared" si="3"/>
        <v>0.1975717895455833</v>
      </c>
      <c r="J26" s="115">
        <v>2.1899999999999999E-2</v>
      </c>
      <c r="K26" s="121">
        <f t="shared" si="5"/>
        <v>0.17190702568312277</v>
      </c>
      <c r="L26" s="112">
        <f t="shared" si="4"/>
        <v>89497.408241902216</v>
      </c>
    </row>
    <row r="27" spans="3:14">
      <c r="C27" s="98">
        <v>1998</v>
      </c>
      <c r="D27" s="120">
        <v>113.95</v>
      </c>
      <c r="E27" s="120">
        <v>1.33</v>
      </c>
      <c r="F27" s="116">
        <f t="shared" si="0"/>
        <v>2030</v>
      </c>
      <c r="G27" s="112">
        <f t="shared" si="1"/>
        <v>2273.4355</v>
      </c>
      <c r="H27" s="112">
        <f t="shared" si="2"/>
        <v>231318.5</v>
      </c>
      <c r="I27" s="121">
        <f t="shared" si="3"/>
        <v>0.27708008970535491</v>
      </c>
      <c r="J27" s="115">
        <v>1.55E-2</v>
      </c>
      <c r="K27" s="121">
        <f t="shared" si="5"/>
        <v>0.25758748370788265</v>
      </c>
      <c r="L27" s="112">
        <f t="shared" si="4"/>
        <v>76369.03464225994</v>
      </c>
    </row>
    <row r="28" spans="3:14">
      <c r="C28" s="98">
        <v>1997</v>
      </c>
      <c r="D28" s="120">
        <v>90.07</v>
      </c>
      <c r="E28" s="120">
        <v>1.32</v>
      </c>
      <c r="F28" s="116">
        <f t="shared" si="0"/>
        <v>2011</v>
      </c>
      <c r="G28" s="112">
        <f t="shared" si="1"/>
        <v>2229.4140000000002</v>
      </c>
      <c r="H28" s="112">
        <f t="shared" si="2"/>
        <v>181130.77</v>
      </c>
      <c r="I28" s="121">
        <f t="shared" si="3"/>
        <v>0.30374587277256393</v>
      </c>
      <c r="J28" s="115">
        <v>2.3400000000000001E-2</v>
      </c>
      <c r="K28" s="121">
        <f t="shared" si="5"/>
        <v>0.27393577562298588</v>
      </c>
      <c r="L28" s="112">
        <f t="shared" si="4"/>
        <v>60726.617934438058</v>
      </c>
    </row>
    <row r="29" spans="3:14">
      <c r="C29" s="98">
        <v>1996</v>
      </c>
      <c r="D29" s="120">
        <v>69.92</v>
      </c>
      <c r="E29" s="120">
        <v>1.28</v>
      </c>
      <c r="F29" s="116">
        <f t="shared" si="0"/>
        <v>1987</v>
      </c>
      <c r="G29" s="112">
        <f t="shared" si="1"/>
        <v>2129.2159999999999</v>
      </c>
      <c r="H29" s="112">
        <f t="shared" si="2"/>
        <v>138931.04</v>
      </c>
      <c r="I29" s="121">
        <f t="shared" si="3"/>
        <v>0.23249730312837125</v>
      </c>
      <c r="J29" s="115">
        <v>2.93E-2</v>
      </c>
      <c r="K29" s="121">
        <f t="shared" si="5"/>
        <v>0.19741309931834361</v>
      </c>
      <c r="L29" s="112">
        <f t="shared" si="4"/>
        <v>47668.508174787108</v>
      </c>
    </row>
    <row r="30" spans="3:14">
      <c r="C30" s="98">
        <v>1995</v>
      </c>
      <c r="D30" s="120">
        <v>57.6</v>
      </c>
      <c r="E30" s="120">
        <v>1.22</v>
      </c>
      <c r="F30" s="116">
        <f t="shared" si="0"/>
        <v>1957</v>
      </c>
      <c r="G30" s="112">
        <f t="shared" si="1"/>
        <v>1994.1509999999998</v>
      </c>
      <c r="H30" s="112">
        <f t="shared" si="2"/>
        <v>112723.2</v>
      </c>
      <c r="I30" s="121">
        <f t="shared" si="3"/>
        <v>0.36417055472072279</v>
      </c>
      <c r="J30" s="115">
        <v>2.81E-2</v>
      </c>
      <c r="K30" s="121">
        <f t="shared" si="5"/>
        <v>0.32688508386414039</v>
      </c>
      <c r="L30" s="112">
        <f t="shared" si="4"/>
        <v>39809.576329107775</v>
      </c>
    </row>
    <row r="31" spans="3:14">
      <c r="C31" s="98">
        <v>1994</v>
      </c>
      <c r="D31" s="120">
        <v>42.97</v>
      </c>
      <c r="E31" s="120">
        <v>1.17</v>
      </c>
      <c r="F31" s="116">
        <f t="shared" si="0"/>
        <v>1923</v>
      </c>
      <c r="G31" s="112">
        <f t="shared" si="1"/>
        <v>1869.6599999999999</v>
      </c>
      <c r="H31" s="112">
        <f t="shared" si="2"/>
        <v>82631.31</v>
      </c>
      <c r="I31" s="121">
        <f t="shared" si="3"/>
        <v>2.8022922218824409E-3</v>
      </c>
      <c r="J31" s="115">
        <v>2.6100000000000002E-2</v>
      </c>
      <c r="K31" s="121">
        <f t="shared" si="5"/>
        <v>-2.2705104549378796E-2</v>
      </c>
      <c r="L31" s="112">
        <f t="shared" si="4"/>
        <v>30002.278880982485</v>
      </c>
    </row>
    <row r="32" spans="3:14">
      <c r="C32" s="98">
        <v>1993</v>
      </c>
      <c r="D32" s="120">
        <v>43.83</v>
      </c>
      <c r="E32" s="120">
        <v>1.1299999999999999</v>
      </c>
      <c r="F32" s="116">
        <f t="shared" si="0"/>
        <v>1880</v>
      </c>
      <c r="G32" s="112">
        <f t="shared" si="1"/>
        <v>1767.3199999999997</v>
      </c>
      <c r="H32" s="112">
        <f t="shared" si="2"/>
        <v>82400.399999999994</v>
      </c>
      <c r="I32" s="121">
        <f t="shared" si="3"/>
        <v>9.3063853721174539E-2</v>
      </c>
      <c r="J32" s="115">
        <v>2.9499999999999998E-2</v>
      </c>
      <c r="K32" s="121">
        <f t="shared" si="5"/>
        <v>6.1742451404734666E-2</v>
      </c>
      <c r="L32" s="112">
        <f t="shared" si="4"/>
        <v>30699.309922363533</v>
      </c>
    </row>
    <row r="33" spans="3:12">
      <c r="C33" s="98">
        <v>1992</v>
      </c>
      <c r="D33" s="120">
        <v>40.97</v>
      </c>
      <c r="E33" s="120">
        <v>1.1200000000000001</v>
      </c>
      <c r="F33" s="116">
        <f t="shared" si="0"/>
        <v>1840</v>
      </c>
      <c r="G33" s="112">
        <f t="shared" si="1"/>
        <v>1712.6480000000001</v>
      </c>
      <c r="H33" s="112">
        <f t="shared" si="2"/>
        <v>75384.800000000003</v>
      </c>
      <c r="I33" s="121">
        <f t="shared" si="3"/>
        <v>6.5981284438385357E-2</v>
      </c>
      <c r="J33" s="115">
        <v>3.0300000000000001E-2</v>
      </c>
      <c r="K33" s="121">
        <f t="shared" si="5"/>
        <v>3.4631936754717429E-2</v>
      </c>
      <c r="L33" s="112">
        <f t="shared" si="4"/>
        <v>28914.083525385009</v>
      </c>
    </row>
    <row r="34" spans="3:12">
      <c r="C34" s="98">
        <v>1991</v>
      </c>
      <c r="D34" s="120">
        <v>39.31</v>
      </c>
      <c r="E34" s="120">
        <v>1.1499999999999999</v>
      </c>
      <c r="F34" s="116">
        <f t="shared" si="0"/>
        <v>1799</v>
      </c>
      <c r="G34" s="112">
        <f t="shared" si="1"/>
        <v>1716.4899999999998</v>
      </c>
      <c r="H34" s="112">
        <f t="shared" si="2"/>
        <v>70718.69</v>
      </c>
      <c r="I34" s="121">
        <f t="shared" si="3"/>
        <v>0.28913580363939717</v>
      </c>
      <c r="J34" s="115">
        <v>4.24E-2</v>
      </c>
      <c r="K34" s="121">
        <f t="shared" si="5"/>
        <v>0.23669973488046536</v>
      </c>
      <c r="L34" s="112">
        <f t="shared" si="4"/>
        <v>27946.250737318711</v>
      </c>
    </row>
    <row r="35" spans="3:12">
      <c r="C35" s="98">
        <v>1990</v>
      </c>
      <c r="D35" s="120">
        <v>31.24</v>
      </c>
      <c r="E35" s="120">
        <v>1.17</v>
      </c>
      <c r="F35" s="116">
        <f t="shared" si="0"/>
        <v>1756</v>
      </c>
      <c r="G35" s="112">
        <f t="shared" si="1"/>
        <v>1692.6389999999999</v>
      </c>
      <c r="H35" s="112">
        <f t="shared" si="2"/>
        <v>54857.439999999995</v>
      </c>
      <c r="I35" s="121">
        <f t="shared" si="3"/>
        <v>-4.1879805670324233E-2</v>
      </c>
      <c r="J35" s="115">
        <v>5.3999999999999999E-2</v>
      </c>
      <c r="K35" s="121">
        <f t="shared" si="5"/>
        <v>-9.0967557561977497E-2</v>
      </c>
      <c r="L35" s="112">
        <f t="shared" si="4"/>
        <v>22597.442167334084</v>
      </c>
    </row>
    <row r="36" spans="3:12">
      <c r="C36" s="98">
        <v>1989</v>
      </c>
      <c r="D36" s="120">
        <v>33.64</v>
      </c>
      <c r="E36" s="120">
        <v>1.2</v>
      </c>
      <c r="F36" s="116">
        <f t="shared" si="0"/>
        <v>1702</v>
      </c>
      <c r="G36" s="112">
        <f t="shared" si="1"/>
        <v>1685.0399999999997</v>
      </c>
      <c r="H36" s="112">
        <f t="shared" si="2"/>
        <v>57255.28</v>
      </c>
      <c r="I36" s="121">
        <f t="shared" si="3"/>
        <v>0.27513465070991172</v>
      </c>
      <c r="J36" s="115">
        <v>4.8300000000000003E-2</v>
      </c>
      <c r="K36" s="121">
        <f t="shared" si="5"/>
        <v>0.2163833356004119</v>
      </c>
      <c r="L36" s="112">
        <f t="shared" si="4"/>
        <v>24858.78513502533</v>
      </c>
    </row>
    <row r="37" spans="3:12">
      <c r="C37" s="98">
        <v>1988</v>
      </c>
      <c r="D37" s="120">
        <v>27.18</v>
      </c>
      <c r="E37" s="120">
        <v>1.1000000000000001</v>
      </c>
      <c r="F37" s="116">
        <f t="shared" si="0"/>
        <v>1652</v>
      </c>
      <c r="G37" s="112">
        <f t="shared" si="1"/>
        <v>1494.13</v>
      </c>
      <c r="H37" s="112">
        <f t="shared" si="2"/>
        <v>44901.36</v>
      </c>
      <c r="I37" s="121">
        <f t="shared" si="3"/>
        <v>0.13989748849347694</v>
      </c>
      <c r="J37" s="115">
        <v>4.0800000000000003E-2</v>
      </c>
      <c r="K37" s="121">
        <f t="shared" si="5"/>
        <v>9.5212806008336814E-2</v>
      </c>
      <c r="L37" s="112">
        <f t="shared" si="4"/>
        <v>20436.637372013098</v>
      </c>
    </row>
    <row r="38" spans="3:12">
      <c r="C38" s="98">
        <v>1987</v>
      </c>
      <c r="D38" s="120">
        <v>24.65</v>
      </c>
      <c r="E38" s="120">
        <v>0.69</v>
      </c>
      <c r="F38" s="116">
        <f t="shared" si="0"/>
        <v>1598</v>
      </c>
      <c r="G38" s="112">
        <f t="shared" si="1"/>
        <v>915.52649999999994</v>
      </c>
      <c r="H38" s="112">
        <f t="shared" si="2"/>
        <v>39390.699999999997</v>
      </c>
      <c r="I38" s="121">
        <f t="shared" si="3"/>
        <v>3.973106312261665E-2</v>
      </c>
      <c r="J38" s="115">
        <v>3.6600000000000001E-2</v>
      </c>
      <c r="K38" s="121">
        <f t="shared" si="5"/>
        <v>3.0205123698792136E-3</v>
      </c>
      <c r="L38" s="112">
        <f t="shared" si="4"/>
        <v>18659.969331893964</v>
      </c>
    </row>
    <row r="39" spans="3:12">
      <c r="C39" s="98">
        <v>1986</v>
      </c>
      <c r="D39" s="120">
        <v>24.27</v>
      </c>
      <c r="E39" s="120">
        <v>0.89</v>
      </c>
      <c r="F39" s="116">
        <f t="shared" si="0"/>
        <v>1561</v>
      </c>
      <c r="G39" s="112">
        <f t="shared" si="1"/>
        <v>1145.3409999999999</v>
      </c>
      <c r="H39" s="112">
        <f t="shared" si="2"/>
        <v>37885.47</v>
      </c>
      <c r="I39" s="121">
        <f t="shared" si="3"/>
        <v>8.797513066452245E-2</v>
      </c>
      <c r="J39" s="115">
        <v>1.9E-2</v>
      </c>
      <c r="K39" s="121">
        <f t="shared" si="5"/>
        <v>6.7689038924948486E-2</v>
      </c>
      <c r="L39" s="112">
        <f t="shared" si="4"/>
        <v>18603.7763951659</v>
      </c>
    </row>
    <row r="40" spans="3:12">
      <c r="C40" s="98">
        <v>1985</v>
      </c>
      <c r="D40" s="120">
        <v>23</v>
      </c>
      <c r="E40" s="120">
        <v>0.91</v>
      </c>
      <c r="F40" s="116">
        <f t="shared" si="0"/>
        <v>1514</v>
      </c>
      <c r="G40" s="112">
        <f t="shared" si="1"/>
        <v>1133.1775</v>
      </c>
      <c r="H40" s="112">
        <f t="shared" si="2"/>
        <v>34822</v>
      </c>
      <c r="I40" s="121">
        <f t="shared" si="3"/>
        <v>0.21768869244111233</v>
      </c>
      <c r="J40" s="115">
        <v>3.5499999999999997E-2</v>
      </c>
      <c r="K40" s="121">
        <f t="shared" si="5"/>
        <v>0.17594272567949032</v>
      </c>
      <c r="L40" s="112">
        <f t="shared" si="4"/>
        <v>17424.339594136851</v>
      </c>
    </row>
    <row r="41" spans="3:12">
      <c r="C41" s="98">
        <v>1984</v>
      </c>
      <c r="D41" s="120">
        <v>19.52</v>
      </c>
      <c r="E41" s="120">
        <v>0.88</v>
      </c>
      <c r="F41" s="116">
        <f t="shared" si="0"/>
        <v>1465</v>
      </c>
      <c r="G41" s="112">
        <f t="shared" si="1"/>
        <v>1055.4280000000001</v>
      </c>
      <c r="H41" s="112">
        <f t="shared" si="2"/>
        <v>28596.799999999999</v>
      </c>
      <c r="I41" s="121">
        <f t="shared" si="3"/>
        <v>2.8783992344414866E-2</v>
      </c>
      <c r="J41" s="115">
        <v>4.2999999999999997E-2</v>
      </c>
      <c r="K41" s="121">
        <f t="shared" si="5"/>
        <v>-1.362992105041716E-2</v>
      </c>
      <c r="L41" s="112">
        <f t="shared" si="4"/>
        <v>14817.336944763712</v>
      </c>
    </row>
    <row r="42" spans="3:12">
      <c r="C42" s="98">
        <v>1983</v>
      </c>
      <c r="D42" s="120">
        <v>19.7</v>
      </c>
      <c r="E42" s="120">
        <v>0.87</v>
      </c>
      <c r="F42" s="116">
        <f t="shared" si="0"/>
        <v>1411</v>
      </c>
      <c r="G42" s="112">
        <f t="shared" si="1"/>
        <v>1005.72</v>
      </c>
      <c r="H42" s="112">
        <f t="shared" si="2"/>
        <v>27796.7</v>
      </c>
      <c r="I42" s="121">
        <f t="shared" si="3"/>
        <v>0.16393792710706157</v>
      </c>
      <c r="J42" s="115">
        <v>3.2099999999999997E-2</v>
      </c>
      <c r="K42" s="121">
        <f t="shared" si="5"/>
        <v>0.12773755169756962</v>
      </c>
      <c r="L42" s="112">
        <f t="shared" si="4"/>
        <v>15022.086801885931</v>
      </c>
    </row>
    <row r="43" spans="3:12">
      <c r="C43" s="98">
        <v>1982</v>
      </c>
      <c r="D43" s="120">
        <v>17.559999999999999</v>
      </c>
      <c r="E43" s="120">
        <v>0.83</v>
      </c>
      <c r="F43" s="116">
        <f t="shared" si="0"/>
        <v>1360</v>
      </c>
      <c r="G43" s="112">
        <f t="shared" si="1"/>
        <v>922.79399999999987</v>
      </c>
      <c r="H43" s="112">
        <f t="shared" si="2"/>
        <v>23881.599999999999</v>
      </c>
      <c r="I43" s="121">
        <f t="shared" si="3"/>
        <v>0.17642422522778145</v>
      </c>
      <c r="J43" s="115">
        <v>6.13E-2</v>
      </c>
      <c r="K43" s="121">
        <f t="shared" si="5"/>
        <v>0.10847472460923546</v>
      </c>
      <c r="L43" s="112">
        <f t="shared" si="4"/>
        <v>13320.552090575831</v>
      </c>
    </row>
    <row r="44" spans="3:12">
      <c r="C44" s="98">
        <v>1981</v>
      </c>
      <c r="D44" s="120">
        <v>15.52</v>
      </c>
      <c r="E44" s="120">
        <f>0.18+0.18+0.18+0.29</f>
        <v>0.83000000000000007</v>
      </c>
      <c r="F44" s="116">
        <f t="shared" si="0"/>
        <v>1308</v>
      </c>
      <c r="G44" s="112">
        <f t="shared" si="1"/>
        <v>883.28600000000006</v>
      </c>
      <c r="H44" s="112">
        <f t="shared" si="2"/>
        <v>20300.16</v>
      </c>
      <c r="I44" s="121">
        <f t="shared" si="3"/>
        <v>-9.1133110789552885E-2</v>
      </c>
      <c r="J44" s="115">
        <v>0.1033</v>
      </c>
      <c r="K44" s="121">
        <f t="shared" si="5"/>
        <v>-0.17622868738289932</v>
      </c>
      <c r="L44" s="112">
        <f t="shared" si="4"/>
        <v>12017.010216693621</v>
      </c>
    </row>
    <row r="45" spans="3:12">
      <c r="C45" s="98">
        <v>1980</v>
      </c>
      <c r="D45" s="120">
        <v>17.84</v>
      </c>
      <c r="E45" s="120">
        <f>0.35+0.16+0.16+0.16</f>
        <v>0.83000000000000007</v>
      </c>
      <c r="F45" s="116">
        <f t="shared" si="0"/>
        <v>1252</v>
      </c>
      <c r="G45" s="112">
        <f t="shared" si="1"/>
        <v>850.12750000000005</v>
      </c>
      <c r="H45" s="112">
        <f t="shared" si="2"/>
        <v>22335.68</v>
      </c>
      <c r="I45" s="121">
        <f t="shared" si="3"/>
        <v>0.2635197017652533</v>
      </c>
      <c r="J45" s="115">
        <v>0.13550000000000001</v>
      </c>
      <c r="K45" s="121">
        <f t="shared" si="5"/>
        <v>0.11274302225033317</v>
      </c>
      <c r="L45" s="112">
        <f t="shared" si="4"/>
        <v>14587.79886193886</v>
      </c>
    </row>
    <row r="46" spans="3:12">
      <c r="C46" s="98">
        <v>1979</v>
      </c>
      <c r="D46" s="120">
        <v>14.67</v>
      </c>
      <c r="E46" s="120">
        <f>0.3+0.15+0.15+0.15</f>
        <v>0.75</v>
      </c>
      <c r="F46" s="116">
        <f t="shared" si="0"/>
        <v>1205</v>
      </c>
      <c r="G46" s="112">
        <f t="shared" si="1"/>
        <v>736.3125</v>
      </c>
      <c r="H46" s="112">
        <f t="shared" si="2"/>
        <v>17677.349999999999</v>
      </c>
      <c r="I46" s="121">
        <f t="shared" si="3"/>
        <v>0.1665445834653152</v>
      </c>
      <c r="J46" s="115">
        <v>0.1125</v>
      </c>
      <c r="K46" s="121">
        <f t="shared" si="5"/>
        <v>4.8579400867698963E-2</v>
      </c>
      <c r="L46" s="112">
        <f t="shared" si="4"/>
        <v>13109.76440224044</v>
      </c>
    </row>
    <row r="47" spans="3:12">
      <c r="C47" s="98">
        <v>1978</v>
      </c>
      <c r="D47" s="120">
        <v>13.12</v>
      </c>
      <c r="E47" s="120">
        <f>0.14+0.14+0.14+0.23</f>
        <v>0.65</v>
      </c>
      <c r="F47" s="116">
        <f t="shared" si="0"/>
        <v>1155</v>
      </c>
      <c r="G47" s="112">
        <f t="shared" si="1"/>
        <v>612.72249999999997</v>
      </c>
      <c r="H47" s="112">
        <f t="shared" si="2"/>
        <v>15153.599999999999</v>
      </c>
      <c r="I47" s="121">
        <f t="shared" si="3"/>
        <v>5.0284549098321252E-2</v>
      </c>
      <c r="J47" s="115">
        <v>7.6300000000000007E-2</v>
      </c>
      <c r="K47" s="121">
        <f t="shared" si="5"/>
        <v>-2.4171189168148977E-2</v>
      </c>
      <c r="L47" s="112">
        <f t="shared" si="4"/>
        <v>12502.405055251053</v>
      </c>
    </row>
    <row r="48" spans="3:12">
      <c r="C48" s="98">
        <v>1977</v>
      </c>
      <c r="D48" s="120">
        <v>13.01</v>
      </c>
      <c r="E48" s="120">
        <f>0.13+0.13+0.13+0.18</f>
        <v>0.57000000000000006</v>
      </c>
      <c r="F48" s="116">
        <f t="shared" si="0"/>
        <v>1109</v>
      </c>
      <c r="G48" s="112">
        <f t="shared" si="1"/>
        <v>518.41500000000008</v>
      </c>
      <c r="H48" s="112">
        <f t="shared" si="2"/>
        <v>14428.09</v>
      </c>
      <c r="I48" s="121">
        <f t="shared" si="3"/>
        <v>-8.457594964818449E-2</v>
      </c>
      <c r="J48" s="115">
        <v>6.5000000000000002E-2</v>
      </c>
      <c r="K48" s="121">
        <f t="shared" si="5"/>
        <v>-0.14044690107810742</v>
      </c>
      <c r="L48" s="112">
        <f t="shared" si="4"/>
        <v>12812.088469281107</v>
      </c>
    </row>
    <row r="49" spans="3:12">
      <c r="C49" s="98">
        <v>1976</v>
      </c>
      <c r="D49" s="120">
        <v>14.73</v>
      </c>
      <c r="E49" s="120">
        <f>0.17</f>
        <v>0.17</v>
      </c>
      <c r="F49" s="116">
        <f t="shared" si="0"/>
        <v>1070</v>
      </c>
      <c r="G49" s="112">
        <f>F50*E49*0.85</f>
        <v>153.17000000000002</v>
      </c>
      <c r="H49" s="112">
        <f>D49*F49</f>
        <v>15761.1</v>
      </c>
      <c r="I49" s="121">
        <f>H49/H50-1</f>
        <v>5.0740000000000007E-2</v>
      </c>
      <c r="J49" s="115">
        <v>5.74E-2</v>
      </c>
      <c r="K49" s="121">
        <f t="shared" si="5"/>
        <v>-6.2984679402307009E-3</v>
      </c>
      <c r="L49" s="112">
        <f>L50*(1+K49)</f>
        <v>14905.52298089654</v>
      </c>
    </row>
    <row r="50" spans="3:12">
      <c r="D50" s="116"/>
      <c r="E50" s="116"/>
      <c r="F50" s="116">
        <v>1060</v>
      </c>
      <c r="G50" s="116"/>
      <c r="H50" s="112">
        <v>15000</v>
      </c>
      <c r="I50" s="116"/>
      <c r="L50" s="112">
        <v>15000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EA98-EAEC-47F2-8CD0-AC00E61A50C0}">
  <dimension ref="B1:R51"/>
  <sheetViews>
    <sheetView topLeftCell="F1" workbookViewId="0">
      <selection activeCell="L21" sqref="L21"/>
    </sheetView>
  </sheetViews>
  <sheetFormatPr defaultRowHeight="12.75"/>
  <cols>
    <col min="3" max="3" width="12.85546875" customWidth="1"/>
    <col min="4" max="4" width="42.85546875" customWidth="1"/>
    <col min="5" max="5" width="17.85546875" customWidth="1"/>
    <col min="6" max="6" width="20.42578125" customWidth="1"/>
    <col min="7" max="7" width="19.28515625" customWidth="1"/>
    <col min="8" max="8" width="17.140625" customWidth="1"/>
    <col min="10" max="10" width="23.140625" customWidth="1"/>
    <col min="11" max="11" width="28.140625" customWidth="1"/>
    <col min="12" max="12" width="30.7109375" customWidth="1"/>
    <col min="13" max="13" width="24.5703125" customWidth="1"/>
    <col min="14" max="14" width="38.28515625" customWidth="1"/>
    <col min="15" max="15" width="21.42578125" customWidth="1"/>
    <col min="16" max="16" width="16.28515625" customWidth="1"/>
    <col min="17" max="17" width="12.140625" customWidth="1"/>
    <col min="18" max="18" width="19.42578125" customWidth="1"/>
  </cols>
  <sheetData>
    <row r="1" spans="2:18" ht="13.5" thickBot="1">
      <c r="K1" s="113" t="s">
        <v>217</v>
      </c>
      <c r="L1" s="113" t="s">
        <v>218</v>
      </c>
    </row>
    <row r="2" spans="2:18">
      <c r="B2" s="52" t="s">
        <v>219</v>
      </c>
      <c r="K2" s="103">
        <f>356.79</f>
        <v>356.79</v>
      </c>
      <c r="L2" s="103">
        <f>206.57</f>
        <v>206.57</v>
      </c>
      <c r="P2" s="52"/>
    </row>
    <row r="3" spans="2:18" ht="13.5" thickBot="1"/>
    <row r="4" spans="2:18" ht="13.5" thickBot="1">
      <c r="B4" s="114" t="s">
        <v>19</v>
      </c>
      <c r="C4" s="111" t="s">
        <v>215</v>
      </c>
      <c r="D4" s="111" t="s">
        <v>216</v>
      </c>
      <c r="E4" s="117" t="s">
        <v>180</v>
      </c>
      <c r="F4" s="113" t="s">
        <v>187</v>
      </c>
      <c r="G4" s="113" t="s">
        <v>220</v>
      </c>
      <c r="H4" s="113" t="s">
        <v>221</v>
      </c>
      <c r="K4" s="113" t="s">
        <v>222</v>
      </c>
      <c r="L4" s="113" t="s">
        <v>223</v>
      </c>
      <c r="N4" s="113" t="s">
        <v>224</v>
      </c>
      <c r="P4" s="52"/>
      <c r="Q4" s="52"/>
      <c r="R4" s="52"/>
    </row>
    <row r="5" spans="2:18">
      <c r="B5" s="98">
        <v>2021</v>
      </c>
      <c r="C5" s="121">
        <v>0.22388082973594248</v>
      </c>
      <c r="D5" s="112">
        <f t="shared" ref="D5:D49" si="0">D6*(1+C5)</f>
        <v>246188.61852628688</v>
      </c>
      <c r="E5" s="120">
        <v>439.87</v>
      </c>
      <c r="F5" s="116">
        <v>2818</v>
      </c>
      <c r="G5">
        <f t="shared" ref="G5:G49" si="1">F5-F6</f>
        <v>27</v>
      </c>
      <c r="H5" s="103">
        <f t="shared" ref="H5:H49" si="2">G5*E5</f>
        <v>11876.49</v>
      </c>
      <c r="K5" s="103">
        <f>SUM(H5:H51)/F5</f>
        <v>63.73630589070261</v>
      </c>
      <c r="L5" s="120">
        <f>(K2-K5)*F5</f>
        <v>825825.31</v>
      </c>
      <c r="N5" s="96">
        <v>-0.8014</v>
      </c>
      <c r="P5" s="125"/>
      <c r="Q5" s="102"/>
    </row>
    <row r="6" spans="2:18" ht="13.5" thickBot="1">
      <c r="B6" s="98">
        <v>2020</v>
      </c>
      <c r="C6" s="121">
        <v>0.16207863431891067</v>
      </c>
      <c r="D6" s="112">
        <f t="shared" si="0"/>
        <v>201154.07688786427</v>
      </c>
      <c r="E6" s="120">
        <v>346.6</v>
      </c>
      <c r="F6" s="116">
        <v>2791</v>
      </c>
      <c r="G6">
        <f t="shared" si="1"/>
        <v>33</v>
      </c>
      <c r="H6" s="103">
        <f t="shared" si="2"/>
        <v>11437.800000000001</v>
      </c>
    </row>
    <row r="7" spans="2:18" ht="13.5" thickBot="1">
      <c r="B7" s="98">
        <v>2019</v>
      </c>
      <c r="C7" s="121">
        <v>0.28400090874682626</v>
      </c>
      <c r="D7" s="112">
        <f t="shared" si="0"/>
        <v>173098.50723291183</v>
      </c>
      <c r="E7" s="120">
        <v>298.16000000000003</v>
      </c>
      <c r="F7" s="116">
        <v>2758</v>
      </c>
      <c r="G7">
        <f t="shared" si="1"/>
        <v>40</v>
      </c>
      <c r="H7" s="103">
        <f t="shared" si="2"/>
        <v>11926.400000000001</v>
      </c>
      <c r="K7" s="113" t="s">
        <v>225</v>
      </c>
      <c r="L7" s="113" t="s">
        <v>226</v>
      </c>
      <c r="M7" s="113" t="s">
        <v>227</v>
      </c>
      <c r="N7" s="113" t="s">
        <v>228</v>
      </c>
      <c r="P7" s="126"/>
    </row>
    <row r="8" spans="2:18" ht="13.5" thickBot="1">
      <c r="B8" s="98">
        <v>2018</v>
      </c>
      <c r="C8" s="121">
        <v>-6.9585323636958574E-2</v>
      </c>
      <c r="D8" s="112">
        <f t="shared" si="0"/>
        <v>134811.82610832766</v>
      </c>
      <c r="E8" s="120">
        <v>231.44</v>
      </c>
      <c r="F8" s="116">
        <v>2718</v>
      </c>
      <c r="G8">
        <f t="shared" si="1"/>
        <v>44</v>
      </c>
      <c r="H8" s="103">
        <f t="shared" si="2"/>
        <v>10183.36</v>
      </c>
      <c r="J8" s="113" t="s">
        <v>229</v>
      </c>
      <c r="K8" s="97">
        <v>0</v>
      </c>
      <c r="L8" s="120">
        <f>L5*K8</f>
        <v>0</v>
      </c>
      <c r="M8" s="120">
        <f>L5</f>
        <v>825825.31</v>
      </c>
      <c r="N8" s="124">
        <f t="shared" ref="N8:N9" si="3">M8*(1+$N$5)</f>
        <v>164008.90656600002</v>
      </c>
      <c r="P8" s="52"/>
    </row>
    <row r="9" spans="2:18" ht="13.5" thickBot="1">
      <c r="B9" s="98">
        <v>2017</v>
      </c>
      <c r="C9" s="121">
        <v>0.18634509690881962</v>
      </c>
      <c r="D9" s="112">
        <f t="shared" si="0"/>
        <v>144894.34607298157</v>
      </c>
      <c r="E9" s="120">
        <v>246.82</v>
      </c>
      <c r="F9" s="116">
        <v>2674</v>
      </c>
      <c r="G9">
        <f t="shared" si="1"/>
        <v>37</v>
      </c>
      <c r="H9" s="103">
        <f t="shared" si="2"/>
        <v>9132.34</v>
      </c>
      <c r="J9" s="113" t="s">
        <v>230</v>
      </c>
      <c r="K9" s="97">
        <v>0.15</v>
      </c>
      <c r="L9" s="120">
        <f>$L$5*K9</f>
        <v>123873.7965</v>
      </c>
      <c r="M9" s="120">
        <f>L5-L9</f>
        <v>701951.51350000012</v>
      </c>
      <c r="N9" s="124">
        <f t="shared" si="3"/>
        <v>139407.57058110001</v>
      </c>
      <c r="P9" s="126"/>
    </row>
    <row r="10" spans="2:18" ht="13.5" thickBot="1">
      <c r="B10" s="98">
        <v>2016</v>
      </c>
      <c r="C10" s="121">
        <v>9.9858513836487806E-2</v>
      </c>
      <c r="D10" s="112">
        <f t="shared" si="0"/>
        <v>122135.07389251502</v>
      </c>
      <c r="E10" s="120">
        <v>206.57</v>
      </c>
      <c r="F10" s="116">
        <v>2637</v>
      </c>
      <c r="G10">
        <f t="shared" si="1"/>
        <v>42</v>
      </c>
      <c r="H10" s="103">
        <f t="shared" si="2"/>
        <v>8675.94</v>
      </c>
      <c r="J10" s="122" t="s">
        <v>231</v>
      </c>
      <c r="K10" s="97">
        <v>0.2</v>
      </c>
      <c r="L10" s="120">
        <f>$L$5*K10</f>
        <v>165165.06200000003</v>
      </c>
      <c r="M10" s="120">
        <f>L5-L10</f>
        <v>660660.24800000002</v>
      </c>
      <c r="N10" s="124">
        <f>M10*(1+$N$5)</f>
        <v>131207.1252528</v>
      </c>
    </row>
    <row r="11" spans="2:18">
      <c r="B11" s="98">
        <v>2015</v>
      </c>
      <c r="C11" s="121">
        <v>8.0893573508868943E-3</v>
      </c>
      <c r="D11" s="112">
        <f t="shared" si="0"/>
        <v>111046.16853533984</v>
      </c>
      <c r="E11" s="120">
        <v>188.48</v>
      </c>
      <c r="F11" s="116">
        <v>2595</v>
      </c>
      <c r="G11">
        <f t="shared" si="1"/>
        <v>43</v>
      </c>
      <c r="H11" s="103">
        <f t="shared" si="2"/>
        <v>8104.6399999999994</v>
      </c>
    </row>
    <row r="12" spans="2:18">
      <c r="B12" s="98">
        <v>2014</v>
      </c>
      <c r="C12" s="121">
        <v>0.11300714719947358</v>
      </c>
      <c r="D12" s="112">
        <f t="shared" si="0"/>
        <v>110155.08469125506</v>
      </c>
      <c r="E12" s="120">
        <v>189.89</v>
      </c>
      <c r="F12" s="116">
        <v>2552</v>
      </c>
      <c r="G12">
        <f t="shared" si="1"/>
        <v>37</v>
      </c>
      <c r="H12" s="103">
        <f t="shared" si="2"/>
        <v>7025.9299999999994</v>
      </c>
    </row>
    <row r="13" spans="2:18">
      <c r="B13" s="98">
        <v>2013</v>
      </c>
      <c r="C13" s="121">
        <v>0.29669559686694225</v>
      </c>
      <c r="D13" s="112">
        <f t="shared" si="0"/>
        <v>98970.689423176751</v>
      </c>
      <c r="E13" s="120">
        <v>170.36</v>
      </c>
      <c r="F13" s="116">
        <v>2515</v>
      </c>
      <c r="G13">
        <f t="shared" si="1"/>
        <v>36</v>
      </c>
      <c r="H13" s="103">
        <f t="shared" si="2"/>
        <v>6132.9600000000009</v>
      </c>
      <c r="J13" s="123"/>
      <c r="K13" s="52"/>
      <c r="L13" s="52"/>
    </row>
    <row r="14" spans="2:18">
      <c r="B14" s="98">
        <v>2012</v>
      </c>
      <c r="C14" s="121">
        <v>0.13060401484250339</v>
      </c>
      <c r="D14" s="112">
        <f t="shared" si="0"/>
        <v>76325.306928093487</v>
      </c>
      <c r="E14" s="120">
        <v>131.37</v>
      </c>
      <c r="F14" s="116">
        <v>2479</v>
      </c>
      <c r="G14">
        <f t="shared" si="1"/>
        <v>42</v>
      </c>
      <c r="H14" s="103">
        <f t="shared" si="2"/>
        <v>5517.54</v>
      </c>
      <c r="K14" s="52" t="s">
        <v>232</v>
      </c>
    </row>
    <row r="15" spans="2:18">
      <c r="B15" s="98">
        <v>2011</v>
      </c>
      <c r="C15" s="121">
        <v>-1.5036775111947676E-2</v>
      </c>
      <c r="D15" s="112">
        <f t="shared" si="0"/>
        <v>67508.434364374552</v>
      </c>
      <c r="E15" s="120">
        <v>115.8</v>
      </c>
      <c r="F15" s="116">
        <v>2437</v>
      </c>
      <c r="G15">
        <f t="shared" si="1"/>
        <v>39</v>
      </c>
      <c r="H15" s="103">
        <f t="shared" si="2"/>
        <v>4516.2</v>
      </c>
    </row>
    <row r="16" spans="2:18">
      <c r="B16" s="98">
        <v>2010</v>
      </c>
      <c r="C16" s="121">
        <v>0.12584096977444337</v>
      </c>
      <c r="D16" s="112">
        <f t="shared" si="0"/>
        <v>68539.040502803895</v>
      </c>
      <c r="E16" s="120">
        <v>115.82</v>
      </c>
      <c r="F16" s="116">
        <v>2398</v>
      </c>
      <c r="G16">
        <f t="shared" si="1"/>
        <v>34</v>
      </c>
      <c r="H16" s="103">
        <f t="shared" si="2"/>
        <v>3937.8799999999997</v>
      </c>
    </row>
    <row r="17" spans="2:12">
      <c r="B17" s="98">
        <v>2009</v>
      </c>
      <c r="C17" s="121">
        <v>0.26145694660168717</v>
      </c>
      <c r="D17" s="112">
        <f t="shared" si="0"/>
        <v>60878.083444178927</v>
      </c>
      <c r="E17" s="120">
        <v>102.67</v>
      </c>
      <c r="F17" s="116">
        <v>2364</v>
      </c>
      <c r="G17">
        <f t="shared" si="1"/>
        <v>40</v>
      </c>
      <c r="H17" s="103">
        <f t="shared" si="2"/>
        <v>4106.8</v>
      </c>
    </row>
    <row r="18" spans="2:12">
      <c r="B18" s="98">
        <v>2008</v>
      </c>
      <c r="C18" s="121">
        <v>-0.39278254440596017</v>
      </c>
      <c r="D18" s="112">
        <f t="shared" si="0"/>
        <v>48260.135717023055</v>
      </c>
      <c r="E18" s="120">
        <v>83.09</v>
      </c>
      <c r="F18" s="116">
        <v>2324</v>
      </c>
      <c r="G18">
        <f t="shared" si="1"/>
        <v>58</v>
      </c>
      <c r="H18" s="103">
        <f t="shared" si="2"/>
        <v>4819.22</v>
      </c>
      <c r="J18" s="52" t="s">
        <v>233</v>
      </c>
    </row>
    <row r="19" spans="2:12" ht="13.5" thickBot="1">
      <c r="B19" s="98">
        <v>2007</v>
      </c>
      <c r="C19" s="121">
        <v>2.1568627891297654E-2</v>
      </c>
      <c r="D19" s="112">
        <f t="shared" si="0"/>
        <v>79477.517110917441</v>
      </c>
      <c r="E19" s="120">
        <v>135.15</v>
      </c>
      <c r="F19" s="116">
        <v>2266</v>
      </c>
      <c r="G19">
        <f t="shared" si="1"/>
        <v>34</v>
      </c>
      <c r="H19" s="103">
        <f t="shared" si="2"/>
        <v>4595.1000000000004</v>
      </c>
    </row>
    <row r="20" spans="2:12" ht="13.5" thickBot="1">
      <c r="B20" s="98">
        <v>2006</v>
      </c>
      <c r="C20" s="121">
        <v>0.11579716299407572</v>
      </c>
      <c r="D20" s="112">
        <f t="shared" si="0"/>
        <v>77799.488885023224</v>
      </c>
      <c r="E20" s="120">
        <v>130.59</v>
      </c>
      <c r="F20" s="116">
        <v>2232</v>
      </c>
      <c r="G20">
        <f t="shared" si="1"/>
        <v>30</v>
      </c>
      <c r="H20" s="103">
        <f t="shared" si="2"/>
        <v>3917.7000000000003</v>
      </c>
      <c r="J20" s="107" t="s">
        <v>234</v>
      </c>
      <c r="K20" s="108" t="s">
        <v>210</v>
      </c>
      <c r="L20" s="110" t="s">
        <v>235</v>
      </c>
    </row>
    <row r="21" spans="2:12">
      <c r="B21" s="98">
        <v>2005</v>
      </c>
      <c r="C21" s="121">
        <v>9.8450600930182208E-3</v>
      </c>
      <c r="D21" s="112">
        <f t="shared" si="0"/>
        <v>69725.476516054114</v>
      </c>
      <c r="E21" s="120">
        <v>114.92</v>
      </c>
      <c r="F21" s="116">
        <v>2202</v>
      </c>
      <c r="G21">
        <f t="shared" si="1"/>
        <v>31</v>
      </c>
      <c r="H21" s="103">
        <f t="shared" si="2"/>
        <v>3562.52</v>
      </c>
      <c r="J21" s="125">
        <v>15000</v>
      </c>
      <c r="K21" s="102">
        <f>O36</f>
        <v>109096.98878923764</v>
      </c>
      <c r="L21">
        <v>40</v>
      </c>
    </row>
    <row r="22" spans="2:12">
      <c r="B22" s="98">
        <v>2004</v>
      </c>
      <c r="C22" s="121">
        <v>7.4326914253390663E-2</v>
      </c>
      <c r="D22" s="112">
        <f t="shared" si="0"/>
        <v>69045.717280264362</v>
      </c>
      <c r="E22" s="120">
        <v>111.64</v>
      </c>
      <c r="F22" s="116">
        <v>2171</v>
      </c>
      <c r="G22">
        <f t="shared" si="1"/>
        <v>31</v>
      </c>
      <c r="H22" s="103">
        <f t="shared" si="2"/>
        <v>3460.84</v>
      </c>
    </row>
    <row r="23" spans="2:12" ht="13.5" thickBot="1">
      <c r="B23" s="98">
        <v>2003</v>
      </c>
      <c r="C23" s="121">
        <v>0.25172862383252803</v>
      </c>
      <c r="D23" s="112">
        <f t="shared" si="0"/>
        <v>64268.814607747263</v>
      </c>
      <c r="E23" s="120">
        <v>102.67</v>
      </c>
      <c r="F23" s="116">
        <v>2140</v>
      </c>
      <c r="G23">
        <f t="shared" si="1"/>
        <v>25</v>
      </c>
      <c r="H23" s="103">
        <f t="shared" si="2"/>
        <v>2566.75</v>
      </c>
      <c r="J23" s="126"/>
    </row>
    <row r="24" spans="2:12" ht="13.5" thickBot="1">
      <c r="B24" s="98">
        <v>2002</v>
      </c>
      <c r="C24" s="121">
        <v>-0.23514575190774356</v>
      </c>
      <c r="D24" s="112">
        <f t="shared" si="0"/>
        <v>51344.048050103513</v>
      </c>
      <c r="E24" s="120">
        <v>81.150000000000006</v>
      </c>
      <c r="F24" s="116">
        <v>2115</v>
      </c>
      <c r="G24">
        <f t="shared" si="1"/>
        <v>29</v>
      </c>
      <c r="H24" s="103">
        <f t="shared" si="2"/>
        <v>2353.3500000000004</v>
      </c>
      <c r="J24" s="113" t="s">
        <v>236</v>
      </c>
    </row>
    <row r="25" spans="2:12">
      <c r="B25" s="98">
        <v>2001</v>
      </c>
      <c r="C25" s="121">
        <v>-0.14637291439056954</v>
      </c>
      <c r="D25" s="112">
        <f t="shared" si="0"/>
        <v>67129.192494084724</v>
      </c>
      <c r="E25" s="120">
        <v>105.89</v>
      </c>
      <c r="F25" s="116">
        <v>2086</v>
      </c>
      <c r="G25">
        <f t="shared" si="1"/>
        <v>21</v>
      </c>
      <c r="H25" s="103">
        <f t="shared" si="2"/>
        <v>2223.69</v>
      </c>
      <c r="J25" s="126">
        <f>(K21/J21)^ (1/L21)-1</f>
        <v>5.0855587154147397E-2</v>
      </c>
    </row>
    <row r="26" spans="2:12">
      <c r="B26" s="98">
        <v>2000</v>
      </c>
      <c r="C26" s="121">
        <v>-0.12131588045545594</v>
      </c>
      <c r="D26" s="112">
        <f t="shared" si="0"/>
        <v>78639.951362554464</v>
      </c>
      <c r="E26" s="120">
        <v>121.86</v>
      </c>
      <c r="F26" s="116">
        <v>2065</v>
      </c>
      <c r="G26">
        <f t="shared" si="1"/>
        <v>18</v>
      </c>
      <c r="H26" s="103">
        <f t="shared" si="2"/>
        <v>2193.48</v>
      </c>
    </row>
    <row r="27" spans="2:12" ht="13.5" thickBot="1">
      <c r="B27" s="98">
        <v>1999</v>
      </c>
      <c r="C27" s="121">
        <v>0.17190702568312277</v>
      </c>
      <c r="D27" s="112">
        <f t="shared" si="0"/>
        <v>89497.408241902216</v>
      </c>
      <c r="E27" s="120">
        <v>135.33000000000001</v>
      </c>
      <c r="F27" s="116">
        <v>2047</v>
      </c>
      <c r="G27">
        <f t="shared" si="1"/>
        <v>17</v>
      </c>
      <c r="H27" s="103">
        <f t="shared" si="2"/>
        <v>2300.61</v>
      </c>
    </row>
    <row r="28" spans="2:12" ht="13.5" thickBot="1">
      <c r="B28" s="98">
        <v>1998</v>
      </c>
      <c r="C28" s="121">
        <v>0.25758748370788265</v>
      </c>
      <c r="D28" s="112">
        <f t="shared" si="0"/>
        <v>76369.03464225994</v>
      </c>
      <c r="E28" s="120">
        <v>113.95</v>
      </c>
      <c r="F28" s="116">
        <v>2030</v>
      </c>
      <c r="G28">
        <f t="shared" si="1"/>
        <v>19</v>
      </c>
      <c r="H28" s="103">
        <f t="shared" si="2"/>
        <v>2165.0500000000002</v>
      </c>
      <c r="J28" s="113" t="s">
        <v>237</v>
      </c>
      <c r="K28" s="107" t="s">
        <v>222</v>
      </c>
      <c r="L28" s="110" t="s">
        <v>223</v>
      </c>
    </row>
    <row r="29" spans="2:12">
      <c r="B29" s="98">
        <v>1997</v>
      </c>
      <c r="C29" s="121">
        <v>0.27393577562298588</v>
      </c>
      <c r="D29" s="112">
        <f t="shared" si="0"/>
        <v>60726.617934438058</v>
      </c>
      <c r="E29" s="120">
        <v>90.07</v>
      </c>
      <c r="F29" s="116">
        <v>2011</v>
      </c>
      <c r="G29">
        <f t="shared" si="1"/>
        <v>24</v>
      </c>
      <c r="H29" s="103">
        <f t="shared" si="2"/>
        <v>2161.6799999999998</v>
      </c>
      <c r="J29" s="103">
        <f>E10</f>
        <v>206.57</v>
      </c>
      <c r="K29" s="103">
        <f>SUM(H10:H51)/F10</f>
        <v>47.422267728479333</v>
      </c>
      <c r="L29" s="102">
        <f>(J29-K29)*F10</f>
        <v>419672.56999999995</v>
      </c>
    </row>
    <row r="30" spans="2:12" ht="13.5" thickBot="1">
      <c r="B30" s="98">
        <v>1996</v>
      </c>
      <c r="C30" s="121">
        <v>0.19741309931834361</v>
      </c>
      <c r="D30" s="112">
        <f t="shared" si="0"/>
        <v>47668.508174787108</v>
      </c>
      <c r="E30" s="120">
        <v>69.92</v>
      </c>
      <c r="F30" s="116">
        <v>1987</v>
      </c>
      <c r="G30">
        <f t="shared" si="1"/>
        <v>30</v>
      </c>
      <c r="H30" s="103">
        <f t="shared" si="2"/>
        <v>2097.6</v>
      </c>
      <c r="K30" s="103"/>
    </row>
    <row r="31" spans="2:12" ht="13.5" thickBot="1">
      <c r="B31" s="98">
        <v>1995</v>
      </c>
      <c r="C31" s="121">
        <v>0.32688508386414039</v>
      </c>
      <c r="D31" s="112">
        <f t="shared" si="0"/>
        <v>39809.576329107775</v>
      </c>
      <c r="E31" s="120">
        <v>57.6</v>
      </c>
      <c r="F31" s="116">
        <v>1957</v>
      </c>
      <c r="G31">
        <f t="shared" si="1"/>
        <v>34</v>
      </c>
      <c r="H31" s="103">
        <f t="shared" si="2"/>
        <v>1958.4</v>
      </c>
      <c r="J31" s="113" t="s">
        <v>238</v>
      </c>
      <c r="K31" s="103"/>
    </row>
    <row r="32" spans="2:12">
      <c r="B32" s="98">
        <v>1994</v>
      </c>
      <c r="C32" s="121">
        <v>-2.2705104549378796E-2</v>
      </c>
      <c r="D32" s="112">
        <f t="shared" si="0"/>
        <v>30002.278880982485</v>
      </c>
      <c r="E32" s="120">
        <v>42.97</v>
      </c>
      <c r="F32" s="116">
        <v>1923</v>
      </c>
      <c r="G32">
        <f t="shared" si="1"/>
        <v>43</v>
      </c>
      <c r="H32" s="103">
        <f t="shared" si="2"/>
        <v>1847.71</v>
      </c>
      <c r="J32" s="97">
        <f>1/4.46-1</f>
        <v>-0.77578475336322872</v>
      </c>
    </row>
    <row r="33" spans="2:15">
      <c r="B33" s="98">
        <v>1993</v>
      </c>
      <c r="C33" s="121">
        <v>6.1742451404734666E-2</v>
      </c>
      <c r="D33" s="112">
        <f t="shared" si="0"/>
        <v>30699.309922363533</v>
      </c>
      <c r="E33" s="120">
        <v>43.83</v>
      </c>
      <c r="F33" s="116">
        <v>1880</v>
      </c>
      <c r="G33">
        <f t="shared" si="1"/>
        <v>40</v>
      </c>
      <c r="H33" s="103">
        <f t="shared" si="2"/>
        <v>1753.1999999999998</v>
      </c>
    </row>
    <row r="34" spans="2:15" ht="13.5" thickBot="1">
      <c r="B34" s="98">
        <v>1992</v>
      </c>
      <c r="C34" s="121">
        <v>3.4631936754717429E-2</v>
      </c>
      <c r="D34" s="112">
        <f t="shared" si="0"/>
        <v>28914.083525385009</v>
      </c>
      <c r="E34" s="120">
        <v>40.97</v>
      </c>
      <c r="F34" s="116">
        <v>1840</v>
      </c>
      <c r="G34">
        <f t="shared" si="1"/>
        <v>41</v>
      </c>
      <c r="H34" s="103">
        <f t="shared" si="2"/>
        <v>1679.77</v>
      </c>
    </row>
    <row r="35" spans="2:15" ht="13.5" thickBot="1">
      <c r="B35" s="98">
        <v>1991</v>
      </c>
      <c r="C35" s="121">
        <v>0.23669973488046536</v>
      </c>
      <c r="D35" s="112">
        <f t="shared" si="0"/>
        <v>27946.250737318711</v>
      </c>
      <c r="E35" s="120">
        <v>39.31</v>
      </c>
      <c r="F35" s="116">
        <v>1799</v>
      </c>
      <c r="G35">
        <f t="shared" si="1"/>
        <v>43</v>
      </c>
      <c r="H35" s="103">
        <f t="shared" si="2"/>
        <v>1690.3300000000002</v>
      </c>
      <c r="J35" s="52" t="s">
        <v>239</v>
      </c>
      <c r="K35" s="113" t="s">
        <v>225</v>
      </c>
      <c r="L35" s="113" t="s">
        <v>226</v>
      </c>
      <c r="M35" s="113" t="s">
        <v>227</v>
      </c>
      <c r="N35" s="113" t="s">
        <v>228</v>
      </c>
      <c r="O35" s="130" t="s">
        <v>240</v>
      </c>
    </row>
    <row r="36" spans="2:15" ht="13.5" thickBot="1">
      <c r="B36" s="98">
        <v>1990</v>
      </c>
      <c r="C36" s="121">
        <v>-9.0967557561977497E-2</v>
      </c>
      <c r="D36" s="112">
        <f t="shared" si="0"/>
        <v>22597.442167334084</v>
      </c>
      <c r="E36" s="120">
        <v>31.24</v>
      </c>
      <c r="F36" s="116">
        <v>1756</v>
      </c>
      <c r="G36">
        <f t="shared" si="1"/>
        <v>54</v>
      </c>
      <c r="H36" s="103">
        <f t="shared" si="2"/>
        <v>1686.9599999999998</v>
      </c>
      <c r="J36" s="113" t="s">
        <v>229</v>
      </c>
      <c r="K36" s="97">
        <v>0</v>
      </c>
      <c r="L36" s="120">
        <f>L33*K36</f>
        <v>0</v>
      </c>
      <c r="M36" s="120">
        <f>L29</f>
        <v>419672.56999999995</v>
      </c>
      <c r="N36" s="124">
        <f>M36*(1+J32)</f>
        <v>94096.988789237643</v>
      </c>
      <c r="O36" s="132">
        <f>N36+15000</f>
        <v>109096.98878923764</v>
      </c>
    </row>
    <row r="37" spans="2:15" ht="13.5" thickBot="1">
      <c r="B37" s="98">
        <v>1989</v>
      </c>
      <c r="C37" s="121">
        <v>0.2163833356004119</v>
      </c>
      <c r="D37" s="112">
        <f t="shared" si="0"/>
        <v>24858.78513502533</v>
      </c>
      <c r="E37" s="120">
        <v>33.64</v>
      </c>
      <c r="F37" s="116">
        <v>1702</v>
      </c>
      <c r="G37">
        <f t="shared" si="1"/>
        <v>50</v>
      </c>
      <c r="H37" s="103">
        <f t="shared" si="2"/>
        <v>1682</v>
      </c>
      <c r="J37" s="113" t="s">
        <v>230</v>
      </c>
      <c r="K37" s="97">
        <v>0.15</v>
      </c>
      <c r="L37" s="120">
        <f>L29*K37</f>
        <v>62950.885499999989</v>
      </c>
      <c r="M37" s="120">
        <f>L29-L37</f>
        <v>356721.68449999997</v>
      </c>
      <c r="N37" s="124">
        <f t="shared" ref="N37" si="4">M37*(1+$N$5)</f>
        <v>70844.926541699999</v>
      </c>
      <c r="O37" s="131">
        <f>N37+15000</f>
        <v>85844.926541699999</v>
      </c>
    </row>
    <row r="38" spans="2:15" ht="13.5" thickBot="1">
      <c r="B38" s="98">
        <v>1988</v>
      </c>
      <c r="C38" s="121">
        <v>9.5212806008336814E-2</v>
      </c>
      <c r="D38" s="112">
        <f t="shared" si="0"/>
        <v>20436.637372013098</v>
      </c>
      <c r="E38" s="120">
        <v>27.18</v>
      </c>
      <c r="F38" s="116">
        <v>1652</v>
      </c>
      <c r="G38">
        <f t="shared" si="1"/>
        <v>54</v>
      </c>
      <c r="H38" s="103">
        <f t="shared" si="2"/>
        <v>1467.72</v>
      </c>
      <c r="J38" s="122" t="s">
        <v>231</v>
      </c>
      <c r="K38" s="97">
        <v>0.2</v>
      </c>
      <c r="L38" s="120">
        <f>K38*L29</f>
        <v>83934.513999999996</v>
      </c>
      <c r="M38" s="120">
        <f>L29-L38</f>
        <v>335738.05599999998</v>
      </c>
      <c r="N38" s="124">
        <f>M38*(1+$N$5)</f>
        <v>66677.577921599994</v>
      </c>
      <c r="O38" s="131">
        <f>N38+15000</f>
        <v>81677.577921599994</v>
      </c>
    </row>
    <row r="39" spans="2:15">
      <c r="B39" s="98">
        <v>1987</v>
      </c>
      <c r="C39" s="121">
        <v>3.0205123698792136E-3</v>
      </c>
      <c r="D39" s="112">
        <f t="shared" si="0"/>
        <v>18659.969331893964</v>
      </c>
      <c r="E39" s="120">
        <v>24.65</v>
      </c>
      <c r="F39" s="116">
        <v>1598</v>
      </c>
      <c r="G39">
        <f t="shared" si="1"/>
        <v>37</v>
      </c>
      <c r="H39" s="103">
        <f t="shared" si="2"/>
        <v>912.05</v>
      </c>
    </row>
    <row r="40" spans="2:15">
      <c r="B40" s="98">
        <v>1986</v>
      </c>
      <c r="C40" s="121">
        <v>6.7689038924948486E-2</v>
      </c>
      <c r="D40" s="112">
        <f t="shared" si="0"/>
        <v>18603.7763951659</v>
      </c>
      <c r="E40" s="120">
        <v>24.27</v>
      </c>
      <c r="F40" s="116">
        <v>1561</v>
      </c>
      <c r="G40">
        <f t="shared" si="1"/>
        <v>47</v>
      </c>
      <c r="H40" s="103">
        <f t="shared" si="2"/>
        <v>1140.69</v>
      </c>
    </row>
    <row r="41" spans="2:15">
      <c r="B41" s="98">
        <v>1985</v>
      </c>
      <c r="C41" s="121">
        <v>0.17594272567949032</v>
      </c>
      <c r="D41" s="112">
        <f t="shared" si="0"/>
        <v>17424.339594136851</v>
      </c>
      <c r="E41" s="120">
        <v>23</v>
      </c>
      <c r="F41" s="116">
        <v>1514</v>
      </c>
      <c r="G41">
        <f t="shared" si="1"/>
        <v>49</v>
      </c>
      <c r="H41" s="103">
        <f t="shared" si="2"/>
        <v>1127</v>
      </c>
    </row>
    <row r="42" spans="2:15">
      <c r="B42" s="98">
        <v>1984</v>
      </c>
      <c r="C42" s="121">
        <v>-1.362992105041716E-2</v>
      </c>
      <c r="D42" s="112">
        <f t="shared" si="0"/>
        <v>14817.336944763712</v>
      </c>
      <c r="E42" s="120">
        <v>19.52</v>
      </c>
      <c r="F42" s="116">
        <v>1465</v>
      </c>
      <c r="G42">
        <f t="shared" si="1"/>
        <v>54</v>
      </c>
      <c r="H42" s="103">
        <f t="shared" si="2"/>
        <v>1054.08</v>
      </c>
    </row>
    <row r="43" spans="2:15">
      <c r="B43" s="98">
        <v>1983</v>
      </c>
      <c r="C43" s="121">
        <v>0.12773755169756962</v>
      </c>
      <c r="D43" s="112">
        <f t="shared" si="0"/>
        <v>15022.086801885931</v>
      </c>
      <c r="E43" s="120">
        <v>19.7</v>
      </c>
      <c r="F43" s="116">
        <v>1411</v>
      </c>
      <c r="G43">
        <f t="shared" si="1"/>
        <v>51</v>
      </c>
      <c r="H43" s="103">
        <f t="shared" si="2"/>
        <v>1004.6999999999999</v>
      </c>
    </row>
    <row r="44" spans="2:15">
      <c r="B44" s="98">
        <v>1982</v>
      </c>
      <c r="C44" s="121">
        <v>0.10847472460923546</v>
      </c>
      <c r="D44" s="112">
        <f t="shared" si="0"/>
        <v>13320.552090575831</v>
      </c>
      <c r="E44" s="120">
        <v>17.559999999999999</v>
      </c>
      <c r="F44" s="116">
        <v>1360</v>
      </c>
      <c r="G44">
        <f t="shared" si="1"/>
        <v>52</v>
      </c>
      <c r="H44" s="103">
        <f t="shared" si="2"/>
        <v>913.11999999999989</v>
      </c>
    </row>
    <row r="45" spans="2:15">
      <c r="B45" s="98">
        <v>1981</v>
      </c>
      <c r="C45" s="121">
        <v>-0.17622868738289932</v>
      </c>
      <c r="D45" s="112">
        <f t="shared" si="0"/>
        <v>12017.010216693621</v>
      </c>
      <c r="E45" s="120">
        <v>15.52</v>
      </c>
      <c r="F45" s="116">
        <v>1308</v>
      </c>
      <c r="G45">
        <f t="shared" si="1"/>
        <v>56</v>
      </c>
      <c r="H45" s="103">
        <f t="shared" si="2"/>
        <v>869.12</v>
      </c>
    </row>
    <row r="46" spans="2:15">
      <c r="B46" s="98">
        <v>1980</v>
      </c>
      <c r="C46" s="121">
        <v>0.11274302225033317</v>
      </c>
      <c r="D46" s="112">
        <f t="shared" si="0"/>
        <v>14587.79886193886</v>
      </c>
      <c r="E46" s="120">
        <v>17.84</v>
      </c>
      <c r="F46" s="116">
        <v>1252</v>
      </c>
      <c r="G46">
        <f t="shared" si="1"/>
        <v>47</v>
      </c>
      <c r="H46" s="103">
        <f t="shared" si="2"/>
        <v>838.48</v>
      </c>
    </row>
    <row r="47" spans="2:15">
      <c r="B47" s="98">
        <v>1979</v>
      </c>
      <c r="C47" s="121">
        <v>4.8579400867698963E-2</v>
      </c>
      <c r="D47" s="112">
        <f t="shared" si="0"/>
        <v>13109.76440224044</v>
      </c>
      <c r="E47" s="120">
        <v>14.67</v>
      </c>
      <c r="F47" s="116">
        <v>1205</v>
      </c>
      <c r="G47">
        <f t="shared" si="1"/>
        <v>50</v>
      </c>
      <c r="H47" s="103">
        <f t="shared" si="2"/>
        <v>733.5</v>
      </c>
    </row>
    <row r="48" spans="2:15">
      <c r="B48" s="98">
        <v>1978</v>
      </c>
      <c r="C48" s="121">
        <v>-2.4171189168148977E-2</v>
      </c>
      <c r="D48" s="112">
        <f t="shared" si="0"/>
        <v>12502.405055251053</v>
      </c>
      <c r="E48" s="120">
        <v>13.12</v>
      </c>
      <c r="F48" s="116">
        <v>1155</v>
      </c>
      <c r="G48">
        <f t="shared" si="1"/>
        <v>46</v>
      </c>
      <c r="H48" s="103">
        <f t="shared" si="2"/>
        <v>603.52</v>
      </c>
    </row>
    <row r="49" spans="2:8">
      <c r="B49" s="98">
        <v>1977</v>
      </c>
      <c r="C49" s="121">
        <v>-0.14044690107810742</v>
      </c>
      <c r="D49" s="112">
        <f t="shared" si="0"/>
        <v>12812.088469281107</v>
      </c>
      <c r="E49" s="120">
        <v>13.01</v>
      </c>
      <c r="F49" s="116">
        <v>1109</v>
      </c>
      <c r="G49">
        <f t="shared" si="1"/>
        <v>39</v>
      </c>
      <c r="H49" s="103">
        <f t="shared" si="2"/>
        <v>507.39</v>
      </c>
    </row>
    <row r="50" spans="2:8">
      <c r="B50" s="98">
        <v>1976</v>
      </c>
      <c r="C50" s="121">
        <v>-6.2984679402307009E-3</v>
      </c>
      <c r="D50" s="112">
        <f>D51*(1+C50)</f>
        <v>14905.52298089654</v>
      </c>
      <c r="E50" s="120">
        <v>14.73</v>
      </c>
      <c r="F50" s="116">
        <v>1070</v>
      </c>
      <c r="G50">
        <f>F50-F51</f>
        <v>10</v>
      </c>
      <c r="H50" s="103">
        <f>G50*E50</f>
        <v>147.30000000000001</v>
      </c>
    </row>
    <row r="51" spans="2:8">
      <c r="D51" s="112">
        <v>15000</v>
      </c>
      <c r="E51" s="120">
        <f>H51/F51</f>
        <v>14.150943396226415</v>
      </c>
      <c r="F51" s="116">
        <v>1060</v>
      </c>
      <c r="G51">
        <v>1060</v>
      </c>
      <c r="H51" s="102">
        <v>15000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AFAA7F49FCF44DB410E586CD49BFEC" ma:contentTypeVersion="13" ma:contentTypeDescription="Create a new document." ma:contentTypeScope="" ma:versionID="1ceb06782839dcb70da489ac204d4b63">
  <xsd:schema xmlns:xsd="http://www.w3.org/2001/XMLSchema" xmlns:xs="http://www.w3.org/2001/XMLSchema" xmlns:p="http://schemas.microsoft.com/office/2006/metadata/properties" xmlns:ns3="820f4e08-51ff-4df4-8910-bef763595338" xmlns:ns4="f7dac80f-6a77-48b9-a0b9-c4e6988a78b2" targetNamespace="http://schemas.microsoft.com/office/2006/metadata/properties" ma:root="true" ma:fieldsID="27f4ef1d88039434d604b6f2b228b4c2" ns3:_="" ns4:_="">
    <xsd:import namespace="820f4e08-51ff-4df4-8910-bef763595338"/>
    <xsd:import namespace="f7dac80f-6a77-48b9-a0b9-c4e6988a78b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0f4e08-51ff-4df4-8910-bef7635953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dac80f-6a77-48b9-a0b9-c4e6988a78b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D662F-AC2F-4BC1-B830-D3AAEFDDA95E}"/>
</file>

<file path=customXml/itemProps2.xml><?xml version="1.0" encoding="utf-8"?>
<ds:datastoreItem xmlns:ds="http://schemas.openxmlformats.org/officeDocument/2006/customXml" ds:itemID="{CDEC273C-B331-4042-97C9-B0DF2A367022}"/>
</file>

<file path=customXml/itemProps3.xml><?xml version="1.0" encoding="utf-8"?>
<ds:datastoreItem xmlns:ds="http://schemas.openxmlformats.org/officeDocument/2006/customXml" ds:itemID="{E1C88523-DB0D-483D-87CA-4686AF939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Tyler Mizuhata (22885077)</cp:lastModifiedBy>
  <cp:revision/>
  <dcterms:created xsi:type="dcterms:W3CDTF">2023-02-26T23:15:24Z</dcterms:created>
  <dcterms:modified xsi:type="dcterms:W3CDTF">2023-02-26T23:26:36Z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0x01010065AFAA7F49FCF44DB410E586CD49BFEC</vt:lpwstr>
  </property>
</Properties>
</file>