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yler\Downloads\"/>
    </mc:Choice>
  </mc:AlternateContent>
  <xr:revisionPtr revIDLastSave="0" documentId="8_{F660AF17-BFCA-4472-BAC9-9F13F16DCF0F}" xr6:coauthVersionLast="47" xr6:coauthVersionMax="47" xr10:uidLastSave="{00000000-0000-0000-0000-000000000000}"/>
  <bookViews>
    <workbookView xWindow="-120" yWindow="-120" windowWidth="38640" windowHeight="21840" xr2:uid="{FB2F4C7A-97D4-4BF1-B27C-6831747C13EF}"/>
  </bookViews>
  <sheets>
    <sheet name="Current Porfolio" sheetId="1" r:id="rId1"/>
  </sheets>
  <definedNames>
    <definedName name="_xlnm._FilterDatabase" localSheetId="0" hidden="1">'Current Porfolio'!$B$5:$H$5</definedName>
    <definedName name="_xlchart.v1.0" hidden="1">'Current Porfolio'!$C$6:$C$9</definedName>
    <definedName name="_xlchart.v1.1" hidden="1">'Current Porfolio'!$D$5</definedName>
    <definedName name="_xlchart.v1.2" hidden="1">'Current Porfolio'!$D$6:$D$9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 i="1" l="1"/>
  <c r="G7" i="1"/>
  <c r="F7" i="1"/>
  <c r="H8" i="1"/>
  <c r="F8" i="1"/>
  <c r="G6" i="1" l="1"/>
  <c r="F6" i="1"/>
  <c r="B7" i="1" a="1"/>
  <c r="B7" i="1" s="1"/>
  <c r="B6" i="1" a="1"/>
  <c r="B6" i="1" s="1"/>
  <c r="C13" i="1" l="1"/>
  <c r="I6" i="1" s="1"/>
  <c r="M6" i="1"/>
  <c r="M7" i="1"/>
  <c r="M8" i="1"/>
  <c r="C14" i="1" l="1"/>
  <c r="C15" i="1" s="1"/>
  <c r="I8" i="1"/>
  <c r="I7" i="1"/>
  <c r="L12" i="1" l="1"/>
  <c r="L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Ritzty</author>
  </authors>
  <commentList>
    <comment ref="G5" authorId="0" shapeId="0" xr:uid="{8EC58FF3-687A-4D6B-A22C-6EB39C1804ED}">
      <text>
        <r>
          <rPr>
            <b/>
            <sz val="9"/>
            <color indexed="81"/>
            <rFont val="Tahoma"/>
            <family val="2"/>
          </rPr>
          <t>Ritzty:</t>
        </r>
        <r>
          <rPr>
            <sz val="9"/>
            <color indexed="81"/>
            <rFont val="Tahoma"/>
            <family val="2"/>
          </rPr>
          <t xml:space="preserve">
Operating Cashflow/(Total Assets - Current Liabilities)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<sst xmlns="http://schemas.openxmlformats.org/spreadsheetml/2006/main" count="27" uniqueCount="24">
  <si>
    <t>Company Name</t>
  </si>
  <si>
    <t>Portfolio %</t>
  </si>
  <si>
    <t>Unrealized Return %</t>
  </si>
  <si>
    <t>Ticker</t>
  </si>
  <si>
    <t>Cash</t>
  </si>
  <si>
    <t>Asset Allocation</t>
  </si>
  <si>
    <t>Stocks</t>
  </si>
  <si>
    <t>%</t>
  </si>
  <si>
    <t>Total</t>
  </si>
  <si>
    <t xml:space="preserve">Cash Position (AUD) </t>
  </si>
  <si>
    <t>Current Portfolio Holdings</t>
  </si>
  <si>
    <t>FCF Yield</t>
  </si>
  <si>
    <t xml:space="preserve">FCF Yield (TTM) </t>
  </si>
  <si>
    <t>EV/EBITDA</t>
  </si>
  <si>
    <t xml:space="preserve">ROCE (TTM) </t>
  </si>
  <si>
    <t>Weighted Average Metrics</t>
  </si>
  <si>
    <t xml:space="preserve">Unrealized Return </t>
  </si>
  <si>
    <t>ROCE</t>
  </si>
  <si>
    <t>N/A</t>
  </si>
  <si>
    <t>Adjusted for Cash</t>
  </si>
  <si>
    <t>Equity %</t>
  </si>
  <si>
    <t>THS.L</t>
  </si>
  <si>
    <t>Tharisa plc (THS.L)</t>
  </si>
  <si>
    <t>Last Update: 16/07/2023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</si>
</sst>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Arial"/>
      <family val="2"/>
    </font>
    <font>
      <sz val="10"/>
      <color theme="1"/>
      <name val="Arial"/>
      <family val="2"/>
    </font>
    <font>
      <sz val="10"/>
      <color theme="1"/>
      <name val="Arial"/>
      <family val="2"/>
    </font>
    <font>
      <sz val="10"/>
      <color theme="1"/>
      <name val="Arial"/>
      <family val="2"/>
    </font>
    <font>
      <b/>
      <sz val="18"/>
      <color theme="1"/>
      <name val="Arial"/>
      <family val="2"/>
    </font>
    <font>
      <b/>
      <sz val="10"/>
      <color theme="1"/>
      <name val="Arial"/>
      <family val="2"/>
    </font>
    <font>
      <sz val="9"/>
      <color indexed="81"/>
      <name val="Tahoma"/>
      <family val="2"/>
    </font>
    <font>
      <b/>
      <sz val="9"/>
      <color indexed="81"/>
      <name val="Tahoma"/>
      <family val="2"/>
    </font>
    <font>
      <sz val="10"/>
      <color rgb="FFFF0000"/>
      <name val="Arial"/>
      <family val="2"/>
    </font>
    <font>
      <b/>
      <sz val="10"/>
      <color rgb="FFFF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0" borderId="0" xfId="0" applyFont="1"/>
    <xf numFmtId="0" fontId="4" fillId="0" borderId="0" xfId="0" applyFont="1"/>
    <xf numFmtId="0" fontId="5" fillId="0" borderId="0" xfId="0" applyFont="1"/>
    <xf numFmtId="10" fontId="3" fillId="0" borderId="0" xfId="0" applyNumberFormat="1" applyFont="1"/>
    <xf numFmtId="9" fontId="3" fillId="0" borderId="0" xfId="0" applyNumberFormat="1" applyFont="1"/>
    <xf numFmtId="10" fontId="5" fillId="0" borderId="0" xfId="0" applyNumberFormat="1" applyFont="1"/>
    <xf numFmtId="164" fontId="3" fillId="0" borderId="0" xfId="0" applyNumberFormat="1" applyFont="1"/>
    <xf numFmtId="0" fontId="8" fillId="0" borderId="0" xfId="0" applyFont="1"/>
    <xf numFmtId="0" fontId="9" fillId="0" borderId="0" xfId="0" applyFont="1"/>
    <xf numFmtId="10" fontId="3" fillId="0" borderId="1" xfId="0" applyNumberFormat="1" applyFont="1" applyBorder="1"/>
    <xf numFmtId="4" fontId="3" fillId="0" borderId="0" xfId="0" applyNumberFormat="1" applyFont="1"/>
    <xf numFmtId="0" fontId="2" fillId="0" borderId="0" xfId="0" applyFont="1"/>
    <xf numFmtId="0" fontId="5" fillId="0" borderId="1" xfId="0" applyFont="1"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ustomXml" Target="../customXml/item1.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5" Type="http://schemas.openxmlformats.org/officeDocument/2006/relationships/customXml" Target="../customXml/item3.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 Id="rId14" Type="http://schemas.openxmlformats.org/officeDocument/2006/relationships/customXml" Target="../customXml/item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Current Portfolio (as of 16/07/2023)</cx:v>
        </cx:txData>
      </cx:tx>
      <cx:txPr>
        <a:bodyPr spcFirstLastPara="1" vertOverflow="ellipsis" horzOverflow="overflow" wrap="square" lIns="0" tIns="0" rIns="0" bIns="0" anchor="ctr" anchorCtr="1"/>
        <a:lstStyle/>
        <a:p>
          <a:pPr algn="ctr" rtl="0">
            <a:defRPr/>
          </a:pPr>
          <a:r>
            <a:rPr lang="en-US" sz="15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Current Portfolio (as of 16/07/2023)</a:t>
          </a:r>
        </a:p>
      </cx:txPr>
    </cx:title>
    <cx:plotArea>
      <cx:plotAreaRegion>
        <cx:series layoutId="sunburst" uniqueId="{C46BB3CD-1118-49E8-B865-14F2FF8F625C}">
          <cx:tx>
            <cx:txData>
              <cx:f>_xlchart.v1.1</cx:f>
              <cx:v>Portfolio %</cx:v>
            </cx:txData>
          </cx:tx>
          <cx:dataLabels pos="ctr">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 lastClr="FFFFFF"/>
                  </a:solidFill>
                  <a:latin typeface="Arial" panose="020B0604020202020204" pitchFamily="34" charset="0"/>
                  <a:cs typeface="Arial" panose="020B0604020202020204" pitchFamily="34" charset="0"/>
                </a:endParaRPr>
              </a:p>
            </cx:txP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8280</xdr:colOff>
      <xdr:row>15</xdr:row>
      <xdr:rowOff>19877</xdr:rowOff>
    </xdr:from>
    <xdr:to>
      <xdr:col>7</xdr:col>
      <xdr:colOff>240196</xdr:colOff>
      <xdr:row>48</xdr:row>
      <xdr:rowOff>91109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8991533-6522-03BF-EBE3-28BF37DBF1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4080" y="2582102"/>
              <a:ext cx="8975866" cy="5414757"/>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https://www.bing.com/financeapi/forcetrigger?t=a1slm7&amp;q=XNAS%3aMETA&amp;form=skydnc</v>
    <v>Learn more on Bing</v>
  </rv>
  <rv s="1">
    <v>en-AU</v>
    <v>a1slm7</v>
    <v>268435456</v>
    <v>1</v>
    <v>Powered by Refinitiv</v>
    <v>0</v>
    <v>Meta Platforms, Inc. (XNAS:META)</v>
    <v>2</v>
    <v>3</v>
    <v>Finance</v>
    <v>4</v>
    <v>316.24</v>
    <v>88.09</v>
    <v>1.2150000000000001</v>
    <v>-4.54</v>
    <v>1.392E-3</v>
    <v>-1.4486000000000001E-2</v>
    <v>0.43</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314.88</v>
    <v>Software &amp; IT Services</v>
    <v>Stock</v>
    <v>45121.999968553122</v>
    <v>0</v>
    <v>307.3612</v>
    <v>791551100000</v>
    <v>Meta Platforms, Inc.</v>
    <v>Meta Platforms, Inc.</v>
    <v>311.79000000000002</v>
    <v>38.917400000000001</v>
    <v>313.41000000000003</v>
    <v>308.87</v>
    <v>309.3</v>
    <v>2562732000</v>
    <v>META</v>
    <v>Meta Platforms, Inc. (XNAS:META)</v>
    <v>23054108</v>
    <v>25736322</v>
    <v>2004</v>
  </rv>
  <rv s="2">
    <v>1</v>
  </rv>
  <rv s="0">
    <v>https://www.bing.com/financeapi/forcetrigger?t=a1o4mw&amp;q=XNYS%3aBABA&amp;form=skydnc</v>
    <v>Learn more on Bing</v>
  </rv>
  <rv s="1">
    <v>en-AU</v>
    <v>a1o4mw</v>
    <v>268435456</v>
    <v>1</v>
    <v>Powered by Refinitiv</v>
    <v>0</v>
    <v>Alibaba Group Holding Limited (XNYS:BABA)</v>
    <v>2</v>
    <v>3</v>
    <v>Finance</v>
    <v>4</v>
    <v>121.3</v>
    <v>58.01</v>
    <v>0.65049999999999997</v>
    <v>-2.0499999999999998</v>
    <v>-1.2690000000000002E-3</v>
    <v>-2.1219000000000002E-2</v>
    <v>-0.12</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239740</v>
    <v>New York Stock Exchange</v>
    <v>XNYS</v>
    <v>XNYS</v>
    <v>No. 699 Wangshang Road, Binjiang District, HANGZHOU, ZHEJIANG, 310052 CN</v>
    <v>96.09</v>
    <v>Software &amp; IT Services</v>
    <v>Stock</v>
    <v>45121.999972696096</v>
    <v>3</v>
    <v>94.24</v>
    <v>244674000000</v>
    <v>Alibaba Group Holding Limited</v>
    <v>Alibaba Group Holding Limited</v>
    <v>95.22</v>
    <v>23.992699999999999</v>
    <v>96.61</v>
    <v>94.56</v>
    <v>94.44</v>
    <v>2587500000</v>
    <v>BABA</v>
    <v>Alibaba Group Holding Limited (XNYS:BABA)</v>
    <v>18897112</v>
    <v>17752902</v>
    <v>1999</v>
  </rv>
  <rv s="2">
    <v>4</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A5CB-A1CC-4878-8C6B-320FE701FF8D}">
  <dimension ref="B2:M18"/>
  <sheetViews>
    <sheetView tabSelected="1" zoomScale="115" zoomScaleNormal="115" workbookViewId="0">
      <selection activeCell="L27" sqref="L27"/>
    </sheetView>
  </sheetViews>
  <sheetFormatPr defaultRowHeight="12.75" x14ac:dyDescent="0.2"/>
  <cols>
    <col min="1" max="1" width="9" style="1"/>
    <col min="2" max="2" width="14.375" style="1" customWidth="1"/>
    <col min="3" max="3" width="40.875" style="1" bestFit="1" customWidth="1"/>
    <col min="4" max="4" width="11.375" style="1" bestFit="1" customWidth="1"/>
    <col min="5" max="5" width="19.25" style="4" bestFit="1" customWidth="1"/>
    <col min="6" max="6" width="16" style="1" bestFit="1" customWidth="1"/>
    <col min="7" max="7" width="12.875" style="1" bestFit="1" customWidth="1"/>
    <col min="8" max="8" width="11.375" style="1" bestFit="1" customWidth="1"/>
    <col min="9" max="9" width="11.375" style="1" customWidth="1"/>
    <col min="10" max="16384" width="9" style="1"/>
  </cols>
  <sheetData>
    <row r="2" spans="2:13" ht="23.25" x14ac:dyDescent="0.35">
      <c r="B2" s="2" t="s">
        <v>10</v>
      </c>
    </row>
    <row r="3" spans="2:13" x14ac:dyDescent="0.2">
      <c r="B3" s="14" t="s">
        <v>23</v>
      </c>
    </row>
    <row r="5" spans="2:13" x14ac:dyDescent="0.2">
      <c r="B5" s="3" t="s">
        <v>3</v>
      </c>
      <c r="C5" s="3" t="s">
        <v>0</v>
      </c>
      <c r="D5" s="3" t="s">
        <v>1</v>
      </c>
      <c r="E5" s="6" t="s">
        <v>2</v>
      </c>
      <c r="F5" s="3" t="s">
        <v>12</v>
      </c>
      <c r="G5" s="3" t="s">
        <v>14</v>
      </c>
      <c r="H5" s="3" t="s">
        <v>13</v>
      </c>
      <c r="I5" s="3" t="s">
        <v>20</v>
      </c>
      <c r="K5" s="9" t="s">
        <v>15</v>
      </c>
      <c r="L5" s="8"/>
    </row>
    <row r="6" spans="2:13" x14ac:dyDescent="0.2">
      <c r="B6" s="1" t="str" cm="1">
        <f t="array" ref="B6">_FV(C6,"Ticker symbol",TRUE)</f>
        <v>META</v>
      </c>
      <c r="C6" s="1" t="e" vm="1">
        <v>#VALUE!</v>
      </c>
      <c r="D6" s="5">
        <v>6.2300000000000001E-2</v>
      </c>
      <c r="E6" s="4">
        <v>0.76700000000000002</v>
      </c>
      <c r="F6" s="7">
        <f>17.57/619.248</f>
        <v>2.837312353047567E-2</v>
      </c>
      <c r="G6" s="7">
        <f>50.4/(184.49-25.38)</f>
        <v>0.31676198856137261</v>
      </c>
      <c r="H6" s="11">
        <v>14.82</v>
      </c>
      <c r="I6" s="5">
        <f>D6/$C$13</f>
        <v>0.11389396709323582</v>
      </c>
      <c r="K6" s="13" t="s">
        <v>16</v>
      </c>
      <c r="L6" s="13"/>
      <c r="M6" s="10">
        <f>SUMPRODUCT(D6:D9,E6:E9)</f>
        <v>2.6819059999999999E-2</v>
      </c>
    </row>
    <row r="7" spans="2:13" x14ac:dyDescent="0.2">
      <c r="B7" s="1" t="str" cm="1">
        <f t="array" ref="B7">_FV(C7,"Ticker symbol",TRUE)</f>
        <v>BABA</v>
      </c>
      <c r="C7" s="1" t="e" vm="2">
        <v>#VALUE!</v>
      </c>
      <c r="D7" s="5">
        <v>0.2046</v>
      </c>
      <c r="E7" s="4">
        <v>-7.8100000000000003E-2</v>
      </c>
      <c r="F7" s="7">
        <f>(111.61*0.14)/210.13</f>
        <v>7.4360633893304148E-2</v>
      </c>
      <c r="G7" s="7">
        <f>29.13/(255.11-56.08)</f>
        <v>0.14635984524945986</v>
      </c>
      <c r="H7" s="11">
        <v>8.9499999999999993</v>
      </c>
      <c r="I7" s="5">
        <f>D7/$C$13</f>
        <v>0.37404021937842774</v>
      </c>
      <c r="K7" s="13" t="s">
        <v>11</v>
      </c>
      <c r="L7" s="13"/>
      <c r="M7" s="10">
        <f>SUMPRODUCT(D6:D9,F6:F9)</f>
        <v>0.11897378313997906</v>
      </c>
    </row>
    <row r="8" spans="2:13" x14ac:dyDescent="0.2">
      <c r="B8" s="12" t="s">
        <v>21</v>
      </c>
      <c r="C8" s="12" t="s">
        <v>22</v>
      </c>
      <c r="D8" s="5">
        <v>0.28010000000000002</v>
      </c>
      <c r="E8" s="4">
        <v>-1.78E-2</v>
      </c>
      <c r="F8" s="7">
        <f>(70.661+47.764)/325.23</f>
        <v>0.36412692556037268</v>
      </c>
      <c r="G8" s="7">
        <v>0.21</v>
      </c>
      <c r="H8" s="11">
        <f>215.4/117</f>
        <v>1.8410256410256411</v>
      </c>
      <c r="I8" s="5">
        <f>D8/$C$13</f>
        <v>0.51206581352833636</v>
      </c>
      <c r="K8" s="13" t="s">
        <v>17</v>
      </c>
      <c r="L8" s="13"/>
      <c r="M8" s="10">
        <f>SUMPRODUCT(G6:G9,D6:D9)</f>
        <v>0.108500496225413</v>
      </c>
    </row>
    <row r="9" spans="2:13" x14ac:dyDescent="0.2">
      <c r="B9" s="1" t="s">
        <v>4</v>
      </c>
      <c r="C9" s="1" t="s">
        <v>9</v>
      </c>
      <c r="D9" s="5">
        <f>1-SUM(D6:D8)</f>
        <v>0.45299999999999996</v>
      </c>
      <c r="E9" s="4">
        <v>0</v>
      </c>
      <c r="F9" s="7">
        <v>0</v>
      </c>
      <c r="G9" s="7">
        <v>0</v>
      </c>
      <c r="H9" s="11" t="s">
        <v>18</v>
      </c>
      <c r="I9" s="11"/>
    </row>
    <row r="10" spans="2:13" x14ac:dyDescent="0.2">
      <c r="B10" s="3"/>
      <c r="D10" s="5"/>
      <c r="I10" s="5"/>
      <c r="K10" s="1" t="s">
        <v>19</v>
      </c>
    </row>
    <row r="11" spans="2:13" x14ac:dyDescent="0.2">
      <c r="K11" s="3" t="s">
        <v>11</v>
      </c>
      <c r="L11" s="4">
        <f>SUMPRODUCT(I6:I8,F6:F8)</f>
        <v>0.21750234577692695</v>
      </c>
    </row>
    <row r="12" spans="2:13" x14ac:dyDescent="0.2">
      <c r="B12" s="3" t="s">
        <v>5</v>
      </c>
      <c r="C12" s="3" t="s">
        <v>7</v>
      </c>
      <c r="K12" s="3" t="s">
        <v>17</v>
      </c>
      <c r="L12" s="4">
        <f>SUMPRODUCT(I6:I8,G6:G8)</f>
        <v>0.19835556896784823</v>
      </c>
    </row>
    <row r="13" spans="2:13" x14ac:dyDescent="0.2">
      <c r="B13" s="1" t="s">
        <v>6</v>
      </c>
      <c r="C13" s="5">
        <f>SUM(D6:D8)</f>
        <v>0.54700000000000004</v>
      </c>
    </row>
    <row r="14" spans="2:13" x14ac:dyDescent="0.2">
      <c r="B14" s="1" t="s">
        <v>4</v>
      </c>
      <c r="C14" s="5">
        <f>1-C13</f>
        <v>0.45299999999999996</v>
      </c>
    </row>
    <row r="15" spans="2:13" x14ac:dyDescent="0.2">
      <c r="B15" s="1" t="s">
        <v>8</v>
      </c>
      <c r="C15" s="5">
        <f>SUM(C13:C14)</f>
        <v>1</v>
      </c>
    </row>
    <row r="18" spans="2:2" x14ac:dyDescent="0.2">
      <c r="B18" s="3"/>
    </row>
  </sheetData>
  <autoFilter ref="B5:H5" xr:uid="{2363A5CB-A1CC-4878-8C6B-320FE701FF8D}">
    <sortState xmlns:xlrd2="http://schemas.microsoft.com/office/spreadsheetml/2017/richdata2" ref="B6:H9">
      <sortCondition ref="D5"/>
    </sortState>
  </autoFilter>
  <mergeCells count="3">
    <mergeCell ref="K6:L6"/>
    <mergeCell ref="K7:L7"/>
    <mergeCell ref="K8:L8"/>
  </mergeCells>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AFAA7F49FCF44DB410E586CD49BFEC" ma:contentTypeVersion="14" ma:contentTypeDescription="Create a new document." ma:contentTypeScope="" ma:versionID="40582d22ebb8952d957296c4d7e47fb0">
  <xsd:schema xmlns:xsd="http://www.w3.org/2001/XMLSchema" xmlns:xs="http://www.w3.org/2001/XMLSchema" xmlns:p="http://schemas.microsoft.com/office/2006/metadata/properties" xmlns:ns3="820f4e08-51ff-4df4-8910-bef763595338" xmlns:ns4="f7dac80f-6a77-48b9-a0b9-c4e6988a78b2" targetNamespace="http://schemas.microsoft.com/office/2006/metadata/properties" ma:root="true" ma:fieldsID="48b1389d2270dabd1e224a41363be19d" ns3:_="" ns4:_="">
    <xsd:import namespace="820f4e08-51ff-4df4-8910-bef763595338"/>
    <xsd:import namespace="f7dac80f-6a77-48b9-a0b9-c4e6988a78b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f4e08-51ff-4df4-8910-bef7635953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ac80f-6a77-48b9-a0b9-c4e6988a78b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EA7D80-010B-4E7D-9953-314B49F216DC}">
  <ds:schemaRefs>
    <ds:schemaRef ds:uri="http://schemas.microsoft.com/sharepoint/v3/contenttype/forms"/>
  </ds:schemaRefs>
</ds:datastoreItem>
</file>

<file path=customXml/itemProps2.xml><?xml version="1.0" encoding="utf-8"?>
<ds:datastoreItem xmlns:ds="http://schemas.openxmlformats.org/officeDocument/2006/customXml" ds:itemID="{9EFD2980-DA47-4F98-B1F3-CE43D42151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f4e08-51ff-4df4-8910-bef763595338"/>
    <ds:schemaRef ds:uri="f7dac80f-6a77-48b9-a0b9-c4e6988a78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051625-671B-4930-872D-6FB2F1CD7F77}">
  <ds:schemaRefs>
    <ds:schemaRef ds:uri="http://schemas.microsoft.com/office/2006/metadata/properties"/>
    <ds:schemaRef ds:uri="http://www.w3.org/XML/1998/namespace"/>
    <ds:schemaRef ds:uri="http://purl.org/dc/elements/1.1/"/>
    <ds:schemaRef ds:uri="http://schemas.microsoft.com/office/2006/documentManagement/types"/>
    <ds:schemaRef ds:uri="http://purl.org/dc/dcmitype/"/>
    <ds:schemaRef ds:uri="http://purl.org/dc/terms/"/>
    <ds:schemaRef ds:uri="http://schemas.openxmlformats.org/package/2006/metadata/core-properties"/>
    <ds:schemaRef ds:uri="http://schemas.microsoft.com/office/infopath/2007/PartnerControls"/>
    <ds:schemaRef ds:uri="f7dac80f-6a77-48b9-a0b9-c4e6988a78b2"/>
    <ds:schemaRef ds:uri="820f4e08-51ff-4df4-8910-bef76359533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 Porfolio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Ritzty</dc:creator>
  <cp:lastModifiedBy>Ritzty</cp:lastModifiedBy>
  <dcterms:created xsi:type="dcterms:W3CDTF">2023-04-30T08:21:22Z</dcterms:created>
  <dcterms:modified xsi:type="dcterms:W3CDTF">2023-07-16T05:48:05Z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0x01010065AFAA7F49FCF44DB410E586CD49BFEC</vt:lpwstr>
  </property>
</Properties>
</file>