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\Documents\HTL\HTL_Final\"/>
    </mc:Choice>
  </mc:AlternateContent>
  <xr:revisionPtr revIDLastSave="0" documentId="13_ncr:1_{0FC679AC-8E6D-46D6-A61F-C40394EA6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QP" sheetId="21" r:id="rId1"/>
    <sheet name="Firefly" sheetId="22" r:id="rId2"/>
    <sheet name="LEASTSQUARES" sheetId="19" r:id="rId3"/>
    <sheet name="PSO" sheetId="18" r:id="rId4"/>
    <sheet name="General Results" sheetId="20" r:id="rId5"/>
    <sheet name="In" sheetId="13" r:id="rId6"/>
    <sheet name="OutSewage" sheetId="1" r:id="rId7"/>
    <sheet name="All" sheetId="9" r:id="rId8"/>
    <sheet name="Upgaded" sheetId="17" r:id="rId9"/>
    <sheet name="ExperimentalData" sheetId="10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9" i="22" l="1" a="1"/>
  <c r="G29" i="22" s="1"/>
  <c r="E39" i="21" l="1"/>
  <c r="E39" i="22"/>
  <c r="G35" i="18" l="1" a="1"/>
  <c r="G35" i="18" s="1"/>
  <c r="G35" i="19" a="1"/>
  <c r="G35" i="19" s="1"/>
  <c r="G33" i="22" a="1"/>
  <c r="G33" i="22" s="1"/>
  <c r="G33" i="21" a="1"/>
  <c r="G33" i="21" s="1"/>
  <c r="G24" i="18" a="1"/>
  <c r="G24" i="18" s="1"/>
  <c r="G24" i="19" a="1"/>
  <c r="G24" i="19" s="1"/>
  <c r="G24" i="22" a="1"/>
  <c r="G24" i="22" s="1"/>
  <c r="G24" i="21" a="1"/>
  <c r="G24" i="21" s="1"/>
  <c r="G13" i="18" a="1"/>
  <c r="G13" i="18" s="1"/>
  <c r="G13" i="19" a="1"/>
  <c r="G13" i="19" s="1"/>
  <c r="G13" i="22" a="1"/>
  <c r="G13" i="22" s="1"/>
  <c r="G13" i="21" a="1"/>
  <c r="G13" i="21" s="1"/>
  <c r="S75" i="20" a="1"/>
  <c r="S75" i="20" s="1"/>
  <c r="R75" i="20" a="1"/>
  <c r="R75" i="20" s="1"/>
  <c r="Q75" i="20" a="1"/>
  <c r="Q75" i="20" s="1"/>
  <c r="P75" i="20" a="1"/>
  <c r="P75" i="20" s="1"/>
  <c r="O75" i="20" a="1"/>
  <c r="O75" i="20" s="1"/>
  <c r="L75" i="20" a="1"/>
  <c r="L75" i="20" s="1"/>
  <c r="K75" i="20" a="1"/>
  <c r="K75" i="20" s="1"/>
  <c r="J75" i="20" a="1"/>
  <c r="J75" i="20" s="1"/>
  <c r="I75" i="20" a="1"/>
  <c r="I75" i="20" s="1"/>
  <c r="H75" i="20" a="1"/>
  <c r="H75" i="20" s="1"/>
  <c r="B75" i="20" a="1"/>
  <c r="B75" i="20" s="1"/>
  <c r="C75" i="20" a="1"/>
  <c r="C75" i="20" s="1"/>
  <c r="D75" i="20" a="1"/>
  <c r="D75" i="20" s="1"/>
  <c r="E75" i="20" a="1"/>
  <c r="E75" i="20" s="1"/>
  <c r="AI3" i="20" l="1"/>
  <c r="AI4" i="20"/>
  <c r="AI5" i="20"/>
  <c r="AI2" i="20"/>
  <c r="AH3" i="20"/>
  <c r="AH4" i="20"/>
  <c r="AH5" i="20"/>
  <c r="AH2" i="20"/>
  <c r="AG3" i="20"/>
  <c r="AG4" i="20"/>
  <c r="AG5" i="20"/>
  <c r="AG2" i="20"/>
  <c r="AF3" i="20"/>
  <c r="AF4" i="20"/>
  <c r="AF5" i="20"/>
  <c r="AF2" i="20"/>
  <c r="F42" i="18"/>
  <c r="E42" i="18"/>
  <c r="F41" i="18"/>
  <c r="E41" i="18"/>
  <c r="F40" i="18"/>
  <c r="E40" i="18"/>
  <c r="F39" i="18"/>
  <c r="E39" i="18"/>
  <c r="F42" i="19"/>
  <c r="E42" i="19"/>
  <c r="F41" i="19"/>
  <c r="E41" i="19"/>
  <c r="F40" i="19"/>
  <c r="E40" i="19"/>
  <c r="F39" i="19"/>
  <c r="E39" i="19"/>
  <c r="F42" i="22"/>
  <c r="E42" i="22"/>
  <c r="F41" i="22"/>
  <c r="E41" i="22"/>
  <c r="F40" i="22"/>
  <c r="E40" i="22"/>
  <c r="F39" i="22"/>
  <c r="F42" i="21"/>
  <c r="F41" i="21"/>
  <c r="F40" i="21"/>
  <c r="F39" i="21"/>
  <c r="G2" i="10" l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C32" i="10" l="1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Y22" i="20"/>
  <c r="X22" i="20"/>
  <c r="W22" i="20"/>
  <c r="V22" i="20"/>
  <c r="Y16" i="20"/>
  <c r="X16" i="20"/>
  <c r="W16" i="20"/>
  <c r="V16" i="20"/>
  <c r="Y10" i="20"/>
  <c r="X10" i="20"/>
  <c r="W10" i="20"/>
  <c r="V10" i="20"/>
  <c r="Q7" i="20"/>
  <c r="P7" i="20"/>
  <c r="K36" i="18"/>
  <c r="I36" i="18"/>
  <c r="G33" i="18" s="1" a="1"/>
  <c r="G33" i="18" s="1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B27" i="18"/>
  <c r="K24" i="18"/>
  <c r="G23" i="18" a="1"/>
  <c r="G23" i="18" s="1"/>
  <c r="G22" i="18" a="1"/>
  <c r="G22" i="18" s="1"/>
  <c r="G21" i="18" a="1"/>
  <c r="G21" i="18" s="1"/>
  <c r="G20" i="18" a="1"/>
  <c r="G20" i="18" s="1"/>
  <c r="BH18" i="18" a="1"/>
  <c r="BH18" i="18" s="1"/>
  <c r="BG18" i="18" a="1"/>
  <c r="BG18" i="18"/>
  <c r="BF18" i="18" a="1"/>
  <c r="BF18" i="18" s="1"/>
  <c r="BE18" i="18" a="1"/>
  <c r="BE18" i="18" s="1"/>
  <c r="BD18" i="18" a="1"/>
  <c r="BD18" i="18"/>
  <c r="BC18" i="18" a="1"/>
  <c r="BC18" i="18" s="1"/>
  <c r="BB18" i="18" a="1"/>
  <c r="BB18" i="18" s="1"/>
  <c r="BA18" i="18" a="1"/>
  <c r="BA18" i="18" s="1"/>
  <c r="AZ18" i="18" a="1"/>
  <c r="AZ18" i="18" s="1"/>
  <c r="AY18" i="18" a="1"/>
  <c r="AY18" i="18" s="1"/>
  <c r="AX18" i="18" a="1"/>
  <c r="AX18" i="18"/>
  <c r="AW18" i="18" a="1"/>
  <c r="AW18" i="18" s="1"/>
  <c r="AV18" i="18" a="1"/>
  <c r="AV18" i="18" s="1"/>
  <c r="AU18" i="18" a="1"/>
  <c r="AU18" i="18" s="1"/>
  <c r="AT18" i="18" a="1"/>
  <c r="AT18" i="18" s="1"/>
  <c r="AS18" i="18" a="1"/>
  <c r="AS18" i="18" s="1"/>
  <c r="AR18" i="18" a="1"/>
  <c r="AR18" i="18"/>
  <c r="AQ18" i="18" a="1"/>
  <c r="AQ18" i="18" s="1"/>
  <c r="AP18" i="18" a="1"/>
  <c r="AP18" i="18" s="1"/>
  <c r="AO18" i="18" a="1"/>
  <c r="AO18" i="18" s="1"/>
  <c r="AN18" i="18" a="1"/>
  <c r="AN18" i="18" s="1"/>
  <c r="AM18" i="18" a="1"/>
  <c r="AM18" i="18" s="1"/>
  <c r="AL18" i="18" a="1"/>
  <c r="AL18" i="18"/>
  <c r="AK18" i="18" a="1"/>
  <c r="AK18" i="18" s="1"/>
  <c r="AJ18" i="18" a="1"/>
  <c r="AJ18" i="18" s="1"/>
  <c r="AI18" i="18" a="1"/>
  <c r="AI18" i="18" s="1"/>
  <c r="AH18" i="18" a="1"/>
  <c r="AH18" i="18" s="1"/>
  <c r="AG18" i="18" a="1"/>
  <c r="AG18" i="18" s="1"/>
  <c r="AF18" i="18" a="1"/>
  <c r="AF18" i="18"/>
  <c r="AE18" i="18" a="1"/>
  <c r="AE18" i="18" s="1"/>
  <c r="AD18" i="18" a="1"/>
  <c r="AD18" i="18" s="1"/>
  <c r="AC18" i="18" a="1"/>
  <c r="AC18" i="18" s="1"/>
  <c r="AB18" i="18" a="1"/>
  <c r="AB18" i="18" s="1"/>
  <c r="AA18" i="18" a="1"/>
  <c r="AA18" i="18" s="1"/>
  <c r="Z18" i="18" a="1"/>
  <c r="Z18" i="18"/>
  <c r="Y18" i="18" a="1"/>
  <c r="Y18" i="18" s="1"/>
  <c r="X18" i="18" a="1"/>
  <c r="X18" i="18" s="1"/>
  <c r="W18" i="18" a="1"/>
  <c r="W18" i="18" s="1"/>
  <c r="V18" i="18" a="1"/>
  <c r="V18" i="18" s="1"/>
  <c r="U18" i="18" a="1"/>
  <c r="U18" i="18" s="1"/>
  <c r="T18" i="18" a="1"/>
  <c r="T18" i="18"/>
  <c r="S18" i="18" a="1"/>
  <c r="S18" i="18" s="1"/>
  <c r="R18" i="18" a="1"/>
  <c r="R18" i="18" s="1"/>
  <c r="Q18" i="18" a="1"/>
  <c r="Q18" i="18" s="1"/>
  <c r="P18" i="18" a="1"/>
  <c r="P18" i="18" s="1"/>
  <c r="O18" i="18" a="1"/>
  <c r="O18" i="18" s="1"/>
  <c r="N18" i="18" a="1"/>
  <c r="N18" i="18"/>
  <c r="M18" i="18" a="1"/>
  <c r="M18" i="18" s="1"/>
  <c r="L18" i="18" a="1"/>
  <c r="L18" i="18" s="1"/>
  <c r="K18" i="18" a="1"/>
  <c r="K18" i="18" s="1"/>
  <c r="J18" i="18" a="1"/>
  <c r="J18" i="18" s="1"/>
  <c r="I18" i="18" a="1"/>
  <c r="I18" i="18" s="1"/>
  <c r="H18" i="18" a="1"/>
  <c r="H18" i="18"/>
  <c r="G18" i="18" a="1"/>
  <c r="G18" i="18" s="1"/>
  <c r="F18" i="18" a="1"/>
  <c r="F18" i="18" s="1"/>
  <c r="E18" i="18" a="1"/>
  <c r="E18" i="18" s="1"/>
  <c r="D18" i="18" a="1"/>
  <c r="D18" i="18" s="1"/>
  <c r="C18" i="18" a="1"/>
  <c r="C18" i="18" s="1"/>
  <c r="B18" i="18"/>
  <c r="K14" i="18"/>
  <c r="I14" i="18"/>
  <c r="J12" i="18"/>
  <c r="Q9" i="20" s="1"/>
  <c r="G12" i="18" a="1"/>
  <c r="G12" i="18"/>
  <c r="Y9" i="20" s="1"/>
  <c r="G11" i="18" a="1"/>
  <c r="G11" i="18" s="1"/>
  <c r="J10" i="18"/>
  <c r="G10" i="18" a="1"/>
  <c r="G10" i="18"/>
  <c r="Y7" i="20" s="1"/>
  <c r="G9" i="18" a="1"/>
  <c r="G9" i="18" s="1"/>
  <c r="G8" i="18" a="1"/>
  <c r="G8" i="18" s="1"/>
  <c r="G7" i="18" a="1"/>
  <c r="G7" i="18" s="1"/>
  <c r="G6" i="18" a="1"/>
  <c r="G6" i="18" s="1"/>
  <c r="G5" i="18" a="1"/>
  <c r="G5" i="18" s="1"/>
  <c r="K35" i="19"/>
  <c r="I35" i="19"/>
  <c r="G31" i="19" s="1" a="1"/>
  <c r="G31" i="19" s="1"/>
  <c r="G34" i="19" a="1"/>
  <c r="G34" i="19" s="1"/>
  <c r="G32" i="19" a="1"/>
  <c r="G32" i="19" s="1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K24" i="19"/>
  <c r="I24" i="19"/>
  <c r="G21" i="19" s="1" a="1"/>
  <c r="G21" i="19" s="1"/>
  <c r="G23" i="19" a="1"/>
  <c r="G23" i="19" s="1"/>
  <c r="X15" i="20" s="1"/>
  <c r="G22" i="19" a="1"/>
  <c r="G22" i="19" s="1"/>
  <c r="G20" i="19" a="1"/>
  <c r="G20" i="19" s="1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K14" i="19"/>
  <c r="I14" i="19"/>
  <c r="J12" i="19"/>
  <c r="P9" i="20" s="1"/>
  <c r="G12" i="19" a="1"/>
  <c r="G12" i="19"/>
  <c r="X9" i="20" s="1"/>
  <c r="G11" i="19" a="1"/>
  <c r="G11" i="19" s="1"/>
  <c r="J10" i="19"/>
  <c r="G10" i="19" a="1"/>
  <c r="G10" i="19"/>
  <c r="X7" i="20" s="1"/>
  <c r="G9" i="19" a="1"/>
  <c r="G9" i="19"/>
  <c r="X6" i="20" s="1"/>
  <c r="G8" i="19" a="1"/>
  <c r="G8" i="19" s="1"/>
  <c r="G7" i="19" a="1"/>
  <c r="G7" i="19" s="1"/>
  <c r="G6" i="19" a="1"/>
  <c r="G6" i="19" s="1"/>
  <c r="G5" i="19" a="1"/>
  <c r="G5" i="19" s="1"/>
  <c r="X2" i="20" s="1"/>
  <c r="K35" i="22"/>
  <c r="G32" i="22" a="1"/>
  <c r="G32" i="22" s="1"/>
  <c r="W21" i="20" s="1"/>
  <c r="G31" i="22" a="1"/>
  <c r="G31" i="22" s="1"/>
  <c r="G30" i="22" a="1"/>
  <c r="G30" i="22" s="1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K24" i="22"/>
  <c r="G23" i="22" a="1"/>
  <c r="G23" i="22" s="1"/>
  <c r="G22" i="22" a="1"/>
  <c r="G22" i="22" s="1"/>
  <c r="W14" i="20" s="1"/>
  <c r="G21" i="22" a="1"/>
  <c r="G21" i="22" s="1"/>
  <c r="G20" i="22" a="1"/>
  <c r="G20" i="22" s="1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AU18" i="22"/>
  <c r="AT18" i="22"/>
  <c r="AS18" i="22"/>
  <c r="AR18" i="22"/>
  <c r="AQ18" i="22"/>
  <c r="AP18" i="22"/>
  <c r="AO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K14" i="22"/>
  <c r="I14" i="22"/>
  <c r="G12" i="22" a="1"/>
  <c r="G12" i="22"/>
  <c r="W9" i="20" s="1"/>
  <c r="G11" i="22" a="1"/>
  <c r="G11" i="22" s="1"/>
  <c r="G10" i="22" a="1"/>
  <c r="G10" i="22"/>
  <c r="J10" i="22" s="1"/>
  <c r="O7" i="20" s="1"/>
  <c r="G9" i="22" a="1"/>
  <c r="G9" i="22" s="1"/>
  <c r="G8" i="22" a="1"/>
  <c r="G8" i="22" s="1"/>
  <c r="W5" i="20" s="1"/>
  <c r="G7" i="22" a="1"/>
  <c r="G7" i="22" s="1"/>
  <c r="G6" i="22" a="1"/>
  <c r="G6" i="22" s="1"/>
  <c r="J6" i="22" s="1"/>
  <c r="O3" i="20" s="1"/>
  <c r="G5" i="22" a="1"/>
  <c r="G5" i="22" s="1"/>
  <c r="K35" i="21"/>
  <c r="G32" i="21" a="1"/>
  <c r="G32" i="21" s="1"/>
  <c r="V21" i="20" s="1"/>
  <c r="G31" i="21" a="1"/>
  <c r="G31" i="21" s="1"/>
  <c r="G30" i="21" a="1"/>
  <c r="G30" i="21" s="1"/>
  <c r="V19" i="20" s="1"/>
  <c r="G29" i="21" a="1"/>
  <c r="G29" i="21" s="1"/>
  <c r="O27" i="21"/>
  <c r="N27" i="21"/>
  <c r="M27" i="21"/>
  <c r="L27" i="21"/>
  <c r="K27" i="21"/>
  <c r="E41" i="21" s="1"/>
  <c r="J27" i="21"/>
  <c r="I27" i="21"/>
  <c r="H27" i="21"/>
  <c r="G27" i="21"/>
  <c r="F27" i="21"/>
  <c r="E27" i="21"/>
  <c r="D27" i="21"/>
  <c r="C27" i="21"/>
  <c r="B27" i="21"/>
  <c r="K24" i="21"/>
  <c r="G23" i="21" a="1"/>
  <c r="G23" i="21" s="1"/>
  <c r="J23" i="21" s="1"/>
  <c r="N15" i="20" s="1"/>
  <c r="G22" i="21" a="1"/>
  <c r="G22" i="21" s="1"/>
  <c r="G21" i="21" a="1"/>
  <c r="G21" i="21"/>
  <c r="V13" i="20" s="1"/>
  <c r="G20" i="21" a="1"/>
  <c r="G20" i="21" s="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AU18" i="21"/>
  <c r="AT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K14" i="21"/>
  <c r="I14" i="21"/>
  <c r="G12" i="21" a="1"/>
  <c r="G12" i="21"/>
  <c r="J12" i="21" s="1"/>
  <c r="N9" i="20" s="1"/>
  <c r="G11" i="21" a="1"/>
  <c r="G11" i="21" s="1"/>
  <c r="G10" i="21" a="1"/>
  <c r="G10" i="21"/>
  <c r="J10" i="21" s="1"/>
  <c r="N7" i="20" s="1"/>
  <c r="G9" i="21" a="1"/>
  <c r="G9" i="21" s="1"/>
  <c r="G8" i="21" a="1"/>
  <c r="G8" i="21" s="1"/>
  <c r="V5" i="20" s="1"/>
  <c r="G7" i="21" a="1"/>
  <c r="G7" i="21" s="1"/>
  <c r="G6" i="21" a="1"/>
  <c r="G6" i="21" s="1"/>
  <c r="V3" i="20" s="1"/>
  <c r="G5" i="21" a="1"/>
  <c r="G5" i="21" s="1"/>
  <c r="W13" i="20" l="1"/>
  <c r="J21" i="22"/>
  <c r="O13" i="20" s="1"/>
  <c r="W15" i="20"/>
  <c r="J23" i="22"/>
  <c r="O15" i="20" s="1"/>
  <c r="G34" i="18" a="1"/>
  <c r="G34" i="18" s="1"/>
  <c r="J34" i="18" s="1"/>
  <c r="Q20" i="20" s="1"/>
  <c r="W19" i="20"/>
  <c r="J30" i="22"/>
  <c r="O18" i="20" s="1"/>
  <c r="G31" i="18" a="1"/>
  <c r="G31" i="18" s="1"/>
  <c r="G32" i="18" a="1"/>
  <c r="G32" i="18" s="1"/>
  <c r="J32" i="18" s="1"/>
  <c r="Q18" i="20" s="1"/>
  <c r="E40" i="21"/>
  <c r="E42" i="21"/>
  <c r="Y5" i="20"/>
  <c r="J8" i="18"/>
  <c r="Q5" i="20" s="1"/>
  <c r="X3" i="20"/>
  <c r="X11" i="20" s="1"/>
  <c r="J6" i="19"/>
  <c r="P3" i="20" s="1"/>
  <c r="X5" i="20"/>
  <c r="J8" i="19"/>
  <c r="P5" i="20" s="1"/>
  <c r="Y3" i="20"/>
  <c r="J6" i="18"/>
  <c r="Q3" i="20" s="1"/>
  <c r="W2" i="20"/>
  <c r="K15" i="22"/>
  <c r="J5" i="22"/>
  <c r="O2" i="20" s="1"/>
  <c r="X19" i="20"/>
  <c r="J32" i="19"/>
  <c r="P18" i="20" s="1"/>
  <c r="Y6" i="20"/>
  <c r="J9" i="18"/>
  <c r="Q6" i="20" s="1"/>
  <c r="V12" i="20"/>
  <c r="V17" i="20" s="1"/>
  <c r="J20" i="21"/>
  <c r="N12" i="20" s="1"/>
  <c r="K25" i="21"/>
  <c r="J31" i="21"/>
  <c r="N19" i="20" s="1"/>
  <c r="V20" i="20"/>
  <c r="J7" i="18"/>
  <c r="Q4" i="20" s="1"/>
  <c r="Y4" i="20"/>
  <c r="J9" i="21"/>
  <c r="N6" i="20" s="1"/>
  <c r="V6" i="20"/>
  <c r="W12" i="20"/>
  <c r="W17" i="20" s="1"/>
  <c r="J20" i="22"/>
  <c r="O12" i="20" s="1"/>
  <c r="K25" i="22"/>
  <c r="W18" i="20"/>
  <c r="J29" i="22"/>
  <c r="O17" i="20" s="1"/>
  <c r="K36" i="22"/>
  <c r="J34" i="19"/>
  <c r="P20" i="20" s="1"/>
  <c r="X21" i="20"/>
  <c r="J7" i="19"/>
  <c r="P4" i="20" s="1"/>
  <c r="X4" i="20"/>
  <c r="J31" i="19"/>
  <c r="P17" i="20" s="1"/>
  <c r="X18" i="20"/>
  <c r="Y18" i="20"/>
  <c r="J31" i="18"/>
  <c r="Q17" i="20" s="1"/>
  <c r="W4" i="20"/>
  <c r="J7" i="22"/>
  <c r="O4" i="20" s="1"/>
  <c r="J29" i="21"/>
  <c r="N17" i="20" s="1"/>
  <c r="K36" i="21"/>
  <c r="V18" i="20"/>
  <c r="V23" i="20" s="1"/>
  <c r="W20" i="20"/>
  <c r="J31" i="22"/>
  <c r="O19" i="20" s="1"/>
  <c r="J22" i="19"/>
  <c r="P14" i="20" s="1"/>
  <c r="X14" i="20"/>
  <c r="X12" i="20"/>
  <c r="X17" i="20" s="1"/>
  <c r="K25" i="19"/>
  <c r="J20" i="19"/>
  <c r="P12" i="20" s="1"/>
  <c r="J11" i="18"/>
  <c r="Q8" i="20" s="1"/>
  <c r="Y8" i="20"/>
  <c r="W6" i="20"/>
  <c r="J9" i="22"/>
  <c r="O6" i="20" s="1"/>
  <c r="V8" i="20"/>
  <c r="J11" i="21"/>
  <c r="N8" i="20" s="1"/>
  <c r="Y2" i="20"/>
  <c r="K15" i="18"/>
  <c r="J5" i="18"/>
  <c r="Q2" i="20" s="1"/>
  <c r="J33" i="18"/>
  <c r="Q19" i="20" s="1"/>
  <c r="Y20" i="20"/>
  <c r="K15" i="21"/>
  <c r="J5" i="21"/>
  <c r="N2" i="20" s="1"/>
  <c r="V2" i="20"/>
  <c r="V11" i="20" s="1"/>
  <c r="K25" i="18"/>
  <c r="Y12" i="20"/>
  <c r="J20" i="18"/>
  <c r="Q12" i="20" s="1"/>
  <c r="X13" i="20"/>
  <c r="J21" i="19"/>
  <c r="P13" i="20" s="1"/>
  <c r="Y13" i="20"/>
  <c r="J21" i="18"/>
  <c r="Q13" i="20" s="1"/>
  <c r="K15" i="19"/>
  <c r="J22" i="18"/>
  <c r="Q14" i="20" s="1"/>
  <c r="Y14" i="20"/>
  <c r="J7" i="21"/>
  <c r="N4" i="20" s="1"/>
  <c r="V4" i="20"/>
  <c r="J23" i="18"/>
  <c r="Q15" i="20" s="1"/>
  <c r="Y15" i="20"/>
  <c r="W8" i="20"/>
  <c r="J11" i="22"/>
  <c r="O8" i="20" s="1"/>
  <c r="J22" i="21"/>
  <c r="N14" i="20" s="1"/>
  <c r="V14" i="20"/>
  <c r="J11" i="19"/>
  <c r="P8" i="20" s="1"/>
  <c r="X8" i="20"/>
  <c r="Y21" i="20"/>
  <c r="J6" i="21"/>
  <c r="N3" i="20" s="1"/>
  <c r="J32" i="21"/>
  <c r="N20" i="20" s="1"/>
  <c r="J23" i="19"/>
  <c r="P15" i="20" s="1"/>
  <c r="V7" i="20"/>
  <c r="J22" i="22"/>
  <c r="O14" i="20" s="1"/>
  <c r="J5" i="19"/>
  <c r="P2" i="20" s="1"/>
  <c r="J9" i="19"/>
  <c r="P6" i="20" s="1"/>
  <c r="G33" i="19" a="1"/>
  <c r="G33" i="19" s="1"/>
  <c r="K36" i="19" s="1"/>
  <c r="W7" i="20"/>
  <c r="J8" i="22"/>
  <c r="O5" i="20" s="1"/>
  <c r="J21" i="21"/>
  <c r="N13" i="20" s="1"/>
  <c r="J12" i="22"/>
  <c r="O9" i="20" s="1"/>
  <c r="V9" i="20"/>
  <c r="W3" i="20"/>
  <c r="J8" i="21"/>
  <c r="N5" i="20" s="1"/>
  <c r="J30" i="21"/>
  <c r="N18" i="20" s="1"/>
  <c r="V15" i="20"/>
  <c r="J32" i="22"/>
  <c r="O20" i="20" s="1"/>
  <c r="Y17" i="20" l="1"/>
  <c r="K37" i="18"/>
  <c r="W23" i="20"/>
  <c r="Y19" i="20"/>
  <c r="Y23" i="20" s="1"/>
  <c r="W11" i="20"/>
  <c r="Y11" i="20"/>
  <c r="X23" i="20"/>
  <c r="X20" i="20"/>
  <c r="J33" i="19"/>
  <c r="P19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<sst xmlns="http://schemas.openxmlformats.org/spreadsheetml/2006/main" count="828" uniqueCount="378">
  <si>
    <t>MW</t>
  </si>
  <si>
    <t>C</t>
  </si>
  <si>
    <t>H</t>
  </si>
  <si>
    <t>O</t>
  </si>
  <si>
    <t>N</t>
  </si>
  <si>
    <t>C₂H₇N</t>
  </si>
  <si>
    <t>C3H4O</t>
  </si>
  <si>
    <t>C6H14</t>
  </si>
  <si>
    <t>C10H11N</t>
  </si>
  <si>
    <t>C4H8O2</t>
  </si>
  <si>
    <t>C3H8O</t>
  </si>
  <si>
    <t>C6H12O2</t>
  </si>
  <si>
    <t>CH2O2</t>
  </si>
  <si>
    <t>C2H4O2</t>
  </si>
  <si>
    <t>C3H6O3</t>
  </si>
  <si>
    <t>C4H5N</t>
  </si>
  <si>
    <t>CH4N2O</t>
  </si>
  <si>
    <t>C8H10</t>
  </si>
  <si>
    <t>C3H6O2</t>
  </si>
  <si>
    <t>C3H4O3</t>
  </si>
  <si>
    <t>C18H34O2</t>
  </si>
  <si>
    <t xml:space="preserve">C6H6O </t>
  </si>
  <si>
    <t>C6H11NO</t>
  </si>
  <si>
    <t>C8H15NO</t>
  </si>
  <si>
    <t>C9H12O2</t>
  </si>
  <si>
    <t>C12H24O3</t>
  </si>
  <si>
    <t>C8H7N</t>
  </si>
  <si>
    <t>C5H9NO</t>
  </si>
  <si>
    <t>C12H28O</t>
  </si>
  <si>
    <t>C3H8O3</t>
  </si>
  <si>
    <t>C13H27NO</t>
  </si>
  <si>
    <t>C17H36</t>
  </si>
  <si>
    <t>C14H25N</t>
  </si>
  <si>
    <t>C16H34O</t>
  </si>
  <si>
    <t>C16H32O2</t>
  </si>
  <si>
    <t>C27H48</t>
  </si>
  <si>
    <t>C15H31NO</t>
  </si>
  <si>
    <t>C21H30O2</t>
  </si>
  <si>
    <t>C16H33NO</t>
  </si>
  <si>
    <t>C­12H10N2</t>
  </si>
  <si>
    <t>C18H35NO</t>
  </si>
  <si>
    <t>C9H10O2</t>
  </si>
  <si>
    <t>C32H66</t>
  </si>
  <si>
    <t>C20H24N2O2</t>
  </si>
  <si>
    <t>C36H74</t>
  </si>
  <si>
    <t>C16H17NO2</t>
  </si>
  <si>
    <t>C27H37NO3</t>
  </si>
  <si>
    <t>C40H82</t>
  </si>
  <si>
    <t>Tert-Butyl Acetate</t>
  </si>
  <si>
    <t>Αιθανικό οξύ</t>
  </si>
  <si>
    <t>Tropine</t>
  </si>
  <si>
    <t>Texanol</t>
  </si>
  <si>
    <t>3-decyl-1H-pyrrole</t>
  </si>
  <si>
    <t>Myristamide, N-methyl-</t>
  </si>
  <si>
    <t>Azobenzene</t>
  </si>
  <si>
    <t>Dotriacontane</t>
  </si>
  <si>
    <t>Quinine</t>
  </si>
  <si>
    <t>Hexatriacontane</t>
  </si>
  <si>
    <t>Benzenepropanamide,N-hydroxy-a-(hydroxyimino)-</t>
  </si>
  <si>
    <t>4-Cyanophenyl 4-(tetradecyloxy)benzoate</t>
  </si>
  <si>
    <t>Tetraoctane</t>
  </si>
  <si>
    <t>C6H12</t>
  </si>
  <si>
    <t>C4H9N</t>
  </si>
  <si>
    <t>C7H8</t>
  </si>
  <si>
    <t>C8H8</t>
  </si>
  <si>
    <t>C9H12</t>
  </si>
  <si>
    <t>C10H22</t>
  </si>
  <si>
    <t>C11H24</t>
  </si>
  <si>
    <t>C7H9N</t>
  </si>
  <si>
    <t>C8H13N</t>
  </si>
  <si>
    <t>C8H11N</t>
  </si>
  <si>
    <t>C7H8O</t>
  </si>
  <si>
    <t>C9H17NO</t>
  </si>
  <si>
    <t>C12H12</t>
  </si>
  <si>
    <t>C14H220</t>
  </si>
  <si>
    <t>C8H11NO</t>
  </si>
  <si>
    <t>C15H320</t>
  </si>
  <si>
    <t>C14H29NO</t>
  </si>
  <si>
    <t>C20H42</t>
  </si>
  <si>
    <t>C16H31N</t>
  </si>
  <si>
    <t>C11H23NO2</t>
  </si>
  <si>
    <t>C12H25NO</t>
  </si>
  <si>
    <t>C18H36O2</t>
  </si>
  <si>
    <t>C18H32O2</t>
  </si>
  <si>
    <t>C26H54</t>
  </si>
  <si>
    <t>C20H14O4</t>
  </si>
  <si>
    <t>Me-Cyclopentane</t>
  </si>
  <si>
    <t>pyrrolidine</t>
  </si>
  <si>
    <t>cyclooctatetraene</t>
  </si>
  <si>
    <t>Propyl-benzene</t>
  </si>
  <si>
    <t>Denace,3-ethyl-3-methyl</t>
  </si>
  <si>
    <t>Octane,5-ethyl-2-methyl</t>
  </si>
  <si>
    <t>Benzylamine</t>
  </si>
  <si>
    <t>et-diMe-pyrrole</t>
  </si>
  <si>
    <t>Phenylethylamine</t>
  </si>
  <si>
    <t>p-cresol</t>
  </si>
  <si>
    <t>2,2,6,6 Tetramethyl-4-piperidone</t>
  </si>
  <si>
    <t>Naphthalene,2,7-dimethyl</t>
  </si>
  <si>
    <t>Phenol,2,4-bis(1,1-dimethylethyl)</t>
  </si>
  <si>
    <t>3dimethylaminopheno</t>
  </si>
  <si>
    <t>caprolactam</t>
  </si>
  <si>
    <t>triMe-dodecanol</t>
  </si>
  <si>
    <t>diMe-dodecanamide</t>
  </si>
  <si>
    <t>Phytan</t>
  </si>
  <si>
    <t>Heptadecane</t>
  </si>
  <si>
    <t>Me-dodecanamide</t>
  </si>
  <si>
    <t>Hexadecanitrile</t>
  </si>
  <si>
    <t>aminoundecanoic acid</t>
  </si>
  <si>
    <t>dodecanamide</t>
  </si>
  <si>
    <t>Eicosane</t>
  </si>
  <si>
    <t>Hexadecaonic acid, ethyl ester</t>
  </si>
  <si>
    <t>octadecynoic acid</t>
  </si>
  <si>
    <t>Hexacosabe</t>
  </si>
  <si>
    <t>1,2-Bis(benzoyloxy)
benzene</t>
  </si>
  <si>
    <t>C5H12O2</t>
  </si>
  <si>
    <t>C4H8O3</t>
  </si>
  <si>
    <t>C4H10N2</t>
  </si>
  <si>
    <t>C3H7NO</t>
  </si>
  <si>
    <t>C5H10O3</t>
  </si>
  <si>
    <t>C8H19N</t>
  </si>
  <si>
    <t>C5H4O2</t>
  </si>
  <si>
    <t>C5H6O2</t>
  </si>
  <si>
    <t>C6H12O3</t>
  </si>
  <si>
    <t>C5H10O2</t>
  </si>
  <si>
    <t>C6H8O2</t>
  </si>
  <si>
    <t>C6H6O2</t>
  </si>
  <si>
    <t>C6H10O2</t>
  </si>
  <si>
    <t>C8H14O3</t>
  </si>
  <si>
    <t>C7H8O2</t>
  </si>
  <si>
    <t>C10H22O</t>
  </si>
  <si>
    <t>C7H12O3</t>
  </si>
  <si>
    <t>C6H13NO</t>
  </si>
  <si>
    <t>C9H16O3</t>
  </si>
  <si>
    <t>C8H10O2</t>
  </si>
  <si>
    <t>C8H16O2</t>
  </si>
  <si>
    <t>C8H10O3</t>
  </si>
  <si>
    <t>C10H12O2</t>
  </si>
  <si>
    <t>C10H14O2</t>
  </si>
  <si>
    <t>C8H8O3</t>
  </si>
  <si>
    <t>C15H22O2</t>
  </si>
  <si>
    <t>C9H10O3</t>
  </si>
  <si>
    <t>C10H12O3</t>
  </si>
  <si>
    <t>C10H15NO2</t>
  </si>
  <si>
    <t>C11H12O4</t>
  </si>
  <si>
    <t>C20H22O6</t>
  </si>
  <si>
    <t>Toluene</t>
  </si>
  <si>
    <t>1-propanol, 2-ethoxy-</t>
  </si>
  <si>
    <t>ethanol, 2-(ethenyloxy)-</t>
  </si>
  <si>
    <t>propanoic acid, 2-hydroxy-, methyl ester</t>
  </si>
  <si>
    <t>piperazine</t>
  </si>
  <si>
    <t>benzene, (1-methylethyl)-</t>
  </si>
  <si>
    <t>formamide, n,n-dimethyl-</t>
  </si>
  <si>
    <t>propanoic acid, 2-hydroxy-, ethyl ester</t>
  </si>
  <si>
    <t>2-heptanamine, 5-methyl-</t>
  </si>
  <si>
    <t>2-furancarboxaldehyde</t>
  </si>
  <si>
    <t>ethyl 2-hydroxypropanoate</t>
  </si>
  <si>
    <t>oxiranemethanol</t>
  </si>
  <si>
    <t>2-furanmethanol</t>
  </si>
  <si>
    <t>butanoic acid, 2-hydroxy-, ethyl ester</t>
  </si>
  <si>
    <t>2-furanmethanol, tetrahydro-</t>
  </si>
  <si>
    <t>3-methyl-1,2-cyclopentanedione</t>
  </si>
  <si>
    <t>2-furancarboxaldehyde, 5-methyl-</t>
  </si>
  <si>
    <t>2,5-hexanedione</t>
  </si>
  <si>
    <t>butanoic anhydride</t>
  </si>
  <si>
    <t>ethanone, 1-(5-methyl-2-furanyl)-</t>
  </si>
  <si>
    <t>4-nonanol, 4-methyl-</t>
  </si>
  <si>
    <t>Guaiacol</t>
  </si>
  <si>
    <t>pentanoic acid, 4-oxo-, ethyl ester</t>
  </si>
  <si>
    <t>acetamide, n-(1-methylpropyl)-</t>
  </si>
  <si>
    <t>4-[(2-methoxyethoxy)methoxy]-1-cyclopentene</t>
  </si>
  <si>
    <t>1-hydroxy-2-methoxy-4-methylbenzene</t>
  </si>
  <si>
    <t>2-propyl-tetrahydro-pyran-3-ol</t>
  </si>
  <si>
    <t>guaiacol, 4-ethyl-</t>
  </si>
  <si>
    <t>2-furancarboxaldehyde, 5-(ethoxymethyl)-</t>
  </si>
  <si>
    <t>2-methoxy-4-vinylphenol</t>
  </si>
  <si>
    <t>phenol, 2-methoxy-4-(2-propenyl)-</t>
  </si>
  <si>
    <t>benzaldehyde, 4-hydroxy-3-methoxy-</t>
  </si>
  <si>
    <t>1-(4-isopropylphenyl)-2-methylpropyl acetate</t>
  </si>
  <si>
    <t>ethanone, 1-(4-hydroxy-3-methoxyphenyl)-</t>
  </si>
  <si>
    <t>2-propanone, (4-hydroxy-3-methoxyphenyl)-</t>
  </si>
  <si>
    <t>benzenemethanol, 4-hydroxy-R-[(methylamino)methyl]-</t>
  </si>
  <si>
    <t>5-(3-hydroxy-1-propenyl)-7-methoxy-</t>
  </si>
  <si>
    <t>3-benzofuranmethanol, 2,3-dihydro-2-(4-hydroxy-3-methoxyphenyl)-</t>
  </si>
  <si>
    <t>Leucine</t>
  </si>
  <si>
    <t>Methylethylketone diethylhydrazone</t>
  </si>
  <si>
    <t>Methyl pyrazine</t>
  </si>
  <si>
    <t>styrene</t>
  </si>
  <si>
    <t>2,5-dimethyl-pyrazine</t>
  </si>
  <si>
    <t>Decane</t>
  </si>
  <si>
    <t>Cresol</t>
  </si>
  <si>
    <t>Alanine</t>
  </si>
  <si>
    <t>Dextrose</t>
  </si>
  <si>
    <t>N-butyl acetamide</t>
  </si>
  <si>
    <t>Benzenediol</t>
  </si>
  <si>
    <t>Benzofuranone</t>
  </si>
  <si>
    <t>Tetradecane</t>
  </si>
  <si>
    <t>1-propyl-2,5-Pyrrolidinedione</t>
  </si>
  <si>
    <t>1,2:8,9-diepoxy-p-Methane</t>
  </si>
  <si>
    <t>Aspartic Acid</t>
  </si>
  <si>
    <t>Pentadecane</t>
  </si>
  <si>
    <t>3-methyl-3-propyl-2,5-Pyrrolidinedione</t>
  </si>
  <si>
    <t>Hexadecane</t>
  </si>
  <si>
    <t>Octadecane</t>
  </si>
  <si>
    <t>Glutamic Acid</t>
  </si>
  <si>
    <t>Phenylalanine</t>
  </si>
  <si>
    <t>Palmoleic Acid</t>
  </si>
  <si>
    <t>Stearic Acid</t>
  </si>
  <si>
    <t>Tyrosine</t>
  </si>
  <si>
    <t>Arachidic Acid</t>
  </si>
  <si>
    <t>Xylose</t>
  </si>
  <si>
    <t>Behenic Acid</t>
  </si>
  <si>
    <t>Glycine</t>
  </si>
  <si>
    <t>C6H14N2</t>
  </si>
  <si>
    <t>C5H6N2</t>
  </si>
  <si>
    <t>C6H8N2</t>
  </si>
  <si>
    <t>C8H6O2</t>
  </si>
  <si>
    <t>C14H3O</t>
  </si>
  <si>
    <t>C7H11NO2</t>
  </si>
  <si>
    <t>C10H16O2</t>
  </si>
  <si>
    <t>C15H32</t>
  </si>
  <si>
    <t>C8H13NO2</t>
  </si>
  <si>
    <t>C16H34</t>
  </si>
  <si>
    <t>C18H38</t>
  </si>
  <si>
    <t>CORONENE</t>
  </si>
  <si>
    <t>N-BENZYLOLEAMIDE</t>
  </si>
  <si>
    <t>OXYPHENISATIN-ACETATE</t>
  </si>
  <si>
    <t>OVALENE</t>
  </si>
  <si>
    <t>2,35-HEXATRIACONTANEDIONE</t>
  </si>
  <si>
    <t>DOHEXACONTANE</t>
  </si>
  <si>
    <t>QUERCETIN</t>
  </si>
  <si>
    <t>TETRAPHENYLPORPHINE</t>
  </si>
  <si>
    <t>DOHEPTACONTANE</t>
  </si>
  <si>
    <t>ALL-TRANS-LYCOPENE</t>
  </si>
  <si>
    <t>HEXAPHENYLMELAMINE</t>
  </si>
  <si>
    <t>C24H12</t>
  </si>
  <si>
    <t>C25H41NO</t>
  </si>
  <si>
    <t>C24H19NO5</t>
  </si>
  <si>
    <t>C32H14</t>
  </si>
  <si>
    <t>C36H70O2</t>
  </si>
  <si>
    <t>C62H126</t>
  </si>
  <si>
    <t>C15H10O7</t>
  </si>
  <si>
    <t>C44H30N4</t>
  </si>
  <si>
    <t>C72H146</t>
  </si>
  <si>
    <t>C40H56</t>
  </si>
  <si>
    <t>C39H30N6</t>
  </si>
  <si>
    <t>Target</t>
  </si>
  <si>
    <t>Ethanamine</t>
  </si>
  <si>
    <t>Propenal</t>
  </si>
  <si>
    <t>2,3 Dimethyl - Butane</t>
  </si>
  <si>
    <t>2,4,6-Trimethylbenzonitrile </t>
  </si>
  <si>
    <t>Ethyl Acetate</t>
  </si>
  <si>
    <t>2-Propanol</t>
  </si>
  <si>
    <t>Formic Acid</t>
  </si>
  <si>
    <t>Lactic Acid</t>
  </si>
  <si>
    <t>Pyrrole</t>
  </si>
  <si>
    <t>Urea</t>
  </si>
  <si>
    <t>Ethyl benzene</t>
  </si>
  <si>
    <t>Propionic Acid</t>
  </si>
  <si>
    <t>Pyruvic Acid</t>
  </si>
  <si>
    <t>Vacenic Acid</t>
  </si>
  <si>
    <t>Phenol</t>
  </si>
  <si>
    <t>2-Acetylpyrrolidine</t>
  </si>
  <si>
    <t>1-Methyl,2-5 Pyrrolidinone</t>
  </si>
  <si>
    <t>4-Ethylguaiacol</t>
  </si>
  <si>
    <t>Indole</t>
  </si>
  <si>
    <t>2- Piperidone</t>
  </si>
  <si>
    <t>Guaiacol, 4-propyl-</t>
  </si>
  <si>
    <t>1-Dodecanol</t>
  </si>
  <si>
    <t>Glycerine</t>
  </si>
  <si>
    <t>Methyl-Dodecanamide</t>
  </si>
  <si>
    <t>Hexadecanol</t>
  </si>
  <si>
    <t>Palmitic Acid</t>
  </si>
  <si>
    <t>Oleic Acid</t>
  </si>
  <si>
    <t>BETA-CHOLESTEROL</t>
  </si>
  <si>
    <t>Cholestane</t>
  </si>
  <si>
    <t>Methyl dehydroabietate</t>
  </si>
  <si>
    <t>Cetyl-Amide</t>
  </si>
  <si>
    <t>N-PENTACOSANE</t>
  </si>
  <si>
    <t>Oleamide</t>
  </si>
  <si>
    <t>N-NONACOSANE</t>
  </si>
  <si>
    <t>SITOSTEROL</t>
  </si>
  <si>
    <t>Ethyl benzoate</t>
  </si>
  <si>
    <t>16-HENTRIACONTANONE</t>
  </si>
  <si>
    <t>COUMAFURYL</t>
  </si>
  <si>
    <t>ALPHA-TOCOPHEROL</t>
  </si>
  <si>
    <t>3-PENTADECYL-2-DOCOSANE</t>
  </si>
  <si>
    <t>PERYLENE,-3-HEXYL-</t>
  </si>
  <si>
    <t>STIGMASTEROL</t>
  </si>
  <si>
    <t>1-DOTRIACONTANOL</t>
  </si>
  <si>
    <t>N-PALMITOYL-PYRAZINAMIDE</t>
  </si>
  <si>
    <t> C6H13NO2</t>
  </si>
  <si>
    <t>C3H7NO2</t>
  </si>
  <si>
    <t>C6H12O6</t>
  </si>
  <si>
    <t>C6H6O2 </t>
  </si>
  <si>
    <t>C4H7NO4</t>
  </si>
  <si>
    <t>C5H9NO4</t>
  </si>
  <si>
    <t>C9H11NO2</t>
  </si>
  <si>
    <t>C16H30O2</t>
  </si>
  <si>
    <t> C18H34O2</t>
  </si>
  <si>
    <t>C27H46O</t>
  </si>
  <si>
    <t>C9H11NO3</t>
  </si>
  <si>
    <t>C20H40O2</t>
  </si>
  <si>
    <t>C25H52</t>
  </si>
  <si>
    <t>C5H10O5</t>
  </si>
  <si>
    <t>C22H44O2</t>
  </si>
  <si>
    <t>C2H5NO2</t>
  </si>
  <si>
    <t>C29H60</t>
  </si>
  <si>
    <t>C29H50O</t>
  </si>
  <si>
    <t>C31H62O</t>
  </si>
  <si>
    <t>C17H14O5</t>
  </si>
  <si>
    <t>C29H50O2</t>
  </si>
  <si>
    <t>C37H74</t>
  </si>
  <si>
    <t>C26H24</t>
  </si>
  <si>
    <t>C29H48O</t>
  </si>
  <si>
    <t>C32H66O</t>
  </si>
  <si>
    <t>C20H35N3O</t>
  </si>
  <si>
    <t>Carb</t>
  </si>
  <si>
    <t>Acetic Acid</t>
  </si>
  <si>
    <t>Lipid</t>
  </si>
  <si>
    <t>Palmitic</t>
  </si>
  <si>
    <t>Oleic</t>
  </si>
  <si>
    <t>Protein</t>
  </si>
  <si>
    <t>Lignin</t>
  </si>
  <si>
    <t>Carbohydrates</t>
  </si>
  <si>
    <t>Density</t>
  </si>
  <si>
    <t>Sum of x</t>
  </si>
  <si>
    <t>Carbon</t>
  </si>
  <si>
    <t>Hydrogen</t>
  </si>
  <si>
    <t>Oxygen</t>
  </si>
  <si>
    <t>Nitrogen</t>
  </si>
  <si>
    <t>Biochemical Group</t>
  </si>
  <si>
    <t>Compound</t>
  </si>
  <si>
    <t>Boiling Point</t>
  </si>
  <si>
    <t>Chemical Formula</t>
  </si>
  <si>
    <t>Upgraded</t>
  </si>
  <si>
    <t>Άνθρακας</t>
  </si>
  <si>
    <t>Υδρογόνο</t>
  </si>
  <si>
    <t>Οξυγόνο</t>
  </si>
  <si>
    <t>Άζωτο</t>
  </si>
  <si>
    <t>Πρωτείνη</t>
  </si>
  <si>
    <t>Υδατάνθρακες</t>
  </si>
  <si>
    <t>Λιπίδια</t>
  </si>
  <si>
    <t>Λιγνίνη</t>
  </si>
  <si>
    <t>Πυκνότητα</t>
  </si>
  <si>
    <t>Glycose</t>
  </si>
  <si>
    <t>In</t>
  </si>
  <si>
    <t>Out</t>
  </si>
  <si>
    <t>Βιομάζα</t>
  </si>
  <si>
    <t>Βιοαργό</t>
  </si>
  <si>
    <t>Αναβαθμισμένο Βιοαργό</t>
  </si>
  <si>
    <t>Πυγολαμπίδες</t>
  </si>
  <si>
    <t>Ελαχιστα τετράγωνα</t>
  </si>
  <si>
    <t>Σμήνος</t>
  </si>
  <si>
    <t>SQP</t>
  </si>
  <si>
    <t>Ιδιότητα</t>
  </si>
  <si>
    <t>Column1</t>
  </si>
  <si>
    <t>BIOMASS</t>
  </si>
  <si>
    <t>BIOCRUDE</t>
  </si>
  <si>
    <t>UPGRADED BIOCRUDE</t>
  </si>
  <si>
    <t>Upraded</t>
  </si>
  <si>
    <t>Biocrude</t>
  </si>
  <si>
    <t>Upgraded Biocrude</t>
  </si>
  <si>
    <t>Cut Points</t>
  </si>
  <si>
    <t>True sum</t>
  </si>
  <si>
    <t>Model Sum</t>
  </si>
  <si>
    <t>Time</t>
  </si>
  <si>
    <t>Gas Oil</t>
  </si>
  <si>
    <t>Residue</t>
  </si>
  <si>
    <t>Naptha</t>
  </si>
  <si>
    <t>Vaccuum Gas Oil</t>
  </si>
  <si>
    <t>Cut</t>
  </si>
  <si>
    <t xml:space="preserve">Υπόλειμμα </t>
  </si>
  <si>
    <t>HHV</t>
  </si>
  <si>
    <t>Firefly</t>
  </si>
  <si>
    <t>LeastSquares</t>
  </si>
  <si>
    <t>PSO</t>
  </si>
  <si>
    <t>Biomass</t>
  </si>
  <si>
    <t>Νάφθα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</si>
</sst>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0" fontId="1" fillId="2" borderId="0" xfId="1"/>
    <xf numFmtId="2" fontId="1" fillId="2" borderId="0" xfId="1" applyNumberFormat="1"/>
    <xf numFmtId="0" fontId="2" fillId="3" borderId="0" xfId="2"/>
    <xf numFmtId="0" fontId="3" fillId="4" borderId="1" xfId="3"/>
    <xf numFmtId="164" fontId="0" fillId="0" borderId="0" xfId="4" applyNumberFormat="1" applyFon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5" borderId="6" xfId="0" applyFont="1" applyFill="1" applyBorder="1"/>
    <xf numFmtId="9" fontId="0" fillId="0" borderId="0" xfId="4" applyFont="1"/>
    <xf numFmtId="9" fontId="0" fillId="0" borderId="0" xfId="0" applyNumberFormat="1"/>
    <xf numFmtId="2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Calculation" xfId="3" builtinId="22"/>
    <cellStyle name="Good" xfId="1" builtinId="26"/>
    <cellStyle name="Neutral" xfId="2" builtinId="28"/>
    <cellStyle name="Normal" xfId="0" builtinId="0"/>
    <cellStyle name="Percent" xfId="4" builtinId="5"/>
  </cellStyles>
  <dxfs count="1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0</c:v>
                </c:pt>
                <c:pt idx="1">
                  <c:v>3.7005461131081317E-3</c:v>
                </c:pt>
                <c:pt idx="2">
                  <c:v>5.4702325808928132E-3</c:v>
                </c:pt>
                <c:pt idx="3">
                  <c:v>7.60619002207121E-3</c:v>
                </c:pt>
                <c:pt idx="4">
                  <c:v>1.3362733899210113E-2</c:v>
                </c:pt>
                <c:pt idx="5">
                  <c:v>1.6097215350304547E-2</c:v>
                </c:pt>
                <c:pt idx="6">
                  <c:v>1.8933608089903541E-2</c:v>
                </c:pt>
                <c:pt idx="7">
                  <c:v>1.8933608089903541E-2</c:v>
                </c:pt>
                <c:pt idx="8">
                  <c:v>2.3351460217593517E-2</c:v>
                </c:pt>
                <c:pt idx="9">
                  <c:v>2.3432478970719619E-2</c:v>
                </c:pt>
                <c:pt idx="10">
                  <c:v>2.4400915131763668E-2</c:v>
                </c:pt>
                <c:pt idx="11">
                  <c:v>3.6016487702336446E-2</c:v>
                </c:pt>
                <c:pt idx="12">
                  <c:v>3.9509954675069313E-2</c:v>
                </c:pt>
                <c:pt idx="13">
                  <c:v>4.7105645177885819E-2</c:v>
                </c:pt>
                <c:pt idx="14">
                  <c:v>5.0345484594229994E-2</c:v>
                </c:pt>
                <c:pt idx="15">
                  <c:v>5.7107756090941125E-2</c:v>
                </c:pt>
                <c:pt idx="16">
                  <c:v>5.9999191374645405E-2</c:v>
                </c:pt>
                <c:pt idx="17">
                  <c:v>6.4694021377360689E-2</c:v>
                </c:pt>
                <c:pt idx="18">
                  <c:v>7.0501038747925918E-2</c:v>
                </c:pt>
                <c:pt idx="19">
                  <c:v>7.6627958384947986E-2</c:v>
                </c:pt>
                <c:pt idx="20">
                  <c:v>8.2448585191250215E-2</c:v>
                </c:pt>
                <c:pt idx="21">
                  <c:v>8.7601417164864082E-2</c:v>
                </c:pt>
                <c:pt idx="22">
                  <c:v>9.6493007546491039E-2</c:v>
                </c:pt>
                <c:pt idx="23">
                  <c:v>0.1021896825954037</c:v>
                </c:pt>
                <c:pt idx="24">
                  <c:v>0.10799743051857705</c:v>
                </c:pt>
                <c:pt idx="25">
                  <c:v>0.11871296571588209</c:v>
                </c:pt>
                <c:pt idx="26">
                  <c:v>0.13249158436267813</c:v>
                </c:pt>
                <c:pt idx="27">
                  <c:v>0.14259387957095687</c:v>
                </c:pt>
                <c:pt idx="28">
                  <c:v>0.15109721269978432</c:v>
                </c:pt>
                <c:pt idx="29">
                  <c:v>0.16500083314653766</c:v>
                </c:pt>
                <c:pt idx="30">
                  <c:v>0.22142175985192541</c:v>
                </c:pt>
                <c:pt idx="31">
                  <c:v>0.26999779817507674</c:v>
                </c:pt>
                <c:pt idx="32">
                  <c:v>0.32850446621582841</c:v>
                </c:pt>
                <c:pt idx="33">
                  <c:v>0.3900034975850224</c:v>
                </c:pt>
                <c:pt idx="34">
                  <c:v>0.47000657772613308</c:v>
                </c:pt>
                <c:pt idx="35">
                  <c:v>0.48878225231996097</c:v>
                </c:pt>
                <c:pt idx="36">
                  <c:v>0.50400899755631401</c:v>
                </c:pt>
                <c:pt idx="37">
                  <c:v>0.51946180457644109</c:v>
                </c:pt>
                <c:pt idx="38">
                  <c:v>0.53448476392944599</c:v>
                </c:pt>
                <c:pt idx="39">
                  <c:v>0.55000132955328229</c:v>
                </c:pt>
                <c:pt idx="40">
                  <c:v>0.5599976435643641</c:v>
                </c:pt>
                <c:pt idx="41">
                  <c:v>0.61500355579235311</c:v>
                </c:pt>
                <c:pt idx="42">
                  <c:v>0.6361854923908653</c:v>
                </c:pt>
                <c:pt idx="43">
                  <c:v>0.65281982746847589</c:v>
                </c:pt>
                <c:pt idx="44">
                  <c:v>0.67301038249483203</c:v>
                </c:pt>
                <c:pt idx="45">
                  <c:v>0.69000304788518951</c:v>
                </c:pt>
                <c:pt idx="46">
                  <c:v>0.70401766046648551</c:v>
                </c:pt>
                <c:pt idx="47">
                  <c:v>0.71673344401203676</c:v>
                </c:pt>
                <c:pt idx="48">
                  <c:v>0.72700810899851764</c:v>
                </c:pt>
                <c:pt idx="49">
                  <c:v>0.73802625381164533</c:v>
                </c:pt>
                <c:pt idx="50">
                  <c:v>0.75000085335006461</c:v>
                </c:pt>
                <c:pt idx="51">
                  <c:v>0.78663460803742735</c:v>
                </c:pt>
                <c:pt idx="52">
                  <c:v>0.82000305121902328</c:v>
                </c:pt>
                <c:pt idx="53">
                  <c:v>0.83193071888990533</c:v>
                </c:pt>
                <c:pt idx="54">
                  <c:v>0.8416801258665878</c:v>
                </c:pt>
                <c:pt idx="55">
                  <c:v>0.85963176066030955</c:v>
                </c:pt>
                <c:pt idx="56">
                  <c:v>0.87000591500925561</c:v>
                </c:pt>
                <c:pt idx="57">
                  <c:v>0.92939371930702708</c:v>
                </c:pt>
                <c:pt idx="58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F3-4520-9B8F-F2D47C6D0FD2}"/>
            </c:ext>
          </c:extLst>
        </c:ser>
        <c:ser>
          <c:idx val="1"/>
          <c:order val="1"/>
          <c:tx>
            <c:v>Firefly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Firefly!$B$18:$BH$18</c:f>
              <c:numCache>
                <c:formatCode>General</c:formatCode>
                <c:ptCount val="59"/>
                <c:pt idx="0">
                  <c:v>7.2249895247897874E-3</c:v>
                </c:pt>
                <c:pt idx="1">
                  <c:v>1.0550189481859571E-2</c:v>
                </c:pt>
                <c:pt idx="2">
                  <c:v>2.5719431527636064E-2</c:v>
                </c:pt>
                <c:pt idx="3">
                  <c:v>3.3538709567014248E-2</c:v>
                </c:pt>
                <c:pt idx="4">
                  <c:v>4.7718529868656601E-2</c:v>
                </c:pt>
                <c:pt idx="5">
                  <c:v>8.8178839778522533E-2</c:v>
                </c:pt>
                <c:pt idx="6">
                  <c:v>0.1034710192590888</c:v>
                </c:pt>
                <c:pt idx="7">
                  <c:v>0.12713932472458464</c:v>
                </c:pt>
                <c:pt idx="8">
                  <c:v>0.13675574114360975</c:v>
                </c:pt>
                <c:pt idx="9">
                  <c:v>0.18018228039281262</c:v>
                </c:pt>
                <c:pt idx="10">
                  <c:v>0.19731641399467903</c:v>
                </c:pt>
                <c:pt idx="11">
                  <c:v>0.22804540146935381</c:v>
                </c:pt>
                <c:pt idx="12">
                  <c:v>0.24860804216715898</c:v>
                </c:pt>
                <c:pt idx="13">
                  <c:v>0.26372335880480047</c:v>
                </c:pt>
                <c:pt idx="14">
                  <c:v>0.27930018466895062</c:v>
                </c:pt>
                <c:pt idx="15">
                  <c:v>0.2879718515520151</c:v>
                </c:pt>
                <c:pt idx="16">
                  <c:v>0.30408299654452764</c:v>
                </c:pt>
                <c:pt idx="17">
                  <c:v>0.30770394216302499</c:v>
                </c:pt>
                <c:pt idx="18">
                  <c:v>0.33557194658509382</c:v>
                </c:pt>
                <c:pt idx="19">
                  <c:v>0.34294852984432439</c:v>
                </c:pt>
                <c:pt idx="20">
                  <c:v>0.35801890400229913</c:v>
                </c:pt>
                <c:pt idx="21">
                  <c:v>0.40035168329776594</c:v>
                </c:pt>
                <c:pt idx="22">
                  <c:v>0.41152720268217946</c:v>
                </c:pt>
                <c:pt idx="23">
                  <c:v>0.44200657568290841</c:v>
                </c:pt>
                <c:pt idx="24">
                  <c:v>0.4544354743772418</c:v>
                </c:pt>
                <c:pt idx="25">
                  <c:v>0.47814317655473432</c:v>
                </c:pt>
                <c:pt idx="26">
                  <c:v>0.48317055857282865</c:v>
                </c:pt>
                <c:pt idx="27">
                  <c:v>0.51713325809110056</c:v>
                </c:pt>
                <c:pt idx="28">
                  <c:v>0.52994364342070943</c:v>
                </c:pt>
                <c:pt idx="29">
                  <c:v>0.54068398592547173</c:v>
                </c:pt>
                <c:pt idx="30">
                  <c:v>0.56000476201708171</c:v>
                </c:pt>
                <c:pt idx="31">
                  <c:v>0.56911219391766776</c:v>
                </c:pt>
                <c:pt idx="32">
                  <c:v>0.59348679405758187</c:v>
                </c:pt>
                <c:pt idx="33">
                  <c:v>0.6173007152298976</c:v>
                </c:pt>
                <c:pt idx="34">
                  <c:v>0.62523885465812234</c:v>
                </c:pt>
                <c:pt idx="35">
                  <c:v>0.64415359626766588</c:v>
                </c:pt>
                <c:pt idx="36">
                  <c:v>0.66135356531794331</c:v>
                </c:pt>
                <c:pt idx="37">
                  <c:v>0.68420147658360353</c:v>
                </c:pt>
                <c:pt idx="38">
                  <c:v>0.70176179131702288</c:v>
                </c:pt>
                <c:pt idx="39">
                  <c:v>0.71083332393950815</c:v>
                </c:pt>
                <c:pt idx="40">
                  <c:v>0.7266061222569361</c:v>
                </c:pt>
                <c:pt idx="41">
                  <c:v>0.74130593604451855</c:v>
                </c:pt>
                <c:pt idx="42">
                  <c:v>0.75880766079682271</c:v>
                </c:pt>
                <c:pt idx="43">
                  <c:v>0.77382463995247808</c:v>
                </c:pt>
                <c:pt idx="44">
                  <c:v>0.79471386914490783</c:v>
                </c:pt>
                <c:pt idx="45">
                  <c:v>0.80945989826604703</c:v>
                </c:pt>
                <c:pt idx="46">
                  <c:v>0.81973173206192584</c:v>
                </c:pt>
                <c:pt idx="47">
                  <c:v>0.83145938106298511</c:v>
                </c:pt>
                <c:pt idx="48">
                  <c:v>0.84399412219250247</c:v>
                </c:pt>
                <c:pt idx="49">
                  <c:v>0.86075290198130716</c:v>
                </c:pt>
                <c:pt idx="50">
                  <c:v>0.88352727351564919</c:v>
                </c:pt>
                <c:pt idx="51">
                  <c:v>0.89955808646029511</c:v>
                </c:pt>
                <c:pt idx="52">
                  <c:v>0.91200783368370208</c:v>
                </c:pt>
                <c:pt idx="53">
                  <c:v>0.91309828633225065</c:v>
                </c:pt>
                <c:pt idx="54">
                  <c:v>0.93266122196165246</c:v>
                </c:pt>
                <c:pt idx="55">
                  <c:v>0.94679960679698949</c:v>
                </c:pt>
                <c:pt idx="56">
                  <c:v>0.96396156252407394</c:v>
                </c:pt>
                <c:pt idx="57">
                  <c:v>0.98711406563598036</c:v>
                </c:pt>
                <c:pt idx="58">
                  <c:v>0.99999981519016246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F3-4520-9B8F-F2D47C6D0FD2}"/>
            </c:ext>
          </c:extLst>
        </c:ser>
        <c:ser>
          <c:idx val="2"/>
          <c:order val="2"/>
          <c:tx>
            <c:v>Least Squares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3.3092693861383614E-3</c:v>
                </c:pt>
                <c:pt idx="1">
                  <c:v>4.1638525647951343E-3</c:v>
                </c:pt>
                <c:pt idx="2">
                  <c:v>6.7111473708872981E-3</c:v>
                </c:pt>
                <c:pt idx="3">
                  <c:v>7.5481735450738359E-3</c:v>
                </c:pt>
                <c:pt idx="4">
                  <c:v>8.4304380124778176E-3</c:v>
                </c:pt>
                <c:pt idx="5">
                  <c:v>9.2882548066052489E-3</c:v>
                </c:pt>
                <c:pt idx="6">
                  <c:v>1.0146065339001316E-2</c:v>
                </c:pt>
                <c:pt idx="7">
                  <c:v>1.6825364867067028E-2</c:v>
                </c:pt>
                <c:pt idx="8">
                  <c:v>1.9336670603841529E-2</c:v>
                </c:pt>
                <c:pt idx="9">
                  <c:v>2.372983463681079E-2</c:v>
                </c:pt>
                <c:pt idx="10">
                  <c:v>2.457589961891243E-2</c:v>
                </c:pt>
                <c:pt idx="11">
                  <c:v>2.9740198614420149E-2</c:v>
                </c:pt>
                <c:pt idx="12">
                  <c:v>3.9439914331325251E-2</c:v>
                </c:pt>
                <c:pt idx="13">
                  <c:v>4.3733979032667014E-2</c:v>
                </c:pt>
                <c:pt idx="14">
                  <c:v>4.4942897788553038E-2</c:v>
                </c:pt>
                <c:pt idx="15">
                  <c:v>5.2393441942043581E-2</c:v>
                </c:pt>
                <c:pt idx="16">
                  <c:v>6.0206807008969285E-2</c:v>
                </c:pt>
                <c:pt idx="17">
                  <c:v>6.443933135201789E-2</c:v>
                </c:pt>
                <c:pt idx="18">
                  <c:v>7.0223571797409096E-2</c:v>
                </c:pt>
                <c:pt idx="19">
                  <c:v>7.9094907014219576E-2</c:v>
                </c:pt>
                <c:pt idx="20">
                  <c:v>8.2425760926782971E-2</c:v>
                </c:pt>
                <c:pt idx="21">
                  <c:v>8.6893834504676373E-2</c:v>
                </c:pt>
                <c:pt idx="22">
                  <c:v>9.0393264543818949E-2</c:v>
                </c:pt>
                <c:pt idx="23">
                  <c:v>9.8895556767575138E-2</c:v>
                </c:pt>
                <c:pt idx="24">
                  <c:v>0.10699546670890504</c:v>
                </c:pt>
                <c:pt idx="25">
                  <c:v>0.12113985402019552</c:v>
                </c:pt>
                <c:pt idx="26">
                  <c:v>0.13439943585269795</c:v>
                </c:pt>
                <c:pt idx="27">
                  <c:v>0.14517164159050458</c:v>
                </c:pt>
                <c:pt idx="28">
                  <c:v>0.1552944756553537</c:v>
                </c:pt>
                <c:pt idx="29">
                  <c:v>0.16731125454254644</c:v>
                </c:pt>
                <c:pt idx="30">
                  <c:v>0.21975220272583662</c:v>
                </c:pt>
                <c:pt idx="31">
                  <c:v>0.26810481691818572</c:v>
                </c:pt>
                <c:pt idx="32">
                  <c:v>0.3295655822593207</c:v>
                </c:pt>
                <c:pt idx="33">
                  <c:v>0.39390915860087766</c:v>
                </c:pt>
                <c:pt idx="34">
                  <c:v>0.4604935197138042</c:v>
                </c:pt>
                <c:pt idx="35">
                  <c:v>0.48669593650411819</c:v>
                </c:pt>
                <c:pt idx="36">
                  <c:v>0.50601613580678828</c:v>
                </c:pt>
                <c:pt idx="37">
                  <c:v>0.52411894052470198</c:v>
                </c:pt>
                <c:pt idx="38">
                  <c:v>0.5361261216377371</c:v>
                </c:pt>
                <c:pt idx="39">
                  <c:v>0.54957067290165462</c:v>
                </c:pt>
                <c:pt idx="40">
                  <c:v>0.5672667928666979</c:v>
                </c:pt>
                <c:pt idx="41">
                  <c:v>0.61211778819884533</c:v>
                </c:pt>
                <c:pt idx="42">
                  <c:v>0.63139222127619088</c:v>
                </c:pt>
                <c:pt idx="43">
                  <c:v>0.65611793474129909</c:v>
                </c:pt>
                <c:pt idx="44">
                  <c:v>0.67247164114176183</c:v>
                </c:pt>
                <c:pt idx="45">
                  <c:v>0.68959800116067083</c:v>
                </c:pt>
                <c:pt idx="46">
                  <c:v>0.70695129478511487</c:v>
                </c:pt>
                <c:pt idx="47">
                  <c:v>0.71718391855608854</c:v>
                </c:pt>
                <c:pt idx="48">
                  <c:v>0.727710368145425</c:v>
                </c:pt>
                <c:pt idx="49">
                  <c:v>0.74206133241564476</c:v>
                </c:pt>
                <c:pt idx="50">
                  <c:v>0.75439130252008268</c:v>
                </c:pt>
                <c:pt idx="51">
                  <c:v>0.78509273422120274</c:v>
                </c:pt>
                <c:pt idx="52">
                  <c:v>0.8142610635930122</c:v>
                </c:pt>
                <c:pt idx="53">
                  <c:v>0.8295778569070259</c:v>
                </c:pt>
                <c:pt idx="54">
                  <c:v>0.84675397945126718</c:v>
                </c:pt>
                <c:pt idx="55">
                  <c:v>0.86317228462071272</c:v>
                </c:pt>
                <c:pt idx="56">
                  <c:v>0.87633491941541175</c:v>
                </c:pt>
                <c:pt idx="57">
                  <c:v>0.91385622906414188</c:v>
                </c:pt>
                <c:pt idx="58">
                  <c:v>0.95326844059357174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F3-4520-9B8F-F2D47C6D0FD2}"/>
            </c:ext>
          </c:extLst>
        </c:ser>
        <c:ser>
          <c:idx val="3"/>
          <c:order val="3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2.1097466430916889E-3</c:v>
                </c:pt>
                <c:pt idx="1">
                  <c:v>3.3077088750122002E-3</c:v>
                </c:pt>
                <c:pt idx="2">
                  <c:v>3.3898273474972413E-3</c:v>
                </c:pt>
                <c:pt idx="3">
                  <c:v>7.5686153144260918E-3</c:v>
                </c:pt>
                <c:pt idx="4">
                  <c:v>1.0047291234281641E-2</c:v>
                </c:pt>
                <c:pt idx="5">
                  <c:v>1.1501809863388264E-2</c:v>
                </c:pt>
                <c:pt idx="6">
                  <c:v>1.2118990259826273E-2</c:v>
                </c:pt>
                <c:pt idx="7">
                  <c:v>1.782287093854025E-2</c:v>
                </c:pt>
                <c:pt idx="8">
                  <c:v>2.3605285223519401E-2</c:v>
                </c:pt>
                <c:pt idx="9">
                  <c:v>2.3737512206321795E-2</c:v>
                </c:pt>
                <c:pt idx="10">
                  <c:v>2.4469009813928046E-2</c:v>
                </c:pt>
                <c:pt idx="11">
                  <c:v>2.5405171845608449E-2</c:v>
                </c:pt>
                <c:pt idx="12">
                  <c:v>3.6902007543094723E-2</c:v>
                </c:pt>
                <c:pt idx="13">
                  <c:v>3.8264882812177277E-2</c:v>
                </c:pt>
                <c:pt idx="14">
                  <c:v>4.7389662460611305E-2</c:v>
                </c:pt>
                <c:pt idx="15">
                  <c:v>5.2164677387216696E-2</c:v>
                </c:pt>
                <c:pt idx="16">
                  <c:v>6.0024539834652293E-2</c:v>
                </c:pt>
                <c:pt idx="17">
                  <c:v>6.4505914252155905E-2</c:v>
                </c:pt>
                <c:pt idx="18">
                  <c:v>7.0818081503134553E-2</c:v>
                </c:pt>
                <c:pt idx="19">
                  <c:v>8.6287253172447481E-2</c:v>
                </c:pt>
                <c:pt idx="20">
                  <c:v>8.8925376297219152E-2</c:v>
                </c:pt>
                <c:pt idx="21">
                  <c:v>9.1670021458350792E-2</c:v>
                </c:pt>
                <c:pt idx="22">
                  <c:v>9.1757474829420121E-2</c:v>
                </c:pt>
                <c:pt idx="23">
                  <c:v>0.10164551767559862</c:v>
                </c:pt>
                <c:pt idx="24">
                  <c:v>0.10792508990124096</c:v>
                </c:pt>
                <c:pt idx="25">
                  <c:v>0.11973945589309096</c:v>
                </c:pt>
                <c:pt idx="26">
                  <c:v>0.14629092845580541</c:v>
                </c:pt>
                <c:pt idx="27">
                  <c:v>0.15350761668209101</c:v>
                </c:pt>
                <c:pt idx="28">
                  <c:v>0.15963081973654614</c:v>
                </c:pt>
                <c:pt idx="29">
                  <c:v>0.16493930851648261</c:v>
                </c:pt>
                <c:pt idx="30">
                  <c:v>0.26689286657193317</c:v>
                </c:pt>
                <c:pt idx="31">
                  <c:v>0.27028465513104816</c:v>
                </c:pt>
                <c:pt idx="32">
                  <c:v>0.37976275649866215</c:v>
                </c:pt>
                <c:pt idx="33">
                  <c:v>0.39013039046065123</c:v>
                </c:pt>
                <c:pt idx="34">
                  <c:v>0.4697689085621119</c:v>
                </c:pt>
                <c:pt idx="35">
                  <c:v>0.47003493233188665</c:v>
                </c:pt>
                <c:pt idx="36">
                  <c:v>0.50436719017489529</c:v>
                </c:pt>
                <c:pt idx="37">
                  <c:v>0.53917290415594432</c:v>
                </c:pt>
                <c:pt idx="38">
                  <c:v>0.54146029737610535</c:v>
                </c:pt>
                <c:pt idx="39">
                  <c:v>0.54959155825702599</c:v>
                </c:pt>
                <c:pt idx="40">
                  <c:v>0.56034615383624398</c:v>
                </c:pt>
                <c:pt idx="41">
                  <c:v>0.61492689385927468</c:v>
                </c:pt>
                <c:pt idx="42">
                  <c:v>0.63048864871171872</c:v>
                </c:pt>
                <c:pt idx="43">
                  <c:v>0.64463259201262579</c:v>
                </c:pt>
                <c:pt idx="44">
                  <c:v>0.67486073816064351</c:v>
                </c:pt>
                <c:pt idx="45">
                  <c:v>0.68994014351131372</c:v>
                </c:pt>
                <c:pt idx="46">
                  <c:v>0.70434206346201511</c:v>
                </c:pt>
                <c:pt idx="47">
                  <c:v>0.71771514126004587</c:v>
                </c:pt>
                <c:pt idx="48">
                  <c:v>0.73400812097120804</c:v>
                </c:pt>
                <c:pt idx="49">
                  <c:v>0.74533431090616664</c:v>
                </c:pt>
                <c:pt idx="50">
                  <c:v>0.7500482034626772</c:v>
                </c:pt>
                <c:pt idx="51">
                  <c:v>0.80856567817719704</c:v>
                </c:pt>
                <c:pt idx="52">
                  <c:v>0.82016604354357847</c:v>
                </c:pt>
                <c:pt idx="53">
                  <c:v>0.83709378659993461</c:v>
                </c:pt>
                <c:pt idx="54">
                  <c:v>0.843946841683612</c:v>
                </c:pt>
                <c:pt idx="55">
                  <c:v>0.86845435994562414</c:v>
                </c:pt>
                <c:pt idx="56">
                  <c:v>0.87012996530570907</c:v>
                </c:pt>
                <c:pt idx="57">
                  <c:v>0.88538046236983337</c:v>
                </c:pt>
                <c:pt idx="58">
                  <c:v>0.95497274776707231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F3-4520-9B8F-F2D47C6D0FD2}"/>
            </c:ext>
          </c:extLst>
        </c:ser>
        <c:ser>
          <c:idx val="4"/>
          <c:order val="4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F3-4520-9B8F-F2D47C6D0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LEASTSQUARES!$J$5:$J$12</c:f>
              <c:numCache>
                <c:formatCode>0.0%</c:formatCode>
                <c:ptCount val="8"/>
                <c:pt idx="0">
                  <c:v>7.7781623196303704E-2</c:v>
                </c:pt>
                <c:pt idx="1">
                  <c:v>0.14380938140108487</c:v>
                </c:pt>
                <c:pt idx="2">
                  <c:v>0.14811737364806987</c:v>
                </c:pt>
                <c:pt idx="3">
                  <c:v>9.5898558940466436E-2</c:v>
                </c:pt>
                <c:pt idx="4">
                  <c:v>1.1340213145467652</c:v>
                </c:pt>
                <c:pt idx="5">
                  <c:v>0.64510149589612409</c:v>
                </c:pt>
                <c:pt idx="6">
                  <c:v>1.1930890113858665</c:v>
                </c:pt>
                <c:pt idx="7">
                  <c:v>0.26182186657253914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6-425B-A13D-FBDAE22D155D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PSO!$J$5:$J$12</c:f>
              <c:numCache>
                <c:formatCode>0.0%</c:formatCode>
                <c:ptCount val="8"/>
                <c:pt idx="0">
                  <c:v>5.5237941694546225E-3</c:v>
                </c:pt>
                <c:pt idx="1">
                  <c:v>7.2618519250865383E-3</c:v>
                </c:pt>
                <c:pt idx="2">
                  <c:v>7.2780672298331378E-2</c:v>
                </c:pt>
                <c:pt idx="3">
                  <c:v>0.43112385433302364</c:v>
                </c:pt>
                <c:pt idx="4">
                  <c:v>6.6770415542166048E-2</c:v>
                </c:pt>
                <c:pt idx="5">
                  <c:v>0.22114047993165029</c:v>
                </c:pt>
                <c:pt idx="6">
                  <c:v>2.6179023546511707E-2</c:v>
                </c:pt>
                <c:pt idx="7">
                  <c:v>0.18772793456778958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A6-425B-A13D-FBDAE22D155D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SQP!$J$5:$J$12</c:f>
              <c:numCache>
                <c:formatCode>0.0%</c:formatCode>
                <c:ptCount val="8"/>
                <c:pt idx="0">
                  <c:v>7.5374350202248299E-3</c:v>
                </c:pt>
                <c:pt idx="1">
                  <c:v>1.833168250881359E-2</c:v>
                </c:pt>
                <c:pt idx="2">
                  <c:v>5.2539997309994167E-2</c:v>
                </c:pt>
                <c:pt idx="3">
                  <c:v>0.49030180961726288</c:v>
                </c:pt>
                <c:pt idx="4">
                  <c:v>2.9975788091820242E-2</c:v>
                </c:pt>
                <c:pt idx="5">
                  <c:v>0.19760627974875078</c:v>
                </c:pt>
                <c:pt idx="6">
                  <c:v>3.3999172428962422E-2</c:v>
                </c:pt>
                <c:pt idx="7">
                  <c:v>5.4405189457246372E-2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A6-425B-A13D-FBDAE22D155D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SQP!$F$5:$F$12</c:f>
              <c:strCache>
                <c:ptCount val="8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  <c:pt idx="4">
                  <c:v>Πρωτείνη</c:v>
                </c:pt>
                <c:pt idx="5">
                  <c:v>Υδατάνθρακες</c:v>
                </c:pt>
                <c:pt idx="6">
                  <c:v>Λιπίδια</c:v>
                </c:pt>
                <c:pt idx="7">
                  <c:v>Λιγνίνη</c:v>
                </c:pt>
              </c:strCache>
            </c:strRef>
          </c:cat>
          <c:val>
            <c:numRef>
              <c:f>Firefly!$J$5:$J$12</c:f>
              <c:numCache>
                <c:formatCode>0.0%</c:formatCode>
                <c:ptCount val="8"/>
                <c:pt idx="0">
                  <c:v>2.4644933867618646E-3</c:v>
                </c:pt>
                <c:pt idx="1">
                  <c:v>4.7394104178081677E-3</c:v>
                </c:pt>
                <c:pt idx="2">
                  <c:v>7.0549297749977563E-2</c:v>
                </c:pt>
                <c:pt idx="3">
                  <c:v>0.47784801213173456</c:v>
                </c:pt>
                <c:pt idx="4">
                  <c:v>6.5833758126131778E-2</c:v>
                </c:pt>
                <c:pt idx="5">
                  <c:v>0.25396615123992011</c:v>
                </c:pt>
                <c:pt idx="6">
                  <c:v>7.837967346599535E-2</c:v>
                </c:pt>
                <c:pt idx="7">
                  <c:v>0.15361010538468611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A6-425B-A13D-FBDAE22D1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445728"/>
        <c:axId val="1699444064"/>
      </c:barChart>
      <c:catAx>
        <c:axId val="169944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44064"/>
        <c:crosses val="autoZero"/>
        <c:auto val="1"/>
        <c:lblAlgn val="ctr"/>
        <c:lblOffset val="100"/>
        <c:noMultiLvlLbl val="0"/>
      </c:catAx>
      <c:valAx>
        <c:axId val="16994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LEASTSQUARES!$J$20:$J$23</c:f>
              <c:numCache>
                <c:formatCode>0.0%</c:formatCode>
                <c:ptCount val="4"/>
                <c:pt idx="0">
                  <c:v>1.4431515056235212E-2</c:v>
                </c:pt>
                <c:pt idx="1">
                  <c:v>3.4059838549279618E-3</c:v>
                </c:pt>
                <c:pt idx="2">
                  <c:v>0.14111418021587122</c:v>
                </c:pt>
                <c:pt idx="3">
                  <c:v>8.6675254936891877E-2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4-4CD9-8DB7-82E62B319798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PSO!$J$20:$J$23</c:f>
              <c:numCache>
                <c:formatCode>0.0%</c:formatCode>
                <c:ptCount val="4"/>
                <c:pt idx="0">
                  <c:v>1.121252121076644E-2</c:v>
                </c:pt>
                <c:pt idx="1">
                  <c:v>2.7243764641070017E-2</c:v>
                </c:pt>
                <c:pt idx="2">
                  <c:v>0.119379265529398</c:v>
                </c:pt>
                <c:pt idx="3">
                  <c:v>6.1047565839917821E-2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34-4CD9-8DB7-82E62B319798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SQP!$J$20:$J$23</c:f>
              <c:numCache>
                <c:formatCode>0.0%</c:formatCode>
                <c:ptCount val="4"/>
                <c:pt idx="0">
                  <c:v>8.5678404773913207E-4</c:v>
                </c:pt>
                <c:pt idx="1">
                  <c:v>2.1210291216098381E-2</c:v>
                </c:pt>
                <c:pt idx="2">
                  <c:v>4.0158334980320148E-3</c:v>
                </c:pt>
                <c:pt idx="3">
                  <c:v>1.8098680618755768E-2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34-4CD9-8DB7-82E62B319798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Firefly!$J$20:$J$23</c:f>
              <c:numCache>
                <c:formatCode>0.0%</c:formatCode>
                <c:ptCount val="4"/>
                <c:pt idx="0">
                  <c:v>3.9837694080420295E-2</c:v>
                </c:pt>
                <c:pt idx="1">
                  <c:v>6.309041899589525E-2</c:v>
                </c:pt>
                <c:pt idx="2">
                  <c:v>0.32793118869630528</c:v>
                </c:pt>
                <c:pt idx="3">
                  <c:v>0.36847674462855901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34-4CD9-8DB7-82E62B319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334464"/>
        <c:axId val="1770334880"/>
      </c:barChart>
      <c:catAx>
        <c:axId val="17703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880"/>
        <c:crosses val="autoZero"/>
        <c:auto val="1"/>
        <c:lblAlgn val="ctr"/>
        <c:lblOffset val="100"/>
        <c:noMultiLvlLbl val="0"/>
      </c:catAx>
      <c:valAx>
        <c:axId val="1770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LEASTSQUARES!$J$31:$J$34</c:f>
              <c:numCache>
                <c:formatCode>0.0%</c:formatCode>
                <c:ptCount val="4"/>
                <c:pt idx="0">
                  <c:v>6.2581690427936597E-4</c:v>
                </c:pt>
                <c:pt idx="1">
                  <c:v>2.8765524454040466E-2</c:v>
                </c:pt>
                <c:pt idx="2">
                  <c:v>0.56689479884295735</c:v>
                </c:pt>
                <c:pt idx="3">
                  <c:v>0.58371761133204969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4-47EB-943C-D88D9287DF6D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PSO!$J$31:$J$34</c:f>
              <c:numCache>
                <c:formatCode>0.0%</c:formatCode>
                <c:ptCount val="4"/>
                <c:pt idx="0">
                  <c:v>4.0550576239799525E-2</c:v>
                </c:pt>
                <c:pt idx="1">
                  <c:v>3.571130854806407E-2</c:v>
                </c:pt>
                <c:pt idx="2">
                  <c:v>0.44937555704709908</c:v>
                </c:pt>
                <c:pt idx="3">
                  <c:v>1.2856445668315513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4-47EB-943C-D88D9287DF6D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SQP!$J$29:$J$32</c:f>
              <c:numCache>
                <c:formatCode>0.0%</c:formatCode>
                <c:ptCount val="4"/>
                <c:pt idx="0">
                  <c:v>5.2448468280533059E-4</c:v>
                </c:pt>
                <c:pt idx="1">
                  <c:v>5.9891071242006433E-3</c:v>
                </c:pt>
                <c:pt idx="2">
                  <c:v>0.4491943712427352</c:v>
                </c:pt>
                <c:pt idx="3">
                  <c:v>1.2855589318361751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94-47EB-943C-D88D9287DF6D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Firefly!$J$29:$J$32</c:f>
              <c:numCache>
                <c:formatCode>0.0%</c:formatCode>
                <c:ptCount val="4"/>
                <c:pt idx="0">
                  <c:v>1.9878239196215543E-2</c:v>
                </c:pt>
                <c:pt idx="1">
                  <c:v>0.10390037126618086</c:v>
                </c:pt>
                <c:pt idx="2">
                  <c:v>0.72357027896868631</c:v>
                </c:pt>
                <c:pt idx="3">
                  <c:v>0.17211597742794335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94-47EB-943C-D88D9287D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717232"/>
        <c:axId val="1691713904"/>
      </c:barChart>
      <c:catAx>
        <c:axId val="16917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3904"/>
        <c:crosses val="autoZero"/>
        <c:auto val="1"/>
        <c:lblAlgn val="ctr"/>
        <c:lblOffset val="100"/>
        <c:noMultiLvlLbl val="0"/>
      </c:catAx>
      <c:valAx>
        <c:axId val="16917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TBD</a:t>
            </a:r>
          </a:p>
        </c:rich>
      </c:tx>
      <c:layout>
        <c:manualLayout>
          <c:xMode val="edge"/>
          <c:yMode val="edge"/>
          <c:x val="0.43467171866674559"/>
          <c:y val="3.6090231261655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SQP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SQP!$B$27:$O$27</c:f>
              <c:numCache>
                <c:formatCode>General</c:formatCode>
                <c:ptCount val="14"/>
                <c:pt idx="0">
                  <c:v>0.17665903565607102</c:v>
                </c:pt>
                <c:pt idx="1">
                  <c:v>0.50451065768184655</c:v>
                </c:pt>
                <c:pt idx="2">
                  <c:v>0.64999044797336714</c:v>
                </c:pt>
                <c:pt idx="3">
                  <c:v>0.76801912437812103</c:v>
                </c:pt>
                <c:pt idx="4">
                  <c:v>0.81397142946436973</c:v>
                </c:pt>
                <c:pt idx="5">
                  <c:v>0.82677451848998285</c:v>
                </c:pt>
                <c:pt idx="6">
                  <c:v>0.83997372432314643</c:v>
                </c:pt>
                <c:pt idx="7">
                  <c:v>0.85485687533526056</c:v>
                </c:pt>
                <c:pt idx="8">
                  <c:v>0.87001110381628255</c:v>
                </c:pt>
                <c:pt idx="9">
                  <c:v>0.87959747552835088</c:v>
                </c:pt>
                <c:pt idx="10">
                  <c:v>0.90038580337870566</c:v>
                </c:pt>
                <c:pt idx="11">
                  <c:v>0.90038580337870566</c:v>
                </c:pt>
                <c:pt idx="12">
                  <c:v>0.95016535106959099</c:v>
                </c:pt>
                <c:pt idx="13">
                  <c:v>0.99999999999999967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A8-4367-82BA-A3A011471FF0}"/>
            </c:ext>
          </c:extLst>
        </c:ser>
        <c:ser>
          <c:idx val="0"/>
          <c:order val="1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LEASTSQUARES!$B$27:$O$27</c:f>
              <c:numCache>
                <c:formatCode>General</c:formatCode>
                <c:ptCount val="14"/>
                <c:pt idx="0">
                  <c:v>0.25480353211147555</c:v>
                </c:pt>
                <c:pt idx="1">
                  <c:v>0.52978669437415737</c:v>
                </c:pt>
                <c:pt idx="2">
                  <c:v>0.72537323173731749</c:v>
                </c:pt>
                <c:pt idx="3">
                  <c:v>0.75212361533125272</c:v>
                </c:pt>
                <c:pt idx="4">
                  <c:v>0.78396504975356662</c:v>
                </c:pt>
                <c:pt idx="5">
                  <c:v>0.81312447147063327</c:v>
                </c:pt>
                <c:pt idx="6">
                  <c:v>0.84228389055671127</c:v>
                </c:pt>
                <c:pt idx="7">
                  <c:v>0.86916581659477887</c:v>
                </c:pt>
                <c:pt idx="8">
                  <c:v>0.89604679714053759</c:v>
                </c:pt>
                <c:pt idx="9">
                  <c:v>0.91971044339421548</c:v>
                </c:pt>
                <c:pt idx="10">
                  <c:v>0.94013437170558622</c:v>
                </c:pt>
                <c:pt idx="11">
                  <c:v>0.96048911202193221</c:v>
                </c:pt>
                <c:pt idx="12">
                  <c:v>0.97711275322544766</c:v>
                </c:pt>
                <c:pt idx="13">
                  <c:v>0.99373603567288771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A8-4367-82BA-A3A011471FF0}"/>
            </c:ext>
          </c:extLst>
        </c:ser>
        <c:ser>
          <c:idx val="2"/>
          <c:order val="2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PSO!$B$27:$O$27</c:f>
              <c:numCache>
                <c:formatCode>General</c:formatCode>
                <c:ptCount val="14"/>
                <c:pt idx="0">
                  <c:v>0.17666598342944503</c:v>
                </c:pt>
                <c:pt idx="1">
                  <c:v>0.50449954460252788</c:v>
                </c:pt>
                <c:pt idx="2">
                  <c:v>0.64999984647676423</c:v>
                </c:pt>
                <c:pt idx="3">
                  <c:v>0.76801471209360594</c:v>
                </c:pt>
                <c:pt idx="4">
                  <c:v>0.81396873891425359</c:v>
                </c:pt>
                <c:pt idx="5">
                  <c:v>0.83699474385275652</c:v>
                </c:pt>
                <c:pt idx="6">
                  <c:v>0.84000657598905082</c:v>
                </c:pt>
                <c:pt idx="7">
                  <c:v>0.8441212362847762</c:v>
                </c:pt>
                <c:pt idx="8">
                  <c:v>0.86999760053594388</c:v>
                </c:pt>
                <c:pt idx="9">
                  <c:v>0.87962177740953651</c:v>
                </c:pt>
                <c:pt idx="10">
                  <c:v>0.90038726752175191</c:v>
                </c:pt>
                <c:pt idx="11">
                  <c:v>0.90038726752175191</c:v>
                </c:pt>
                <c:pt idx="12">
                  <c:v>0.94725867049355816</c:v>
                </c:pt>
                <c:pt idx="13">
                  <c:v>0.96000071065917081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A8-4367-82BA-A3A011471FF0}"/>
            </c:ext>
          </c:extLst>
        </c:ser>
        <c:ser>
          <c:idx val="3"/>
          <c:order val="3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A8-4367-82BA-A3A011471FF0}"/>
            </c:ext>
          </c:extLst>
        </c:ser>
        <c:ser>
          <c:idx val="5"/>
          <c:order val="4"/>
          <c:tx>
            <c:v>Firefly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Firefly!$B$27:$O$27</c:f>
              <c:numCache>
                <c:formatCode>General</c:formatCode>
                <c:ptCount val="14"/>
                <c:pt idx="0">
                  <c:v>5.0478663560266654E-3</c:v>
                </c:pt>
                <c:pt idx="1">
                  <c:v>1.4495638685100051E-2</c:v>
                </c:pt>
                <c:pt idx="2">
                  <c:v>6.9963854537525003E-2</c:v>
                </c:pt>
                <c:pt idx="3">
                  <c:v>0.11865927071573677</c:v>
                </c:pt>
                <c:pt idx="4">
                  <c:v>0.13530429292511764</c:v>
                </c:pt>
                <c:pt idx="5">
                  <c:v>0.15475241512150595</c:v>
                </c:pt>
                <c:pt idx="6">
                  <c:v>0.38559314610775375</c:v>
                </c:pt>
                <c:pt idx="7">
                  <c:v>0.40258869555520427</c:v>
                </c:pt>
                <c:pt idx="8">
                  <c:v>0.43050553930796021</c:v>
                </c:pt>
                <c:pt idx="9">
                  <c:v>0.5772715899866866</c:v>
                </c:pt>
                <c:pt idx="10">
                  <c:v>0.59380190625058471</c:v>
                </c:pt>
                <c:pt idx="11">
                  <c:v>0.6347927875492434</c:v>
                </c:pt>
                <c:pt idx="12">
                  <c:v>0.79647461278665077</c:v>
                </c:pt>
                <c:pt idx="13">
                  <c:v>1.0000001948402677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3A8-4367-82BA-A3A011471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492563429571"/>
          <c:y val="6.0185185185185182E-2"/>
          <c:w val="0.6531364829396325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LEASTSQUARES!$J$31:$J$34</c:f>
              <c:numCache>
                <c:formatCode>0.0%</c:formatCode>
                <c:ptCount val="4"/>
                <c:pt idx="0">
                  <c:v>6.2581690427936597E-4</c:v>
                </c:pt>
                <c:pt idx="1">
                  <c:v>2.8765524454040466E-2</c:v>
                </c:pt>
                <c:pt idx="2">
                  <c:v>0.56689479884295735</c:v>
                </c:pt>
                <c:pt idx="3">
                  <c:v>0.58371761133204969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8-4201-8B5B-48A842FE6C35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PSO!$J$31:$J$34</c:f>
              <c:numCache>
                <c:formatCode>0.0%</c:formatCode>
                <c:ptCount val="4"/>
                <c:pt idx="0">
                  <c:v>4.0550576239799525E-2</c:v>
                </c:pt>
                <c:pt idx="1">
                  <c:v>3.571130854806407E-2</c:v>
                </c:pt>
                <c:pt idx="2">
                  <c:v>0.44937555704709908</c:v>
                </c:pt>
                <c:pt idx="3">
                  <c:v>1.2856445668315513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8-4201-8B5B-48A842FE6C35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SQP!$J$29:$J$32</c:f>
              <c:numCache>
                <c:formatCode>0.0%</c:formatCode>
                <c:ptCount val="4"/>
                <c:pt idx="0">
                  <c:v>5.2448468280533059E-4</c:v>
                </c:pt>
                <c:pt idx="1">
                  <c:v>5.9891071242006433E-3</c:v>
                </c:pt>
                <c:pt idx="2">
                  <c:v>0.4491943712427352</c:v>
                </c:pt>
                <c:pt idx="3">
                  <c:v>1.2855589318361751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58-4201-8B5B-48A842FE6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717232"/>
        <c:axId val="1691713904"/>
      </c:barChart>
      <c:catAx>
        <c:axId val="16917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3904"/>
        <c:crosses val="autoZero"/>
        <c:auto val="1"/>
        <c:lblAlgn val="ctr"/>
        <c:lblOffset val="100"/>
        <c:noMultiLvlLbl val="0"/>
      </c:catAx>
      <c:valAx>
        <c:axId val="16917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121890103542889E-2"/>
          <c:y val="2.5428331875182269E-2"/>
          <c:w val="0.6658031496062991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LEASTSQUARES!$J$20:$J$23</c:f>
              <c:numCache>
                <c:formatCode>0.0%</c:formatCode>
                <c:ptCount val="4"/>
                <c:pt idx="0">
                  <c:v>1.4431515056235212E-2</c:v>
                </c:pt>
                <c:pt idx="1">
                  <c:v>3.4059838549279618E-3</c:v>
                </c:pt>
                <c:pt idx="2">
                  <c:v>0.14111418021587122</c:v>
                </c:pt>
                <c:pt idx="3">
                  <c:v>8.6675254936891877E-2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C-46EB-904F-78D613F09E2C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PSO!$J$20:$J$23</c:f>
              <c:numCache>
                <c:formatCode>0.0%</c:formatCode>
                <c:ptCount val="4"/>
                <c:pt idx="0">
                  <c:v>1.121252121076644E-2</c:v>
                </c:pt>
                <c:pt idx="1">
                  <c:v>2.7243764641070017E-2</c:v>
                </c:pt>
                <c:pt idx="2">
                  <c:v>0.119379265529398</c:v>
                </c:pt>
                <c:pt idx="3">
                  <c:v>6.1047565839917821E-2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C-46EB-904F-78D613F09E2C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SQP!$J$20:$J$23</c:f>
              <c:numCache>
                <c:formatCode>0.0%</c:formatCode>
                <c:ptCount val="4"/>
                <c:pt idx="0">
                  <c:v>8.5678404773913207E-4</c:v>
                </c:pt>
                <c:pt idx="1">
                  <c:v>2.1210291216098381E-2</c:v>
                </c:pt>
                <c:pt idx="2">
                  <c:v>4.0158334980320148E-3</c:v>
                </c:pt>
                <c:pt idx="3">
                  <c:v>1.8098680618755768E-2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C-46EB-904F-78D613F09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334464"/>
        <c:axId val="1770334880"/>
      </c:barChart>
      <c:catAx>
        <c:axId val="17703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880"/>
        <c:crosses val="autoZero"/>
        <c:auto val="1"/>
        <c:lblAlgn val="ctr"/>
        <c:lblOffset val="100"/>
        <c:noMultiLvlLbl val="0"/>
      </c:catAx>
      <c:valAx>
        <c:axId val="1770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118197181874006E-2"/>
          <c:y val="6.3303640021607974E-2"/>
          <c:w val="0.82019421485357813"/>
          <c:h val="0.86469532319436648"/>
        </c:manualLayout>
      </c:layout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9866-4895-BD53-FB52F025A675}"/>
            </c:ext>
          </c:extLst>
        </c:ser>
        <c:ser>
          <c:idx val="9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9866-4895-BD53-FB52F025A675}"/>
            </c:ext>
          </c:extLst>
        </c:ser>
        <c:ser>
          <c:idx val="10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9866-4895-BD53-FB52F025A675}"/>
            </c:ext>
          </c:extLst>
        </c:ser>
        <c:ser>
          <c:idx val="11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9866-4895-BD53-FB52F025A675}"/>
            </c:ext>
          </c:extLst>
        </c:ser>
        <c:ser>
          <c:idx val="12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9866-4895-BD53-FB52F025A675}"/>
            </c:ext>
          </c:extLst>
        </c:ser>
        <c:ser>
          <c:idx val="13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9866-4895-BD53-FB52F025A675}"/>
            </c:ext>
          </c:extLst>
        </c:ser>
        <c:ser>
          <c:idx val="14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9866-4895-BD53-FB52F025A675}"/>
            </c:ext>
          </c:extLst>
        </c:ser>
        <c:ser>
          <c:idx val="15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9866-4895-BD53-FB52F025A675}"/>
            </c:ext>
          </c:extLst>
        </c:ser>
        <c:ser>
          <c:idx val="0"/>
          <c:order val="8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0</c:v>
                </c:pt>
                <c:pt idx="1">
                  <c:v>3.7005461131081317E-3</c:v>
                </c:pt>
                <c:pt idx="2">
                  <c:v>5.4702325808928132E-3</c:v>
                </c:pt>
                <c:pt idx="3">
                  <c:v>7.60619002207121E-3</c:v>
                </c:pt>
                <c:pt idx="4">
                  <c:v>1.3362733899210113E-2</c:v>
                </c:pt>
                <c:pt idx="5">
                  <c:v>1.6097215350304547E-2</c:v>
                </c:pt>
                <c:pt idx="6">
                  <c:v>1.8933608089903541E-2</c:v>
                </c:pt>
                <c:pt idx="7">
                  <c:v>1.8933608089903541E-2</c:v>
                </c:pt>
                <c:pt idx="8">
                  <c:v>2.3351460217593517E-2</c:v>
                </c:pt>
                <c:pt idx="9">
                  <c:v>2.3432478970719619E-2</c:v>
                </c:pt>
                <c:pt idx="10">
                  <c:v>2.4400915131763668E-2</c:v>
                </c:pt>
                <c:pt idx="11">
                  <c:v>3.6016487702336446E-2</c:v>
                </c:pt>
                <c:pt idx="12">
                  <c:v>3.9509954675069313E-2</c:v>
                </c:pt>
                <c:pt idx="13">
                  <c:v>4.7105645177885819E-2</c:v>
                </c:pt>
                <c:pt idx="14">
                  <c:v>5.0345484594229994E-2</c:v>
                </c:pt>
                <c:pt idx="15">
                  <c:v>5.7107756090941125E-2</c:v>
                </c:pt>
                <c:pt idx="16">
                  <c:v>5.9999191374645405E-2</c:v>
                </c:pt>
                <c:pt idx="17">
                  <c:v>6.4694021377360689E-2</c:v>
                </c:pt>
                <c:pt idx="18">
                  <c:v>7.0501038747925918E-2</c:v>
                </c:pt>
                <c:pt idx="19">
                  <c:v>7.6627958384947986E-2</c:v>
                </c:pt>
                <c:pt idx="20">
                  <c:v>8.2448585191250215E-2</c:v>
                </c:pt>
                <c:pt idx="21">
                  <c:v>8.7601417164864082E-2</c:v>
                </c:pt>
                <c:pt idx="22">
                  <c:v>9.6493007546491039E-2</c:v>
                </c:pt>
                <c:pt idx="23">
                  <c:v>0.1021896825954037</c:v>
                </c:pt>
                <c:pt idx="24">
                  <c:v>0.10799743051857705</c:v>
                </c:pt>
                <c:pt idx="25">
                  <c:v>0.11871296571588209</c:v>
                </c:pt>
                <c:pt idx="26">
                  <c:v>0.13249158436267813</c:v>
                </c:pt>
                <c:pt idx="27">
                  <c:v>0.14259387957095687</c:v>
                </c:pt>
                <c:pt idx="28">
                  <c:v>0.15109721269978432</c:v>
                </c:pt>
                <c:pt idx="29">
                  <c:v>0.16500083314653766</c:v>
                </c:pt>
                <c:pt idx="30">
                  <c:v>0.22142175985192541</c:v>
                </c:pt>
                <c:pt idx="31">
                  <c:v>0.26999779817507674</c:v>
                </c:pt>
                <c:pt idx="32">
                  <c:v>0.32850446621582841</c:v>
                </c:pt>
                <c:pt idx="33">
                  <c:v>0.3900034975850224</c:v>
                </c:pt>
                <c:pt idx="34">
                  <c:v>0.47000657772613308</c:v>
                </c:pt>
                <c:pt idx="35">
                  <c:v>0.48878225231996097</c:v>
                </c:pt>
                <c:pt idx="36">
                  <c:v>0.50400899755631401</c:v>
                </c:pt>
                <c:pt idx="37">
                  <c:v>0.51946180457644109</c:v>
                </c:pt>
                <c:pt idx="38">
                  <c:v>0.53448476392944599</c:v>
                </c:pt>
                <c:pt idx="39">
                  <c:v>0.55000132955328229</c:v>
                </c:pt>
                <c:pt idx="40">
                  <c:v>0.5599976435643641</c:v>
                </c:pt>
                <c:pt idx="41">
                  <c:v>0.61500355579235311</c:v>
                </c:pt>
                <c:pt idx="42">
                  <c:v>0.6361854923908653</c:v>
                </c:pt>
                <c:pt idx="43">
                  <c:v>0.65281982746847589</c:v>
                </c:pt>
                <c:pt idx="44">
                  <c:v>0.67301038249483203</c:v>
                </c:pt>
                <c:pt idx="45">
                  <c:v>0.69000304788518951</c:v>
                </c:pt>
                <c:pt idx="46">
                  <c:v>0.70401766046648551</c:v>
                </c:pt>
                <c:pt idx="47">
                  <c:v>0.71673344401203676</c:v>
                </c:pt>
                <c:pt idx="48">
                  <c:v>0.72700810899851764</c:v>
                </c:pt>
                <c:pt idx="49">
                  <c:v>0.73802625381164533</c:v>
                </c:pt>
                <c:pt idx="50">
                  <c:v>0.75000085335006461</c:v>
                </c:pt>
                <c:pt idx="51">
                  <c:v>0.78663460803742735</c:v>
                </c:pt>
                <c:pt idx="52">
                  <c:v>0.82000305121902328</c:v>
                </c:pt>
                <c:pt idx="53">
                  <c:v>0.83193071888990533</c:v>
                </c:pt>
                <c:pt idx="54">
                  <c:v>0.8416801258665878</c:v>
                </c:pt>
                <c:pt idx="55">
                  <c:v>0.85963176066030955</c:v>
                </c:pt>
                <c:pt idx="56">
                  <c:v>0.87000591500925561</c:v>
                </c:pt>
                <c:pt idx="57">
                  <c:v>0.92939371930702708</c:v>
                </c:pt>
                <c:pt idx="58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866-4895-BD53-FB52F025A675}"/>
            </c:ext>
          </c:extLst>
        </c:ser>
        <c:ser>
          <c:idx val="1"/>
          <c:order val="9"/>
          <c:tx>
            <c:v>Firefly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Firefly!$B$18:$BH$18</c:f>
              <c:numCache>
                <c:formatCode>General</c:formatCode>
                <c:ptCount val="59"/>
                <c:pt idx="0">
                  <c:v>7.2249895247897874E-3</c:v>
                </c:pt>
                <c:pt idx="1">
                  <c:v>1.0550189481859571E-2</c:v>
                </c:pt>
                <c:pt idx="2">
                  <c:v>2.5719431527636064E-2</c:v>
                </c:pt>
                <c:pt idx="3">
                  <c:v>3.3538709567014248E-2</c:v>
                </c:pt>
                <c:pt idx="4">
                  <c:v>4.7718529868656601E-2</c:v>
                </c:pt>
                <c:pt idx="5">
                  <c:v>8.8178839778522533E-2</c:v>
                </c:pt>
                <c:pt idx="6">
                  <c:v>0.1034710192590888</c:v>
                </c:pt>
                <c:pt idx="7">
                  <c:v>0.12713932472458464</c:v>
                </c:pt>
                <c:pt idx="8">
                  <c:v>0.13675574114360975</c:v>
                </c:pt>
                <c:pt idx="9">
                  <c:v>0.18018228039281262</c:v>
                </c:pt>
                <c:pt idx="10">
                  <c:v>0.19731641399467903</c:v>
                </c:pt>
                <c:pt idx="11">
                  <c:v>0.22804540146935381</c:v>
                </c:pt>
                <c:pt idx="12">
                  <c:v>0.24860804216715898</c:v>
                </c:pt>
                <c:pt idx="13">
                  <c:v>0.26372335880480047</c:v>
                </c:pt>
                <c:pt idx="14">
                  <c:v>0.27930018466895062</c:v>
                </c:pt>
                <c:pt idx="15">
                  <c:v>0.2879718515520151</c:v>
                </c:pt>
                <c:pt idx="16">
                  <c:v>0.30408299654452764</c:v>
                </c:pt>
                <c:pt idx="17">
                  <c:v>0.30770394216302499</c:v>
                </c:pt>
                <c:pt idx="18">
                  <c:v>0.33557194658509382</c:v>
                </c:pt>
                <c:pt idx="19">
                  <c:v>0.34294852984432439</c:v>
                </c:pt>
                <c:pt idx="20">
                  <c:v>0.35801890400229913</c:v>
                </c:pt>
                <c:pt idx="21">
                  <c:v>0.40035168329776594</c:v>
                </c:pt>
                <c:pt idx="22">
                  <c:v>0.41152720268217946</c:v>
                </c:pt>
                <c:pt idx="23">
                  <c:v>0.44200657568290841</c:v>
                </c:pt>
                <c:pt idx="24">
                  <c:v>0.4544354743772418</c:v>
                </c:pt>
                <c:pt idx="25">
                  <c:v>0.47814317655473432</c:v>
                </c:pt>
                <c:pt idx="26">
                  <c:v>0.48317055857282865</c:v>
                </c:pt>
                <c:pt idx="27">
                  <c:v>0.51713325809110056</c:v>
                </c:pt>
                <c:pt idx="28">
                  <c:v>0.52994364342070943</c:v>
                </c:pt>
                <c:pt idx="29">
                  <c:v>0.54068398592547173</c:v>
                </c:pt>
                <c:pt idx="30">
                  <c:v>0.56000476201708171</c:v>
                </c:pt>
                <c:pt idx="31">
                  <c:v>0.56911219391766776</c:v>
                </c:pt>
                <c:pt idx="32">
                  <c:v>0.59348679405758187</c:v>
                </c:pt>
                <c:pt idx="33">
                  <c:v>0.6173007152298976</c:v>
                </c:pt>
                <c:pt idx="34">
                  <c:v>0.62523885465812234</c:v>
                </c:pt>
                <c:pt idx="35">
                  <c:v>0.64415359626766588</c:v>
                </c:pt>
                <c:pt idx="36">
                  <c:v>0.66135356531794331</c:v>
                </c:pt>
                <c:pt idx="37">
                  <c:v>0.68420147658360353</c:v>
                </c:pt>
                <c:pt idx="38">
                  <c:v>0.70176179131702288</c:v>
                </c:pt>
                <c:pt idx="39">
                  <c:v>0.71083332393950815</c:v>
                </c:pt>
                <c:pt idx="40">
                  <c:v>0.7266061222569361</c:v>
                </c:pt>
                <c:pt idx="41">
                  <c:v>0.74130593604451855</c:v>
                </c:pt>
                <c:pt idx="42">
                  <c:v>0.75880766079682271</c:v>
                </c:pt>
                <c:pt idx="43">
                  <c:v>0.77382463995247808</c:v>
                </c:pt>
                <c:pt idx="44">
                  <c:v>0.79471386914490783</c:v>
                </c:pt>
                <c:pt idx="45">
                  <c:v>0.80945989826604703</c:v>
                </c:pt>
                <c:pt idx="46">
                  <c:v>0.81973173206192584</c:v>
                </c:pt>
                <c:pt idx="47">
                  <c:v>0.83145938106298511</c:v>
                </c:pt>
                <c:pt idx="48">
                  <c:v>0.84399412219250247</c:v>
                </c:pt>
                <c:pt idx="49">
                  <c:v>0.86075290198130716</c:v>
                </c:pt>
                <c:pt idx="50">
                  <c:v>0.88352727351564919</c:v>
                </c:pt>
                <c:pt idx="51">
                  <c:v>0.89955808646029511</c:v>
                </c:pt>
                <c:pt idx="52">
                  <c:v>0.91200783368370208</c:v>
                </c:pt>
                <c:pt idx="53">
                  <c:v>0.91309828633225065</c:v>
                </c:pt>
                <c:pt idx="54">
                  <c:v>0.93266122196165246</c:v>
                </c:pt>
                <c:pt idx="55">
                  <c:v>0.94679960679698949</c:v>
                </c:pt>
                <c:pt idx="56">
                  <c:v>0.96396156252407394</c:v>
                </c:pt>
                <c:pt idx="57">
                  <c:v>0.98711406563598036</c:v>
                </c:pt>
                <c:pt idx="58">
                  <c:v>0.99999981519016246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866-4895-BD53-FB52F025A675}"/>
            </c:ext>
          </c:extLst>
        </c:ser>
        <c:ser>
          <c:idx val="2"/>
          <c:order val="10"/>
          <c:tx>
            <c:v>Least Squares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3.3092693861383614E-3</c:v>
                </c:pt>
                <c:pt idx="1">
                  <c:v>4.1638525647951343E-3</c:v>
                </c:pt>
                <c:pt idx="2">
                  <c:v>6.7111473708872981E-3</c:v>
                </c:pt>
                <c:pt idx="3">
                  <c:v>7.5481735450738359E-3</c:v>
                </c:pt>
                <c:pt idx="4">
                  <c:v>8.4304380124778176E-3</c:v>
                </c:pt>
                <c:pt idx="5">
                  <c:v>9.2882548066052489E-3</c:v>
                </c:pt>
                <c:pt idx="6">
                  <c:v>1.0146065339001316E-2</c:v>
                </c:pt>
                <c:pt idx="7">
                  <c:v>1.6825364867067028E-2</c:v>
                </c:pt>
                <c:pt idx="8">
                  <c:v>1.9336670603841529E-2</c:v>
                </c:pt>
                <c:pt idx="9">
                  <c:v>2.372983463681079E-2</c:v>
                </c:pt>
                <c:pt idx="10">
                  <c:v>2.457589961891243E-2</c:v>
                </c:pt>
                <c:pt idx="11">
                  <c:v>2.9740198614420149E-2</c:v>
                </c:pt>
                <c:pt idx="12">
                  <c:v>3.9439914331325251E-2</c:v>
                </c:pt>
                <c:pt idx="13">
                  <c:v>4.3733979032667014E-2</c:v>
                </c:pt>
                <c:pt idx="14">
                  <c:v>4.4942897788553038E-2</c:v>
                </c:pt>
                <c:pt idx="15">
                  <c:v>5.2393441942043581E-2</c:v>
                </c:pt>
                <c:pt idx="16">
                  <c:v>6.0206807008969285E-2</c:v>
                </c:pt>
                <c:pt idx="17">
                  <c:v>6.443933135201789E-2</c:v>
                </c:pt>
                <c:pt idx="18">
                  <c:v>7.0223571797409096E-2</c:v>
                </c:pt>
                <c:pt idx="19">
                  <c:v>7.9094907014219576E-2</c:v>
                </c:pt>
                <c:pt idx="20">
                  <c:v>8.2425760926782971E-2</c:v>
                </c:pt>
                <c:pt idx="21">
                  <c:v>8.6893834504676373E-2</c:v>
                </c:pt>
                <c:pt idx="22">
                  <c:v>9.0393264543818949E-2</c:v>
                </c:pt>
                <c:pt idx="23">
                  <c:v>9.8895556767575138E-2</c:v>
                </c:pt>
                <c:pt idx="24">
                  <c:v>0.10699546670890504</c:v>
                </c:pt>
                <c:pt idx="25">
                  <c:v>0.12113985402019552</c:v>
                </c:pt>
                <c:pt idx="26">
                  <c:v>0.13439943585269795</c:v>
                </c:pt>
                <c:pt idx="27">
                  <c:v>0.14517164159050458</c:v>
                </c:pt>
                <c:pt idx="28">
                  <c:v>0.1552944756553537</c:v>
                </c:pt>
                <c:pt idx="29">
                  <c:v>0.16731125454254644</c:v>
                </c:pt>
                <c:pt idx="30">
                  <c:v>0.21975220272583662</c:v>
                </c:pt>
                <c:pt idx="31">
                  <c:v>0.26810481691818572</c:v>
                </c:pt>
                <c:pt idx="32">
                  <c:v>0.3295655822593207</c:v>
                </c:pt>
                <c:pt idx="33">
                  <c:v>0.39390915860087766</c:v>
                </c:pt>
                <c:pt idx="34">
                  <c:v>0.4604935197138042</c:v>
                </c:pt>
                <c:pt idx="35">
                  <c:v>0.48669593650411819</c:v>
                </c:pt>
                <c:pt idx="36">
                  <c:v>0.50601613580678828</c:v>
                </c:pt>
                <c:pt idx="37">
                  <c:v>0.52411894052470198</c:v>
                </c:pt>
                <c:pt idx="38">
                  <c:v>0.5361261216377371</c:v>
                </c:pt>
                <c:pt idx="39">
                  <c:v>0.54957067290165462</c:v>
                </c:pt>
                <c:pt idx="40">
                  <c:v>0.5672667928666979</c:v>
                </c:pt>
                <c:pt idx="41">
                  <c:v>0.61211778819884533</c:v>
                </c:pt>
                <c:pt idx="42">
                  <c:v>0.63139222127619088</c:v>
                </c:pt>
                <c:pt idx="43">
                  <c:v>0.65611793474129909</c:v>
                </c:pt>
                <c:pt idx="44">
                  <c:v>0.67247164114176183</c:v>
                </c:pt>
                <c:pt idx="45">
                  <c:v>0.68959800116067083</c:v>
                </c:pt>
                <c:pt idx="46">
                  <c:v>0.70695129478511487</c:v>
                </c:pt>
                <c:pt idx="47">
                  <c:v>0.71718391855608854</c:v>
                </c:pt>
                <c:pt idx="48">
                  <c:v>0.727710368145425</c:v>
                </c:pt>
                <c:pt idx="49">
                  <c:v>0.74206133241564476</c:v>
                </c:pt>
                <c:pt idx="50">
                  <c:v>0.75439130252008268</c:v>
                </c:pt>
                <c:pt idx="51">
                  <c:v>0.78509273422120274</c:v>
                </c:pt>
                <c:pt idx="52">
                  <c:v>0.8142610635930122</c:v>
                </c:pt>
                <c:pt idx="53">
                  <c:v>0.8295778569070259</c:v>
                </c:pt>
                <c:pt idx="54">
                  <c:v>0.84675397945126718</c:v>
                </c:pt>
                <c:pt idx="55">
                  <c:v>0.86317228462071272</c:v>
                </c:pt>
                <c:pt idx="56">
                  <c:v>0.87633491941541175</c:v>
                </c:pt>
                <c:pt idx="57">
                  <c:v>0.91385622906414188</c:v>
                </c:pt>
                <c:pt idx="58">
                  <c:v>0.95326844059357174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866-4895-BD53-FB52F025A675}"/>
            </c:ext>
          </c:extLst>
        </c:ser>
        <c:ser>
          <c:idx val="3"/>
          <c:order val="11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2.1097466430916889E-3</c:v>
                </c:pt>
                <c:pt idx="1">
                  <c:v>3.3077088750122002E-3</c:v>
                </c:pt>
                <c:pt idx="2">
                  <c:v>3.3898273474972413E-3</c:v>
                </c:pt>
                <c:pt idx="3">
                  <c:v>7.5686153144260918E-3</c:v>
                </c:pt>
                <c:pt idx="4">
                  <c:v>1.0047291234281641E-2</c:v>
                </c:pt>
                <c:pt idx="5">
                  <c:v>1.1501809863388264E-2</c:v>
                </c:pt>
                <c:pt idx="6">
                  <c:v>1.2118990259826273E-2</c:v>
                </c:pt>
                <c:pt idx="7">
                  <c:v>1.782287093854025E-2</c:v>
                </c:pt>
                <c:pt idx="8">
                  <c:v>2.3605285223519401E-2</c:v>
                </c:pt>
                <c:pt idx="9">
                  <c:v>2.3737512206321795E-2</c:v>
                </c:pt>
                <c:pt idx="10">
                  <c:v>2.4469009813928046E-2</c:v>
                </c:pt>
                <c:pt idx="11">
                  <c:v>2.5405171845608449E-2</c:v>
                </c:pt>
                <c:pt idx="12">
                  <c:v>3.6902007543094723E-2</c:v>
                </c:pt>
                <c:pt idx="13">
                  <c:v>3.8264882812177277E-2</c:v>
                </c:pt>
                <c:pt idx="14">
                  <c:v>4.7389662460611305E-2</c:v>
                </c:pt>
                <c:pt idx="15">
                  <c:v>5.2164677387216696E-2</c:v>
                </c:pt>
                <c:pt idx="16">
                  <c:v>6.0024539834652293E-2</c:v>
                </c:pt>
                <c:pt idx="17">
                  <c:v>6.4505914252155905E-2</c:v>
                </c:pt>
                <c:pt idx="18">
                  <c:v>7.0818081503134553E-2</c:v>
                </c:pt>
                <c:pt idx="19">
                  <c:v>8.6287253172447481E-2</c:v>
                </c:pt>
                <c:pt idx="20">
                  <c:v>8.8925376297219152E-2</c:v>
                </c:pt>
                <c:pt idx="21">
                  <c:v>9.1670021458350792E-2</c:v>
                </c:pt>
                <c:pt idx="22">
                  <c:v>9.1757474829420121E-2</c:v>
                </c:pt>
                <c:pt idx="23">
                  <c:v>0.10164551767559862</c:v>
                </c:pt>
                <c:pt idx="24">
                  <c:v>0.10792508990124096</c:v>
                </c:pt>
                <c:pt idx="25">
                  <c:v>0.11973945589309096</c:v>
                </c:pt>
                <c:pt idx="26">
                  <c:v>0.14629092845580541</c:v>
                </c:pt>
                <c:pt idx="27">
                  <c:v>0.15350761668209101</c:v>
                </c:pt>
                <c:pt idx="28">
                  <c:v>0.15963081973654614</c:v>
                </c:pt>
                <c:pt idx="29">
                  <c:v>0.16493930851648261</c:v>
                </c:pt>
                <c:pt idx="30">
                  <c:v>0.26689286657193317</c:v>
                </c:pt>
                <c:pt idx="31">
                  <c:v>0.27028465513104816</c:v>
                </c:pt>
                <c:pt idx="32">
                  <c:v>0.37976275649866215</c:v>
                </c:pt>
                <c:pt idx="33">
                  <c:v>0.39013039046065123</c:v>
                </c:pt>
                <c:pt idx="34">
                  <c:v>0.4697689085621119</c:v>
                </c:pt>
                <c:pt idx="35">
                  <c:v>0.47003493233188665</c:v>
                </c:pt>
                <c:pt idx="36">
                  <c:v>0.50436719017489529</c:v>
                </c:pt>
                <c:pt idx="37">
                  <c:v>0.53917290415594432</c:v>
                </c:pt>
                <c:pt idx="38">
                  <c:v>0.54146029737610535</c:v>
                </c:pt>
                <c:pt idx="39">
                  <c:v>0.54959155825702599</c:v>
                </c:pt>
                <c:pt idx="40">
                  <c:v>0.56034615383624398</c:v>
                </c:pt>
                <c:pt idx="41">
                  <c:v>0.61492689385927468</c:v>
                </c:pt>
                <c:pt idx="42">
                  <c:v>0.63048864871171872</c:v>
                </c:pt>
                <c:pt idx="43">
                  <c:v>0.64463259201262579</c:v>
                </c:pt>
                <c:pt idx="44">
                  <c:v>0.67486073816064351</c:v>
                </c:pt>
                <c:pt idx="45">
                  <c:v>0.68994014351131372</c:v>
                </c:pt>
                <c:pt idx="46">
                  <c:v>0.70434206346201511</c:v>
                </c:pt>
                <c:pt idx="47">
                  <c:v>0.71771514126004587</c:v>
                </c:pt>
                <c:pt idx="48">
                  <c:v>0.73400812097120804</c:v>
                </c:pt>
                <c:pt idx="49">
                  <c:v>0.74533431090616664</c:v>
                </c:pt>
                <c:pt idx="50">
                  <c:v>0.7500482034626772</c:v>
                </c:pt>
                <c:pt idx="51">
                  <c:v>0.80856567817719704</c:v>
                </c:pt>
                <c:pt idx="52">
                  <c:v>0.82016604354357847</c:v>
                </c:pt>
                <c:pt idx="53">
                  <c:v>0.83709378659993461</c:v>
                </c:pt>
                <c:pt idx="54">
                  <c:v>0.843946841683612</c:v>
                </c:pt>
                <c:pt idx="55">
                  <c:v>0.86845435994562414</c:v>
                </c:pt>
                <c:pt idx="56">
                  <c:v>0.87012996530570907</c:v>
                </c:pt>
                <c:pt idx="57">
                  <c:v>0.88538046236983337</c:v>
                </c:pt>
                <c:pt idx="58">
                  <c:v>0.95497274776707231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9866-4895-BD53-FB52F025A675}"/>
            </c:ext>
          </c:extLst>
        </c:ser>
        <c:ser>
          <c:idx val="4"/>
          <c:order val="12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9866-4895-BD53-FB52F025A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layout>
            <c:manualLayout>
              <c:xMode val="edge"/>
              <c:yMode val="edge"/>
              <c:x val="0"/>
              <c:y val="0.229953899248767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856737335077697E-2"/>
          <c:y val="3.5608297512154483E-2"/>
          <c:w val="0.82075088911099736"/>
          <c:h val="0.86469532319436648"/>
        </c:manualLayout>
      </c:layout>
      <c:scatterChart>
        <c:scatterStyle val="smooth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E2C0-4A63-977B-5EA5308DF449}"/>
            </c:ext>
          </c:extLst>
        </c:ser>
        <c:ser>
          <c:idx val="6"/>
          <c:order val="1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E2C0-4A63-977B-5EA5308DF449}"/>
            </c:ext>
          </c:extLst>
        </c:ser>
        <c:ser>
          <c:idx val="7"/>
          <c:order val="2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E2C0-4A63-977B-5EA5308DF449}"/>
            </c:ext>
          </c:extLst>
        </c:ser>
        <c:ser>
          <c:idx val="8"/>
          <c:order val="3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E2C0-4A63-977B-5EA5308DF449}"/>
            </c:ext>
          </c:extLst>
        </c:ser>
        <c:ser>
          <c:idx val="9"/>
          <c:order val="4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E2C0-4A63-977B-5EA5308DF449}"/>
            </c:ext>
          </c:extLst>
        </c:ser>
        <c:ser>
          <c:idx val="10"/>
          <c:order val="5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E2C0-4A63-977B-5EA5308DF449}"/>
            </c:ext>
          </c:extLst>
        </c:ser>
        <c:ser>
          <c:idx val="11"/>
          <c:order val="6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E2C0-4A63-977B-5EA5308DF449}"/>
            </c:ext>
          </c:extLst>
        </c:ser>
        <c:ser>
          <c:idx val="12"/>
          <c:order val="7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E2C0-4A63-977B-5EA5308DF449}"/>
            </c:ext>
          </c:extLst>
        </c:ser>
        <c:ser>
          <c:idx val="1"/>
          <c:order val="8"/>
          <c:tx>
            <c:v>SQP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SQP!$B$27:$O$27</c:f>
              <c:numCache>
                <c:formatCode>General</c:formatCode>
                <c:ptCount val="14"/>
                <c:pt idx="0">
                  <c:v>0.17665903565607102</c:v>
                </c:pt>
                <c:pt idx="1">
                  <c:v>0.50451065768184655</c:v>
                </c:pt>
                <c:pt idx="2">
                  <c:v>0.64999044797336714</c:v>
                </c:pt>
                <c:pt idx="3">
                  <c:v>0.76801912437812103</c:v>
                </c:pt>
                <c:pt idx="4">
                  <c:v>0.81397142946436973</c:v>
                </c:pt>
                <c:pt idx="5">
                  <c:v>0.82677451848998285</c:v>
                </c:pt>
                <c:pt idx="6">
                  <c:v>0.83997372432314643</c:v>
                </c:pt>
                <c:pt idx="7">
                  <c:v>0.85485687533526056</c:v>
                </c:pt>
                <c:pt idx="8">
                  <c:v>0.87001110381628255</c:v>
                </c:pt>
                <c:pt idx="9">
                  <c:v>0.87959747552835088</c:v>
                </c:pt>
                <c:pt idx="10">
                  <c:v>0.90038580337870566</c:v>
                </c:pt>
                <c:pt idx="11">
                  <c:v>0.90038580337870566</c:v>
                </c:pt>
                <c:pt idx="12">
                  <c:v>0.95016535106959099</c:v>
                </c:pt>
                <c:pt idx="13">
                  <c:v>0.99999999999999967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E2C0-4A63-977B-5EA5308DF449}"/>
            </c:ext>
          </c:extLst>
        </c:ser>
        <c:ser>
          <c:idx val="0"/>
          <c:order val="9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LEASTSQUARES!$B$27:$O$27</c:f>
              <c:numCache>
                <c:formatCode>General</c:formatCode>
                <c:ptCount val="14"/>
                <c:pt idx="0">
                  <c:v>0.25480353211147555</c:v>
                </c:pt>
                <c:pt idx="1">
                  <c:v>0.52978669437415737</c:v>
                </c:pt>
                <c:pt idx="2">
                  <c:v>0.72537323173731749</c:v>
                </c:pt>
                <c:pt idx="3">
                  <c:v>0.75212361533125272</c:v>
                </c:pt>
                <c:pt idx="4">
                  <c:v>0.78396504975356662</c:v>
                </c:pt>
                <c:pt idx="5">
                  <c:v>0.81312447147063327</c:v>
                </c:pt>
                <c:pt idx="6">
                  <c:v>0.84228389055671127</c:v>
                </c:pt>
                <c:pt idx="7">
                  <c:v>0.86916581659477887</c:v>
                </c:pt>
                <c:pt idx="8">
                  <c:v>0.89604679714053759</c:v>
                </c:pt>
                <c:pt idx="9">
                  <c:v>0.91971044339421548</c:v>
                </c:pt>
                <c:pt idx="10">
                  <c:v>0.94013437170558622</c:v>
                </c:pt>
                <c:pt idx="11">
                  <c:v>0.96048911202193221</c:v>
                </c:pt>
                <c:pt idx="12">
                  <c:v>0.97711275322544766</c:v>
                </c:pt>
                <c:pt idx="13">
                  <c:v>0.99373603567288771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E2C0-4A63-977B-5EA5308DF449}"/>
            </c:ext>
          </c:extLst>
        </c:ser>
        <c:ser>
          <c:idx val="2"/>
          <c:order val="10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PSO!$B$27:$O$27</c:f>
              <c:numCache>
                <c:formatCode>General</c:formatCode>
                <c:ptCount val="14"/>
                <c:pt idx="0">
                  <c:v>0.17666598342944503</c:v>
                </c:pt>
                <c:pt idx="1">
                  <c:v>0.50449954460252788</c:v>
                </c:pt>
                <c:pt idx="2">
                  <c:v>0.64999984647676423</c:v>
                </c:pt>
                <c:pt idx="3">
                  <c:v>0.76801471209360594</c:v>
                </c:pt>
                <c:pt idx="4">
                  <c:v>0.81396873891425359</c:v>
                </c:pt>
                <c:pt idx="5">
                  <c:v>0.83699474385275652</c:v>
                </c:pt>
                <c:pt idx="6">
                  <c:v>0.84000657598905082</c:v>
                </c:pt>
                <c:pt idx="7">
                  <c:v>0.8441212362847762</c:v>
                </c:pt>
                <c:pt idx="8">
                  <c:v>0.86999760053594388</c:v>
                </c:pt>
                <c:pt idx="9">
                  <c:v>0.87962177740953651</c:v>
                </c:pt>
                <c:pt idx="10">
                  <c:v>0.90038726752175191</c:v>
                </c:pt>
                <c:pt idx="11">
                  <c:v>0.90038726752175191</c:v>
                </c:pt>
                <c:pt idx="12">
                  <c:v>0.94725867049355816</c:v>
                </c:pt>
                <c:pt idx="13">
                  <c:v>0.96000071065917081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E2C0-4A63-977B-5EA5308DF449}"/>
            </c:ext>
          </c:extLst>
        </c:ser>
        <c:ser>
          <c:idx val="3"/>
          <c:order val="1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E2C0-4A63-977B-5EA5308DF449}"/>
            </c:ext>
          </c:extLst>
        </c:ser>
        <c:ser>
          <c:idx val="5"/>
          <c:order val="12"/>
          <c:tx>
            <c:v>Firefly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Firefly!$B$27:$O$27</c:f>
              <c:numCache>
                <c:formatCode>General</c:formatCode>
                <c:ptCount val="14"/>
                <c:pt idx="0">
                  <c:v>5.0478663560266654E-3</c:v>
                </c:pt>
                <c:pt idx="1">
                  <c:v>1.4495638685100051E-2</c:v>
                </c:pt>
                <c:pt idx="2">
                  <c:v>6.9963854537525003E-2</c:v>
                </c:pt>
                <c:pt idx="3">
                  <c:v>0.11865927071573677</c:v>
                </c:pt>
                <c:pt idx="4">
                  <c:v>0.13530429292511764</c:v>
                </c:pt>
                <c:pt idx="5">
                  <c:v>0.15475241512150595</c:v>
                </c:pt>
                <c:pt idx="6">
                  <c:v>0.38559314610775375</c:v>
                </c:pt>
                <c:pt idx="7">
                  <c:v>0.40258869555520427</c:v>
                </c:pt>
                <c:pt idx="8">
                  <c:v>0.43050553930796021</c:v>
                </c:pt>
                <c:pt idx="9">
                  <c:v>0.5772715899866866</c:v>
                </c:pt>
                <c:pt idx="10">
                  <c:v>0.59380190625058471</c:v>
                </c:pt>
                <c:pt idx="11">
                  <c:v>0.6347927875492434</c:v>
                </c:pt>
                <c:pt idx="12">
                  <c:v>0.79647461278665077</c:v>
                </c:pt>
                <c:pt idx="13">
                  <c:v>1.0000001948402677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E2C0-4A63-977B-5EA5308D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F0-4B0C-A0BA-AD955EA05BF3}"/>
            </c:ext>
          </c:extLst>
        </c:ser>
        <c:ser>
          <c:idx val="9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F0-4B0C-A0BA-AD955EA05BF3}"/>
            </c:ext>
          </c:extLst>
        </c:ser>
        <c:ser>
          <c:idx val="10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F0-4B0C-A0BA-AD955EA05BF3}"/>
            </c:ext>
          </c:extLst>
        </c:ser>
        <c:ser>
          <c:idx val="11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F0-4B0C-A0BA-AD955EA05BF3}"/>
            </c:ext>
          </c:extLst>
        </c:ser>
        <c:ser>
          <c:idx val="12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F0-4B0C-A0BA-AD955EA05BF3}"/>
            </c:ext>
          </c:extLst>
        </c:ser>
        <c:ser>
          <c:idx val="13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F0-4B0C-A0BA-AD955EA05BF3}"/>
            </c:ext>
          </c:extLst>
        </c:ser>
        <c:ser>
          <c:idx val="14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0F0-4B0C-A0BA-AD955EA05BF3}"/>
            </c:ext>
          </c:extLst>
        </c:ser>
        <c:ser>
          <c:idx val="15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0F0-4B0C-A0BA-AD955EA05BF3}"/>
            </c:ext>
          </c:extLst>
        </c:ser>
        <c:ser>
          <c:idx val="0"/>
          <c:order val="8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0</c:v>
                </c:pt>
                <c:pt idx="1">
                  <c:v>3.7005461131081317E-3</c:v>
                </c:pt>
                <c:pt idx="2">
                  <c:v>5.4702325808928132E-3</c:v>
                </c:pt>
                <c:pt idx="3">
                  <c:v>7.60619002207121E-3</c:v>
                </c:pt>
                <c:pt idx="4">
                  <c:v>1.3362733899210113E-2</c:v>
                </c:pt>
                <c:pt idx="5">
                  <c:v>1.6097215350304547E-2</c:v>
                </c:pt>
                <c:pt idx="6">
                  <c:v>1.8933608089903541E-2</c:v>
                </c:pt>
                <c:pt idx="7">
                  <c:v>1.8933608089903541E-2</c:v>
                </c:pt>
                <c:pt idx="8">
                  <c:v>2.3351460217593517E-2</c:v>
                </c:pt>
                <c:pt idx="9">
                  <c:v>2.3432478970719619E-2</c:v>
                </c:pt>
                <c:pt idx="10">
                  <c:v>2.4400915131763668E-2</c:v>
                </c:pt>
                <c:pt idx="11">
                  <c:v>3.6016487702336446E-2</c:v>
                </c:pt>
                <c:pt idx="12">
                  <c:v>3.9509954675069313E-2</c:v>
                </c:pt>
                <c:pt idx="13">
                  <c:v>4.7105645177885819E-2</c:v>
                </c:pt>
                <c:pt idx="14">
                  <c:v>5.0345484594229994E-2</c:v>
                </c:pt>
                <c:pt idx="15">
                  <c:v>5.7107756090941125E-2</c:v>
                </c:pt>
                <c:pt idx="16">
                  <c:v>5.9999191374645405E-2</c:v>
                </c:pt>
                <c:pt idx="17">
                  <c:v>6.4694021377360689E-2</c:v>
                </c:pt>
                <c:pt idx="18">
                  <c:v>7.0501038747925918E-2</c:v>
                </c:pt>
                <c:pt idx="19">
                  <c:v>7.6627958384947986E-2</c:v>
                </c:pt>
                <c:pt idx="20">
                  <c:v>8.2448585191250215E-2</c:v>
                </c:pt>
                <c:pt idx="21">
                  <c:v>8.7601417164864082E-2</c:v>
                </c:pt>
                <c:pt idx="22">
                  <c:v>9.6493007546491039E-2</c:v>
                </c:pt>
                <c:pt idx="23">
                  <c:v>0.1021896825954037</c:v>
                </c:pt>
                <c:pt idx="24">
                  <c:v>0.10799743051857705</c:v>
                </c:pt>
                <c:pt idx="25">
                  <c:v>0.11871296571588209</c:v>
                </c:pt>
                <c:pt idx="26">
                  <c:v>0.13249158436267813</c:v>
                </c:pt>
                <c:pt idx="27">
                  <c:v>0.14259387957095687</c:v>
                </c:pt>
                <c:pt idx="28">
                  <c:v>0.15109721269978432</c:v>
                </c:pt>
                <c:pt idx="29">
                  <c:v>0.16500083314653766</c:v>
                </c:pt>
                <c:pt idx="30">
                  <c:v>0.22142175985192541</c:v>
                </c:pt>
                <c:pt idx="31">
                  <c:v>0.26999779817507674</c:v>
                </c:pt>
                <c:pt idx="32">
                  <c:v>0.32850446621582841</c:v>
                </c:pt>
                <c:pt idx="33">
                  <c:v>0.3900034975850224</c:v>
                </c:pt>
                <c:pt idx="34">
                  <c:v>0.47000657772613308</c:v>
                </c:pt>
                <c:pt idx="35">
                  <c:v>0.48878225231996097</c:v>
                </c:pt>
                <c:pt idx="36">
                  <c:v>0.50400899755631401</c:v>
                </c:pt>
                <c:pt idx="37">
                  <c:v>0.51946180457644109</c:v>
                </c:pt>
                <c:pt idx="38">
                  <c:v>0.53448476392944599</c:v>
                </c:pt>
                <c:pt idx="39">
                  <c:v>0.55000132955328229</c:v>
                </c:pt>
                <c:pt idx="40">
                  <c:v>0.5599976435643641</c:v>
                </c:pt>
                <c:pt idx="41">
                  <c:v>0.61500355579235311</c:v>
                </c:pt>
                <c:pt idx="42">
                  <c:v>0.6361854923908653</c:v>
                </c:pt>
                <c:pt idx="43">
                  <c:v>0.65281982746847589</c:v>
                </c:pt>
                <c:pt idx="44">
                  <c:v>0.67301038249483203</c:v>
                </c:pt>
                <c:pt idx="45">
                  <c:v>0.69000304788518951</c:v>
                </c:pt>
                <c:pt idx="46">
                  <c:v>0.70401766046648551</c:v>
                </c:pt>
                <c:pt idx="47">
                  <c:v>0.71673344401203676</c:v>
                </c:pt>
                <c:pt idx="48">
                  <c:v>0.72700810899851764</c:v>
                </c:pt>
                <c:pt idx="49">
                  <c:v>0.73802625381164533</c:v>
                </c:pt>
                <c:pt idx="50">
                  <c:v>0.75000085335006461</c:v>
                </c:pt>
                <c:pt idx="51">
                  <c:v>0.78663460803742735</c:v>
                </c:pt>
                <c:pt idx="52">
                  <c:v>0.82000305121902328</c:v>
                </c:pt>
                <c:pt idx="53">
                  <c:v>0.83193071888990533</c:v>
                </c:pt>
                <c:pt idx="54">
                  <c:v>0.8416801258665878</c:v>
                </c:pt>
                <c:pt idx="55">
                  <c:v>0.85963176066030955</c:v>
                </c:pt>
                <c:pt idx="56">
                  <c:v>0.87000591500925561</c:v>
                </c:pt>
                <c:pt idx="57">
                  <c:v>0.92939371930702708</c:v>
                </c:pt>
                <c:pt idx="58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0F0-4B0C-A0BA-AD955EA05BF3}"/>
            </c:ext>
          </c:extLst>
        </c:ser>
        <c:ser>
          <c:idx val="2"/>
          <c:order val="9"/>
          <c:tx>
            <c:v>Least Squares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3.3092693861383614E-3</c:v>
                </c:pt>
                <c:pt idx="1">
                  <c:v>4.1638525647951343E-3</c:v>
                </c:pt>
                <c:pt idx="2">
                  <c:v>6.7111473708872981E-3</c:v>
                </c:pt>
                <c:pt idx="3">
                  <c:v>7.5481735450738359E-3</c:v>
                </c:pt>
                <c:pt idx="4">
                  <c:v>8.4304380124778176E-3</c:v>
                </c:pt>
                <c:pt idx="5">
                  <c:v>9.2882548066052489E-3</c:v>
                </c:pt>
                <c:pt idx="6">
                  <c:v>1.0146065339001316E-2</c:v>
                </c:pt>
                <c:pt idx="7">
                  <c:v>1.6825364867067028E-2</c:v>
                </c:pt>
                <c:pt idx="8">
                  <c:v>1.9336670603841529E-2</c:v>
                </c:pt>
                <c:pt idx="9">
                  <c:v>2.372983463681079E-2</c:v>
                </c:pt>
                <c:pt idx="10">
                  <c:v>2.457589961891243E-2</c:v>
                </c:pt>
                <c:pt idx="11">
                  <c:v>2.9740198614420149E-2</c:v>
                </c:pt>
                <c:pt idx="12">
                  <c:v>3.9439914331325251E-2</c:v>
                </c:pt>
                <c:pt idx="13">
                  <c:v>4.3733979032667014E-2</c:v>
                </c:pt>
                <c:pt idx="14">
                  <c:v>4.4942897788553038E-2</c:v>
                </c:pt>
                <c:pt idx="15">
                  <c:v>5.2393441942043581E-2</c:v>
                </c:pt>
                <c:pt idx="16">
                  <c:v>6.0206807008969285E-2</c:v>
                </c:pt>
                <c:pt idx="17">
                  <c:v>6.443933135201789E-2</c:v>
                </c:pt>
                <c:pt idx="18">
                  <c:v>7.0223571797409096E-2</c:v>
                </c:pt>
                <c:pt idx="19">
                  <c:v>7.9094907014219576E-2</c:v>
                </c:pt>
                <c:pt idx="20">
                  <c:v>8.2425760926782971E-2</c:v>
                </c:pt>
                <c:pt idx="21">
                  <c:v>8.6893834504676373E-2</c:v>
                </c:pt>
                <c:pt idx="22">
                  <c:v>9.0393264543818949E-2</c:v>
                </c:pt>
                <c:pt idx="23">
                  <c:v>9.8895556767575138E-2</c:v>
                </c:pt>
                <c:pt idx="24">
                  <c:v>0.10699546670890504</c:v>
                </c:pt>
                <c:pt idx="25">
                  <c:v>0.12113985402019552</c:v>
                </c:pt>
                <c:pt idx="26">
                  <c:v>0.13439943585269795</c:v>
                </c:pt>
                <c:pt idx="27">
                  <c:v>0.14517164159050458</c:v>
                </c:pt>
                <c:pt idx="28">
                  <c:v>0.1552944756553537</c:v>
                </c:pt>
                <c:pt idx="29">
                  <c:v>0.16731125454254644</c:v>
                </c:pt>
                <c:pt idx="30">
                  <c:v>0.21975220272583662</c:v>
                </c:pt>
                <c:pt idx="31">
                  <c:v>0.26810481691818572</c:v>
                </c:pt>
                <c:pt idx="32">
                  <c:v>0.3295655822593207</c:v>
                </c:pt>
                <c:pt idx="33">
                  <c:v>0.39390915860087766</c:v>
                </c:pt>
                <c:pt idx="34">
                  <c:v>0.4604935197138042</c:v>
                </c:pt>
                <c:pt idx="35">
                  <c:v>0.48669593650411819</c:v>
                </c:pt>
                <c:pt idx="36">
                  <c:v>0.50601613580678828</c:v>
                </c:pt>
                <c:pt idx="37">
                  <c:v>0.52411894052470198</c:v>
                </c:pt>
                <c:pt idx="38">
                  <c:v>0.5361261216377371</c:v>
                </c:pt>
                <c:pt idx="39">
                  <c:v>0.54957067290165462</c:v>
                </c:pt>
                <c:pt idx="40">
                  <c:v>0.5672667928666979</c:v>
                </c:pt>
                <c:pt idx="41">
                  <c:v>0.61211778819884533</c:v>
                </c:pt>
                <c:pt idx="42">
                  <c:v>0.63139222127619088</c:v>
                </c:pt>
                <c:pt idx="43">
                  <c:v>0.65611793474129909</c:v>
                </c:pt>
                <c:pt idx="44">
                  <c:v>0.67247164114176183</c:v>
                </c:pt>
                <c:pt idx="45">
                  <c:v>0.68959800116067083</c:v>
                </c:pt>
                <c:pt idx="46">
                  <c:v>0.70695129478511487</c:v>
                </c:pt>
                <c:pt idx="47">
                  <c:v>0.71718391855608854</c:v>
                </c:pt>
                <c:pt idx="48">
                  <c:v>0.727710368145425</c:v>
                </c:pt>
                <c:pt idx="49">
                  <c:v>0.74206133241564476</c:v>
                </c:pt>
                <c:pt idx="50">
                  <c:v>0.75439130252008268</c:v>
                </c:pt>
                <c:pt idx="51">
                  <c:v>0.78509273422120274</c:v>
                </c:pt>
                <c:pt idx="52">
                  <c:v>0.8142610635930122</c:v>
                </c:pt>
                <c:pt idx="53">
                  <c:v>0.8295778569070259</c:v>
                </c:pt>
                <c:pt idx="54">
                  <c:v>0.84675397945126718</c:v>
                </c:pt>
                <c:pt idx="55">
                  <c:v>0.86317228462071272</c:v>
                </c:pt>
                <c:pt idx="56">
                  <c:v>0.87633491941541175</c:v>
                </c:pt>
                <c:pt idx="57">
                  <c:v>0.91385622906414188</c:v>
                </c:pt>
                <c:pt idx="58">
                  <c:v>0.95326844059357174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0F0-4B0C-A0BA-AD955EA05BF3}"/>
            </c:ext>
          </c:extLst>
        </c:ser>
        <c:ser>
          <c:idx val="3"/>
          <c:order val="10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2.1097466430916889E-3</c:v>
                </c:pt>
                <c:pt idx="1">
                  <c:v>3.3077088750122002E-3</c:v>
                </c:pt>
                <c:pt idx="2">
                  <c:v>3.3898273474972413E-3</c:v>
                </c:pt>
                <c:pt idx="3">
                  <c:v>7.5686153144260918E-3</c:v>
                </c:pt>
                <c:pt idx="4">
                  <c:v>1.0047291234281641E-2</c:v>
                </c:pt>
                <c:pt idx="5">
                  <c:v>1.1501809863388264E-2</c:v>
                </c:pt>
                <c:pt idx="6">
                  <c:v>1.2118990259826273E-2</c:v>
                </c:pt>
                <c:pt idx="7">
                  <c:v>1.782287093854025E-2</c:v>
                </c:pt>
                <c:pt idx="8">
                  <c:v>2.3605285223519401E-2</c:v>
                </c:pt>
                <c:pt idx="9">
                  <c:v>2.3737512206321795E-2</c:v>
                </c:pt>
                <c:pt idx="10">
                  <c:v>2.4469009813928046E-2</c:v>
                </c:pt>
                <c:pt idx="11">
                  <c:v>2.5405171845608449E-2</c:v>
                </c:pt>
                <c:pt idx="12">
                  <c:v>3.6902007543094723E-2</c:v>
                </c:pt>
                <c:pt idx="13">
                  <c:v>3.8264882812177277E-2</c:v>
                </c:pt>
                <c:pt idx="14">
                  <c:v>4.7389662460611305E-2</c:v>
                </c:pt>
                <c:pt idx="15">
                  <c:v>5.2164677387216696E-2</c:v>
                </c:pt>
                <c:pt idx="16">
                  <c:v>6.0024539834652293E-2</c:v>
                </c:pt>
                <c:pt idx="17">
                  <c:v>6.4505914252155905E-2</c:v>
                </c:pt>
                <c:pt idx="18">
                  <c:v>7.0818081503134553E-2</c:v>
                </c:pt>
                <c:pt idx="19">
                  <c:v>8.6287253172447481E-2</c:v>
                </c:pt>
                <c:pt idx="20">
                  <c:v>8.8925376297219152E-2</c:v>
                </c:pt>
                <c:pt idx="21">
                  <c:v>9.1670021458350792E-2</c:v>
                </c:pt>
                <c:pt idx="22">
                  <c:v>9.1757474829420121E-2</c:v>
                </c:pt>
                <c:pt idx="23">
                  <c:v>0.10164551767559862</c:v>
                </c:pt>
                <c:pt idx="24">
                  <c:v>0.10792508990124096</c:v>
                </c:pt>
                <c:pt idx="25">
                  <c:v>0.11973945589309096</c:v>
                </c:pt>
                <c:pt idx="26">
                  <c:v>0.14629092845580541</c:v>
                </c:pt>
                <c:pt idx="27">
                  <c:v>0.15350761668209101</c:v>
                </c:pt>
                <c:pt idx="28">
                  <c:v>0.15963081973654614</c:v>
                </c:pt>
                <c:pt idx="29">
                  <c:v>0.16493930851648261</c:v>
                </c:pt>
                <c:pt idx="30">
                  <c:v>0.26689286657193317</c:v>
                </c:pt>
                <c:pt idx="31">
                  <c:v>0.27028465513104816</c:v>
                </c:pt>
                <c:pt idx="32">
                  <c:v>0.37976275649866215</c:v>
                </c:pt>
                <c:pt idx="33">
                  <c:v>0.39013039046065123</c:v>
                </c:pt>
                <c:pt idx="34">
                  <c:v>0.4697689085621119</c:v>
                </c:pt>
                <c:pt idx="35">
                  <c:v>0.47003493233188665</c:v>
                </c:pt>
                <c:pt idx="36">
                  <c:v>0.50436719017489529</c:v>
                </c:pt>
                <c:pt idx="37">
                  <c:v>0.53917290415594432</c:v>
                </c:pt>
                <c:pt idx="38">
                  <c:v>0.54146029737610535</c:v>
                </c:pt>
                <c:pt idx="39">
                  <c:v>0.54959155825702599</c:v>
                </c:pt>
                <c:pt idx="40">
                  <c:v>0.56034615383624398</c:v>
                </c:pt>
                <c:pt idx="41">
                  <c:v>0.61492689385927468</c:v>
                </c:pt>
                <c:pt idx="42">
                  <c:v>0.63048864871171872</c:v>
                </c:pt>
                <c:pt idx="43">
                  <c:v>0.64463259201262579</c:v>
                </c:pt>
                <c:pt idx="44">
                  <c:v>0.67486073816064351</c:v>
                </c:pt>
                <c:pt idx="45">
                  <c:v>0.68994014351131372</c:v>
                </c:pt>
                <c:pt idx="46">
                  <c:v>0.70434206346201511</c:v>
                </c:pt>
                <c:pt idx="47">
                  <c:v>0.71771514126004587</c:v>
                </c:pt>
                <c:pt idx="48">
                  <c:v>0.73400812097120804</c:v>
                </c:pt>
                <c:pt idx="49">
                  <c:v>0.74533431090616664</c:v>
                </c:pt>
                <c:pt idx="50">
                  <c:v>0.7500482034626772</c:v>
                </c:pt>
                <c:pt idx="51">
                  <c:v>0.80856567817719704</c:v>
                </c:pt>
                <c:pt idx="52">
                  <c:v>0.82016604354357847</c:v>
                </c:pt>
                <c:pt idx="53">
                  <c:v>0.83709378659993461</c:v>
                </c:pt>
                <c:pt idx="54">
                  <c:v>0.843946841683612</c:v>
                </c:pt>
                <c:pt idx="55">
                  <c:v>0.86845435994562414</c:v>
                </c:pt>
                <c:pt idx="56">
                  <c:v>0.87012996530570907</c:v>
                </c:pt>
                <c:pt idx="57">
                  <c:v>0.88538046236983337</c:v>
                </c:pt>
                <c:pt idx="58">
                  <c:v>0.95497274776707231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0F0-4B0C-A0BA-AD955EA05BF3}"/>
            </c:ext>
          </c:extLst>
        </c:ser>
        <c:ser>
          <c:idx val="4"/>
          <c:order val="11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0F0-4B0C-A0BA-AD955EA05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69-47FF-B134-60138BCB3852}"/>
            </c:ext>
          </c:extLst>
        </c:ser>
        <c:ser>
          <c:idx val="6"/>
          <c:order val="1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69-47FF-B134-60138BCB3852}"/>
            </c:ext>
          </c:extLst>
        </c:ser>
        <c:ser>
          <c:idx val="7"/>
          <c:order val="2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69-47FF-B134-60138BCB3852}"/>
            </c:ext>
          </c:extLst>
        </c:ser>
        <c:ser>
          <c:idx val="8"/>
          <c:order val="3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69-47FF-B134-60138BCB3852}"/>
            </c:ext>
          </c:extLst>
        </c:ser>
        <c:ser>
          <c:idx val="9"/>
          <c:order val="4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69-47FF-B134-60138BCB3852}"/>
            </c:ext>
          </c:extLst>
        </c:ser>
        <c:ser>
          <c:idx val="10"/>
          <c:order val="5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69-47FF-B134-60138BCB3852}"/>
            </c:ext>
          </c:extLst>
        </c:ser>
        <c:ser>
          <c:idx val="11"/>
          <c:order val="6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69-47FF-B134-60138BCB3852}"/>
            </c:ext>
          </c:extLst>
        </c:ser>
        <c:ser>
          <c:idx val="12"/>
          <c:order val="7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369-47FF-B134-60138BCB3852}"/>
            </c:ext>
          </c:extLst>
        </c:ser>
        <c:ser>
          <c:idx val="1"/>
          <c:order val="8"/>
          <c:tx>
            <c:v>SQP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SQP!$B$27:$O$27</c:f>
              <c:numCache>
                <c:formatCode>General</c:formatCode>
                <c:ptCount val="14"/>
                <c:pt idx="0">
                  <c:v>0.17665903565607102</c:v>
                </c:pt>
                <c:pt idx="1">
                  <c:v>0.50451065768184655</c:v>
                </c:pt>
                <c:pt idx="2">
                  <c:v>0.64999044797336714</c:v>
                </c:pt>
                <c:pt idx="3">
                  <c:v>0.76801912437812103</c:v>
                </c:pt>
                <c:pt idx="4">
                  <c:v>0.81397142946436973</c:v>
                </c:pt>
                <c:pt idx="5">
                  <c:v>0.82677451848998285</c:v>
                </c:pt>
                <c:pt idx="6">
                  <c:v>0.83997372432314643</c:v>
                </c:pt>
                <c:pt idx="7">
                  <c:v>0.85485687533526056</c:v>
                </c:pt>
                <c:pt idx="8">
                  <c:v>0.87001110381628255</c:v>
                </c:pt>
                <c:pt idx="9">
                  <c:v>0.87959747552835088</c:v>
                </c:pt>
                <c:pt idx="10">
                  <c:v>0.90038580337870566</c:v>
                </c:pt>
                <c:pt idx="11">
                  <c:v>0.90038580337870566</c:v>
                </c:pt>
                <c:pt idx="12">
                  <c:v>0.95016535106959099</c:v>
                </c:pt>
                <c:pt idx="13">
                  <c:v>0.99999999999999967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69-47FF-B134-60138BCB3852}"/>
            </c:ext>
          </c:extLst>
        </c:ser>
        <c:ser>
          <c:idx val="0"/>
          <c:order val="9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LEASTSQUARES!$B$27:$O$27</c:f>
              <c:numCache>
                <c:formatCode>General</c:formatCode>
                <c:ptCount val="14"/>
                <c:pt idx="0">
                  <c:v>0.25480353211147555</c:v>
                </c:pt>
                <c:pt idx="1">
                  <c:v>0.52978669437415737</c:v>
                </c:pt>
                <c:pt idx="2">
                  <c:v>0.72537323173731749</c:v>
                </c:pt>
                <c:pt idx="3">
                  <c:v>0.75212361533125272</c:v>
                </c:pt>
                <c:pt idx="4">
                  <c:v>0.78396504975356662</c:v>
                </c:pt>
                <c:pt idx="5">
                  <c:v>0.81312447147063327</c:v>
                </c:pt>
                <c:pt idx="6">
                  <c:v>0.84228389055671127</c:v>
                </c:pt>
                <c:pt idx="7">
                  <c:v>0.86916581659477887</c:v>
                </c:pt>
                <c:pt idx="8">
                  <c:v>0.89604679714053759</c:v>
                </c:pt>
                <c:pt idx="9">
                  <c:v>0.91971044339421548</c:v>
                </c:pt>
                <c:pt idx="10">
                  <c:v>0.94013437170558622</c:v>
                </c:pt>
                <c:pt idx="11">
                  <c:v>0.96048911202193221</c:v>
                </c:pt>
                <c:pt idx="12">
                  <c:v>0.97711275322544766</c:v>
                </c:pt>
                <c:pt idx="13">
                  <c:v>0.99373603567288771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69-47FF-B134-60138BCB3852}"/>
            </c:ext>
          </c:extLst>
        </c:ser>
        <c:ser>
          <c:idx val="2"/>
          <c:order val="10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PSO!$B$27:$O$27</c:f>
              <c:numCache>
                <c:formatCode>General</c:formatCode>
                <c:ptCount val="14"/>
                <c:pt idx="0">
                  <c:v>0.17666598342944503</c:v>
                </c:pt>
                <c:pt idx="1">
                  <c:v>0.50449954460252788</c:v>
                </c:pt>
                <c:pt idx="2">
                  <c:v>0.64999984647676423</c:v>
                </c:pt>
                <c:pt idx="3">
                  <c:v>0.76801471209360594</c:v>
                </c:pt>
                <c:pt idx="4">
                  <c:v>0.81396873891425359</c:v>
                </c:pt>
                <c:pt idx="5">
                  <c:v>0.83699474385275652</c:v>
                </c:pt>
                <c:pt idx="6">
                  <c:v>0.84000657598905082</c:v>
                </c:pt>
                <c:pt idx="7">
                  <c:v>0.8441212362847762</c:v>
                </c:pt>
                <c:pt idx="8">
                  <c:v>0.86999760053594388</c:v>
                </c:pt>
                <c:pt idx="9">
                  <c:v>0.87962177740953651</c:v>
                </c:pt>
                <c:pt idx="10">
                  <c:v>0.90038726752175191</c:v>
                </c:pt>
                <c:pt idx="11">
                  <c:v>0.90038726752175191</c:v>
                </c:pt>
                <c:pt idx="12">
                  <c:v>0.94725867049355816</c:v>
                </c:pt>
                <c:pt idx="13">
                  <c:v>0.96000071065917081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369-47FF-B134-60138BCB3852}"/>
            </c:ext>
          </c:extLst>
        </c:ser>
        <c:ser>
          <c:idx val="3"/>
          <c:order val="1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369-47FF-B134-60138BCB3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9"/>
          <c:order val="0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5A85-4F06-A52A-9C67093F04E0}"/>
            </c:ext>
          </c:extLst>
        </c:ser>
        <c:ser>
          <c:idx val="3"/>
          <c:order val="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91.111111109999996</c:v>
                </c:pt>
                <c:pt idx="1">
                  <c:v>100</c:v>
                </c:pt>
                <c:pt idx="2">
                  <c:v>114.44444439999999</c:v>
                </c:pt>
                <c:pt idx="3">
                  <c:v>133.33333329999999</c:v>
                </c:pt>
                <c:pt idx="4">
                  <c:v>151.11111109999999</c:v>
                </c:pt>
                <c:pt idx="5">
                  <c:v>172.2222222</c:v>
                </c:pt>
                <c:pt idx="6">
                  <c:v>187.7777778</c:v>
                </c:pt>
                <c:pt idx="7">
                  <c:v>205.55555559999999</c:v>
                </c:pt>
                <c:pt idx="8">
                  <c:v>218.88888890000001</c:v>
                </c:pt>
                <c:pt idx="9">
                  <c:v>232.2222222</c:v>
                </c:pt>
                <c:pt idx="10">
                  <c:v>242.2222222</c:v>
                </c:pt>
                <c:pt idx="11">
                  <c:v>262.22222219999998</c:v>
                </c:pt>
                <c:pt idx="12">
                  <c:v>270</c:v>
                </c:pt>
                <c:pt idx="13">
                  <c:v>276.66666670000001</c:v>
                </c:pt>
                <c:pt idx="14">
                  <c:v>284.44444440000001</c:v>
                </c:pt>
                <c:pt idx="15">
                  <c:v>285.55555559999999</c:v>
                </c:pt>
                <c:pt idx="16">
                  <c:v>292.22222219999998</c:v>
                </c:pt>
                <c:pt idx="17">
                  <c:v>296.66666670000001</c:v>
                </c:pt>
                <c:pt idx="18">
                  <c:v>300</c:v>
                </c:pt>
                <c:pt idx="19">
                  <c:v>302.22222219999998</c:v>
                </c:pt>
                <c:pt idx="20">
                  <c:v>321.11111110000002</c:v>
                </c:pt>
                <c:pt idx="21">
                  <c:v>344.44444440000001</c:v>
                </c:pt>
                <c:pt idx="22">
                  <c:v>373.33333329999999</c:v>
                </c:pt>
                <c:pt idx="23">
                  <c:v>411.11111110000002</c:v>
                </c:pt>
                <c:pt idx="24">
                  <c:v>456.66666670000001</c:v>
                </c:pt>
                <c:pt idx="25">
                  <c:v>510</c:v>
                </c:pt>
                <c:pt idx="26">
                  <c:v>556.66666669999995</c:v>
                </c:pt>
                <c:pt idx="27">
                  <c:v>611.11111110000002</c:v>
                </c:pt>
                <c:pt idx="28">
                  <c:v>643.33333330000005</c:v>
                </c:pt>
                <c:pt idx="29">
                  <c:v>680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1.2413793099999999E-2</c:v>
                </c:pt>
                <c:pt idx="1">
                  <c:v>5.3793103450000004E-2</c:v>
                </c:pt>
                <c:pt idx="2">
                  <c:v>9.5172413789999993E-2</c:v>
                </c:pt>
                <c:pt idx="3">
                  <c:v>0.11172413790000001</c:v>
                </c:pt>
                <c:pt idx="4">
                  <c:v>0.12551724139999998</c:v>
                </c:pt>
                <c:pt idx="5">
                  <c:v>0.13103448279999999</c:v>
                </c:pt>
                <c:pt idx="6">
                  <c:v>0.1448275862</c:v>
                </c:pt>
                <c:pt idx="7">
                  <c:v>0.1613793103</c:v>
                </c:pt>
                <c:pt idx="8">
                  <c:v>0.1862068966</c:v>
                </c:pt>
                <c:pt idx="9">
                  <c:v>0.21103448279999998</c:v>
                </c:pt>
                <c:pt idx="10">
                  <c:v>0.24137931030000001</c:v>
                </c:pt>
                <c:pt idx="11">
                  <c:v>0.28275862069999996</c:v>
                </c:pt>
                <c:pt idx="12">
                  <c:v>0.33793103449999995</c:v>
                </c:pt>
                <c:pt idx="13">
                  <c:v>0.39862068970000003</c:v>
                </c:pt>
                <c:pt idx="14">
                  <c:v>0.43724137929999995</c:v>
                </c:pt>
                <c:pt idx="15">
                  <c:v>0.47310344830000001</c:v>
                </c:pt>
                <c:pt idx="16">
                  <c:v>0.51448275860000003</c:v>
                </c:pt>
                <c:pt idx="17">
                  <c:v>0.54758620690000004</c:v>
                </c:pt>
                <c:pt idx="18">
                  <c:v>0.58896551720000001</c:v>
                </c:pt>
                <c:pt idx="19">
                  <c:v>0.61931034480000002</c:v>
                </c:pt>
                <c:pt idx="20">
                  <c:v>0.64965517239999993</c:v>
                </c:pt>
                <c:pt idx="21">
                  <c:v>0.69103448279999991</c:v>
                </c:pt>
                <c:pt idx="22">
                  <c:v>0.74068965520000007</c:v>
                </c:pt>
                <c:pt idx="23">
                  <c:v>0.79034482760000002</c:v>
                </c:pt>
                <c:pt idx="24">
                  <c:v>0.82344827589999992</c:v>
                </c:pt>
                <c:pt idx="25">
                  <c:v>0.85103448279999994</c:v>
                </c:pt>
                <c:pt idx="26">
                  <c:v>0.87862068969999996</c:v>
                </c:pt>
                <c:pt idx="27">
                  <c:v>0.89517241380000001</c:v>
                </c:pt>
                <c:pt idx="28">
                  <c:v>0.90620689659999998</c:v>
                </c:pt>
                <c:pt idx="29">
                  <c:v>0.90896551720000007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A85-4F06-A52A-9C67093F0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24</xdr:row>
      <xdr:rowOff>85725</xdr:rowOff>
    </xdr:from>
    <xdr:to>
      <xdr:col>8</xdr:col>
      <xdr:colOff>257175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D65C1-A811-4ADD-BB65-DA616A295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285750</xdr:colOff>
      <xdr:row>0</xdr:row>
      <xdr:rowOff>180975</xdr:rowOff>
    </xdr:from>
    <xdr:to>
      <xdr:col>8</xdr:col>
      <xdr:colOff>590550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6987-FB5B-47EF-8138-6E82F160F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85725</xdr:colOff>
      <xdr:row>24</xdr:row>
      <xdr:rowOff>38100</xdr:rowOff>
    </xdr:from>
    <xdr:to>
      <xdr:col>16</xdr:col>
      <xdr:colOff>390525</xdr:colOff>
      <xdr:row>38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B90AA8-DC94-4E69-92C0-60E16517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</xdr:colOff>
      <xdr:row>42</xdr:row>
      <xdr:rowOff>19050</xdr:rowOff>
    </xdr:from>
    <xdr:to>
      <xdr:col>16</xdr:col>
      <xdr:colOff>371475</xdr:colOff>
      <xdr:row>56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7BFF11-06EE-4927-BAE1-7481763CF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114299</xdr:colOff>
      <xdr:row>39</xdr:row>
      <xdr:rowOff>133350</xdr:rowOff>
    </xdr:from>
    <xdr:to>
      <xdr:col>7</xdr:col>
      <xdr:colOff>2562224</xdr:colOff>
      <xdr:row>56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AD9046-237D-DC7F-83E1-15AA9FA92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257175</xdr:colOff>
      <xdr:row>41</xdr:row>
      <xdr:rowOff>180975</xdr:rowOff>
    </xdr:from>
    <xdr:to>
      <xdr:col>21</xdr:col>
      <xdr:colOff>1543050</xdr:colOff>
      <xdr:row>56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1E36A3-344D-4168-8249-B4718EA3C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57150</xdr:colOff>
      <xdr:row>24</xdr:row>
      <xdr:rowOff>133350</xdr:rowOff>
    </xdr:from>
    <xdr:to>
      <xdr:col>22</xdr:col>
      <xdr:colOff>628650</xdr:colOff>
      <xdr:row>39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71181F-43B6-4B31-808B-99C1AF58E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142875</xdr:colOff>
      <xdr:row>24</xdr:row>
      <xdr:rowOff>104775</xdr:rowOff>
    </xdr:from>
    <xdr:to>
      <xdr:col>33</xdr:col>
      <xdr:colOff>219075</xdr:colOff>
      <xdr:row>41</xdr:row>
      <xdr:rowOff>76201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0D3FA6-199C-4FEF-9B29-509D80BC4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228600</xdr:colOff>
      <xdr:row>41</xdr:row>
      <xdr:rowOff>133350</xdr:rowOff>
    </xdr:from>
    <xdr:to>
      <xdr:col>32</xdr:col>
      <xdr:colOff>466725</xdr:colOff>
      <xdr:row>58</xdr:row>
      <xdr:rowOff>104776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0EA7FE-0A6C-46FD-8130-331478CB8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95250</xdr:colOff>
      <xdr:row>20</xdr:row>
      <xdr:rowOff>38100</xdr:rowOff>
    </xdr:from>
    <xdr:to>
      <xdr:col>47</xdr:col>
      <xdr:colOff>104775</xdr:colOff>
      <xdr:row>37</xdr:row>
      <xdr:rowOff>9526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BB17F2D-D6BF-4D30-B09C-09355E785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285750</xdr:colOff>
      <xdr:row>41</xdr:row>
      <xdr:rowOff>38100</xdr:rowOff>
    </xdr:from>
    <xdr:to>
      <xdr:col>47</xdr:col>
      <xdr:colOff>295275</xdr:colOff>
      <xdr:row>58</xdr:row>
      <xdr:rowOff>9526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966D72-AFEE-4BE9-A64D-E78C16CAE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133350</xdr:colOff>
      <xdr:row>56</xdr:row>
      <xdr:rowOff>19050</xdr:rowOff>
    </xdr:from>
    <xdr:to>
      <xdr:col>15</xdr:col>
      <xdr:colOff>598715</xdr:colOff>
      <xdr:row>70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D9AA134-130B-4A80-AD58-40E15D9E7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0.05178</cdr:x>
      <cdr:y>0.24926</cdr:y>
    </cdr:from>
    <cdr:to>
      <cdr:x>0.15923</cdr:x>
      <cdr:y>0.45104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476481" y="800113"/>
          <a:ext cx="988664" cy="64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0.13043</cdr:x>
      <cdr:y>0.38279</cdr:y>
    </cdr:from>
    <cdr:to>
      <cdr:x>0.24075</cdr:x>
      <cdr:y>0.53709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200067" y="1228723"/>
          <a:ext cx="1015071" cy="495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0.23319</cdr:x>
      <cdr:y>0.32344</cdr:y>
    </cdr:from>
    <cdr:to>
      <cdr:x>0.33347</cdr:x>
      <cdr:y>0.4184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2145658" y="1038234"/>
          <a:ext cx="922691" cy="304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0.31262</cdr:x>
      <cdr:y>0.26706</cdr:y>
    </cdr:from>
    <cdr:to>
      <cdr:x>0.40145</cdr:x>
      <cdr:y>0.37389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876508" y="857246"/>
          <a:ext cx="817339" cy="342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0.05401</cdr:x>
      <cdr:y>0.2552</cdr:y>
    </cdr:from>
    <cdr:to>
      <cdr:x>0.16146</cdr:x>
      <cdr:y>0.45698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498520" y="819163"/>
          <a:ext cx="991734" cy="64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0.13883</cdr:x>
      <cdr:y>0.43323</cdr:y>
    </cdr:from>
    <cdr:to>
      <cdr:x>0.24915</cdr:x>
      <cdr:y>0.58753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281384" y="1390648"/>
          <a:ext cx="1018223" cy="495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0.24773</cdr:x>
      <cdr:y>0.33531</cdr:y>
    </cdr:from>
    <cdr:to>
      <cdr:x>0.34801</cdr:x>
      <cdr:y>0.43026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2286499" y="1076334"/>
          <a:ext cx="925557" cy="304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0.32819</cdr:x>
      <cdr:y>0.2819</cdr:y>
    </cdr:from>
    <cdr:to>
      <cdr:x>0.41702</cdr:x>
      <cdr:y>0.38873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3029086" y="904871"/>
          <a:ext cx="819876" cy="342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4D887BAE-F3BD-F6ED-B619-8768A9A7685B}"/>
            </a:ext>
          </a:extLst>
        </xdr:cNvPr>
        <xdr:cNvSpPr txBox="1"/>
      </xdr:nvSpPr>
      <xdr:spPr>
        <a:xfrm>
          <a:off x="10371364" y="3793671"/>
          <a:ext cx="739752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id="{9EA75C8C-BF86-49C0-AFA9-858189544B57}"/>
            </a:ext>
          </a:extLst>
        </xdr:cNvPr>
        <xdr:cNvSpPr txBox="1"/>
      </xdr:nvSpPr>
      <xdr:spPr>
        <a:xfrm>
          <a:off x="6094639" y="3793671"/>
          <a:ext cx="539727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58A81A-8C46-49AE-9E91-028E3430985F}"/>
            </a:ext>
          </a:extLst>
        </xdr:cNvPr>
        <xdr:cNvSpPr txBox="1"/>
      </xdr:nvSpPr>
      <xdr:spPr>
        <a:xfrm>
          <a:off x="12447814" y="3793671"/>
          <a:ext cx="739752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tuagr-my.sharepoint.com/personal/ch17058_ntua_gr/Documents/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5"/>
      <sheetName val="Sheet4"/>
      <sheetName val="Sheet6"/>
      <sheetName val="Sheet7"/>
    </sheetNames>
    <sheetDataSet>
      <sheetData sheetId="0">
        <row r="24">
          <cell r="G24">
            <v>100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8D3D9F-A085-4737-92B5-DA8B116CC19D}" name="Table46" displayName="Table46" ref="L1:Q20" totalsRowShown="0">
  <autoFilter ref="L1:Q20" xr:uid="{C18D3D9F-A085-4737-92B5-DA8B116CC19D}"/>
  <tableColumns count="6">
    <tableColumn id="1" xr3:uid="{F2F8CF38-FF27-4F8D-9A63-07A03EBD89F7}" name="Column1" dataDxfId="10"/>
    <tableColumn id="2" xr3:uid="{39A13239-6668-487E-B587-7D1A0105C343}" name="Ιδιότητα"/>
    <tableColumn id="3" xr3:uid="{D065B054-7D4A-4902-A4AF-D3257897A9DA}" name="SQP" dataDxfId="9">
      <calculatedColumnFormula>'General Results'!A75</calculatedColumnFormula>
    </tableColumn>
    <tableColumn id="4" xr3:uid="{383E63E6-3C2B-4CBA-9C0F-3EE66DE7C8BA}" name="Πυγολαμπίδες" dataDxfId="8">
      <calculatedColumnFormula>'General Results'!A90</calculatedColumnFormula>
    </tableColumn>
    <tableColumn id="5" xr3:uid="{CF7CD6BF-BAC2-4879-A692-BF2163EB60A2}" name="Ελαχιστα τετράγωνα" dataDxfId="7">
      <calculatedColumnFormula>LEASTSQUARES!J5</calculatedColumnFormula>
    </tableColumn>
    <tableColumn id="6" xr3:uid="{4F062B4C-565F-401D-8E38-AF6CDA91BC87}" name="Σμήνος" dataDxfId="6">
      <calculatedColumnFormula>PSO!J5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19AF5-4162-4E84-AB8A-D4297A78DCF7}" name="Table462" displayName="Table462" ref="T1:Z23" totalsRowShown="0">
  <autoFilter ref="T1:Z23" xr:uid="{E2A19AF5-4162-4E84-AB8A-D4297A78DCF7}"/>
  <tableColumns count="7">
    <tableColumn id="1" xr3:uid="{06094657-342E-4BFB-813B-09BD0581349C}" name="Column1" dataDxfId="5"/>
    <tableColumn id="2" xr3:uid="{F903DF61-41AA-4336-893A-220BD99C4E3B}" name="Ιδιότητα"/>
    <tableColumn id="3" xr3:uid="{F66D3697-11FD-49D7-92F0-85C106B585BD}" name="SQP" dataDxfId="4"/>
    <tableColumn id="4" xr3:uid="{147708C7-D46B-4ED0-8985-6CB51DBA8777}" name="Πυγολαμπίδες" dataDxfId="3"/>
    <tableColumn id="5" xr3:uid="{F4B2EAEB-C226-4D9A-B94F-5C2040DC0829}" name="Ελαχιστα τετράγωνα" dataDxfId="2"/>
    <tableColumn id="6" xr3:uid="{80EA8DE0-DB31-4825-927A-7F44594805FE}" name="Σμήνος" dataDxfId="1"/>
    <tableColumn id="7" xr3:uid="{F154B6C1-3561-42D8-968C-67019AAC3D35}" name="Targe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184B-A506-495F-AB30-24461E9C051B}">
  <dimension ref="A1:BH42"/>
  <sheetViews>
    <sheetView tabSelected="1" workbookViewId="0">
      <selection activeCell="N10" sqref="N10"/>
    </sheetView>
  </sheetViews>
  <sheetFormatPr defaultRowHeight="15" x14ac:dyDescent="0.25"/>
  <cols>
    <col min="2" max="3" width="12.7109375" customWidth="1"/>
    <col min="4" max="4" width="14.5703125" bestFit="1" customWidth="1"/>
    <col min="5" max="5" width="12.7109375" customWidth="1"/>
    <col min="6" max="6" width="14.140625" customWidth="1"/>
    <col min="7" max="10" width="12.7109375" customWidth="1"/>
    <col min="11" max="11" width="14.7109375" customWidth="1"/>
    <col min="12" max="18" width="13.7109375" customWidth="1"/>
    <col min="19" max="31" width="12.7109375" customWidth="1"/>
    <col min="32" max="32" width="11.7109375" customWidth="1"/>
    <col min="33" max="44" width="12.7109375" customWidth="1"/>
    <col min="45" max="46" width="11.7109375" customWidth="1"/>
    <col min="47" max="56" width="12.7109375" customWidth="1"/>
    <col min="57" max="58" width="11.7109375" customWidth="1"/>
    <col min="59" max="59" width="12.7109375" customWidth="1"/>
    <col min="60" max="60" width="11.7109375" customWidth="1"/>
  </cols>
  <sheetData>
    <row r="1" spans="1:22" x14ac:dyDescent="0.25">
      <c r="A1" t="s">
        <v>345</v>
      </c>
      <c r="B1">
        <v>11.086161201281245</v>
      </c>
      <c r="C1">
        <v>10.615276557349048</v>
      </c>
      <c r="D1">
        <v>10.859699409165405</v>
      </c>
      <c r="E1">
        <v>11.22654520669716</v>
      </c>
      <c r="F1">
        <v>2.2316551722329478</v>
      </c>
      <c r="G1">
        <v>2.3841424295638753</v>
      </c>
      <c r="H1">
        <v>1.8379160103424026</v>
      </c>
      <c r="I1">
        <v>2.6292669854126323</v>
      </c>
      <c r="J1">
        <v>2.6066061849117288</v>
      </c>
      <c r="K1">
        <v>1.8144424094586633</v>
      </c>
      <c r="L1">
        <v>2.2604369657473042</v>
      </c>
      <c r="M1">
        <v>2.3655591453550926</v>
      </c>
      <c r="N1">
        <v>2.1944920754459143</v>
      </c>
      <c r="O1">
        <v>1.8228121291124528</v>
      </c>
      <c r="P1">
        <v>2.5896153954792238</v>
      </c>
      <c r="Q1">
        <v>2.7218232737091959</v>
      </c>
      <c r="R1">
        <v>2.2879791933588201</v>
      </c>
      <c r="S1">
        <v>6.7962119911895389</v>
      </c>
      <c r="T1">
        <v>6.3618654303500373</v>
      </c>
      <c r="U1">
        <v>6.5610266800899</v>
      </c>
      <c r="V1">
        <v>6.7464661537474093</v>
      </c>
    </row>
    <row r="4" spans="1:22" x14ac:dyDescent="0.25">
      <c r="H4" t="s">
        <v>245</v>
      </c>
    </row>
    <row r="5" spans="1:22" x14ac:dyDescent="0.25">
      <c r="F5" t="s">
        <v>335</v>
      </c>
      <c r="G5" cm="1">
        <f t="array" ref="G5">SUM($B$1:$V$1*In!B6:V6)/(SUM($B$1:$V$1/100))</f>
        <v>54.608528978096189</v>
      </c>
      <c r="H5" s="6">
        <v>54.2</v>
      </c>
      <c r="J5" s="8">
        <f>ABS((G5-H5)/H5)</f>
        <v>7.5374350202248299E-3</v>
      </c>
    </row>
    <row r="6" spans="1:22" x14ac:dyDescent="0.25">
      <c r="F6" t="s">
        <v>336</v>
      </c>
      <c r="G6" cm="1">
        <f t="array" ref="G6">SUM($B$1:$V$1*In!B7:V7)/(SUM($B$1:$V$1/100))</f>
        <v>7.433821282314339</v>
      </c>
      <c r="H6" s="6">
        <v>7.3</v>
      </c>
      <c r="J6" s="8">
        <f>ABS((G6-H6)/H6)</f>
        <v>1.833168250881359E-2</v>
      </c>
    </row>
    <row r="7" spans="1:22" x14ac:dyDescent="0.25">
      <c r="F7" t="s">
        <v>337</v>
      </c>
      <c r="G7" cm="1">
        <f t="array" ref="G7">SUM($B$1:$V$1*In!B8:V8)/(SUM($B$1:$V$1/100))</f>
        <v>35.996867908001803</v>
      </c>
      <c r="H7" s="6">
        <v>34.200000000000003</v>
      </c>
      <c r="J7" s="8">
        <f>ABS((G7-H7)/H7)</f>
        <v>5.2539997309994167E-2</v>
      </c>
    </row>
    <row r="8" spans="1:22" x14ac:dyDescent="0.25">
      <c r="F8" t="s">
        <v>338</v>
      </c>
      <c r="G8" cm="1">
        <f t="array" ref="G8">SUM($B$1:$V$1*In!B9:V9)/(SUM($B$1:$V$1/100))</f>
        <v>1.8349134853778537</v>
      </c>
      <c r="H8" s="6">
        <v>3.6</v>
      </c>
      <c r="J8" s="8">
        <f t="shared" ref="J8:J12" si="0">ABS((G8-H8)/H8)</f>
        <v>0.49030180961726288</v>
      </c>
    </row>
    <row r="9" spans="1:22" x14ac:dyDescent="0.25">
      <c r="F9" t="s">
        <v>339</v>
      </c>
      <c r="G9" cm="1">
        <f t="array" ref="G9">SUM(L1:R1)/(SUM($B$1:$V$1/100))</f>
        <v>16.242718178208005</v>
      </c>
      <c r="H9" s="6">
        <v>15.77</v>
      </c>
      <c r="J9" s="8">
        <f t="shared" si="0"/>
        <v>2.9975788091820242E-2</v>
      </c>
    </row>
    <row r="10" spans="1:22" x14ac:dyDescent="0.25">
      <c r="F10" t="s">
        <v>340</v>
      </c>
      <c r="G10" cm="1">
        <f t="array" ref="G10">SUM(B1:D1)/(SUM($B$1:$V$1/100))</f>
        <v>32.561137167795692</v>
      </c>
      <c r="H10" s="6">
        <v>40.58</v>
      </c>
      <c r="J10" s="8">
        <f t="shared" si="0"/>
        <v>0.19760627974875078</v>
      </c>
    </row>
    <row r="11" spans="1:22" x14ac:dyDescent="0.25">
      <c r="F11" t="s">
        <v>341</v>
      </c>
      <c r="G11" cm="1">
        <f t="array" ref="G11">SUM(F1:K1)/(SUM($B$1:$V$1/100))</f>
        <v>13.50402919192225</v>
      </c>
      <c r="H11" s="6">
        <v>13.06</v>
      </c>
      <c r="J11" s="8">
        <f t="shared" si="0"/>
        <v>3.3999172428962422E-2</v>
      </c>
    </row>
    <row r="12" spans="1:22" x14ac:dyDescent="0.25">
      <c r="F12" t="s">
        <v>342</v>
      </c>
      <c r="G12" cm="1">
        <f t="array" ref="G12">SUM(S1:V1)/(SUM($B$1:$V$1/100))</f>
        <v>26.465570255376885</v>
      </c>
      <c r="H12" s="6">
        <v>25.1</v>
      </c>
      <c r="J12" s="8">
        <f t="shared" si="0"/>
        <v>5.4405189457246372E-2</v>
      </c>
    </row>
    <row r="13" spans="1:22" x14ac:dyDescent="0.25">
      <c r="F13" t="s">
        <v>343</v>
      </c>
      <c r="G13" cm="1">
        <f t="array" ref="G13">1/SUM(B1:V1/In!B4:V4)*100</f>
        <v>1.212490932813383</v>
      </c>
      <c r="H13" s="13"/>
    </row>
    <row r="14" spans="1:22" x14ac:dyDescent="0.25">
      <c r="I14">
        <f>In!D20</f>
        <v>100</v>
      </c>
      <c r="J14" t="s">
        <v>363</v>
      </c>
      <c r="K14">
        <f>SUM(B1:V1)</f>
        <v>99.999999999999972</v>
      </c>
    </row>
    <row r="15" spans="1:22" x14ac:dyDescent="0.25">
      <c r="J15" t="s">
        <v>364</v>
      </c>
      <c r="K15">
        <f>SUM(G5:G8)</f>
        <v>99.874131653790187</v>
      </c>
    </row>
    <row r="17" spans="1:60" x14ac:dyDescent="0.25">
      <c r="A17" s="13" t="s">
        <v>346</v>
      </c>
      <c r="B17">
        <v>0</v>
      </c>
      <c r="C17">
        <v>0.37005461131081319</v>
      </c>
      <c r="D17">
        <v>0.17696864677846819</v>
      </c>
      <c r="E17" s="2">
        <v>0.21359574411783963</v>
      </c>
      <c r="F17">
        <v>0.57565438771389044</v>
      </c>
      <c r="G17">
        <v>0.27344814510944354</v>
      </c>
      <c r="H17">
        <v>0.28363927395989935</v>
      </c>
      <c r="I17">
        <v>0</v>
      </c>
      <c r="J17">
        <v>0.44178521276899729</v>
      </c>
      <c r="K17">
        <v>8.1018753126105274E-3</v>
      </c>
      <c r="L17">
        <v>9.6843616104405256E-2</v>
      </c>
      <c r="M17">
        <v>1.1615572570572779</v>
      </c>
      <c r="N17">
        <v>0.34934669727328649</v>
      </c>
      <c r="O17">
        <v>0.75956905028165078</v>
      </c>
      <c r="P17">
        <v>0.32398394163441802</v>
      </c>
      <c r="Q17">
        <v>0.67622714967111353</v>
      </c>
      <c r="R17">
        <v>0.28914352837042767</v>
      </c>
      <c r="S17">
        <v>0.46948300027152778</v>
      </c>
      <c r="T17">
        <v>0.58070173705652395</v>
      </c>
      <c r="U17">
        <v>0.61269196370220691</v>
      </c>
      <c r="V17">
        <v>0.58206268063022193</v>
      </c>
      <c r="W17">
        <v>0.51528319736138783</v>
      </c>
      <c r="X17">
        <v>0.88915903816269615</v>
      </c>
      <c r="Y17">
        <v>0.5696675048912655</v>
      </c>
      <c r="Z17">
        <v>0.58077479231733486</v>
      </c>
      <c r="AA17">
        <v>1.0715535197305033</v>
      </c>
      <c r="AB17">
        <v>1.3778618646796041</v>
      </c>
      <c r="AC17">
        <v>1.010229520827874</v>
      </c>
      <c r="AD17">
        <v>0.85033331288274416</v>
      </c>
      <c r="AE17">
        <v>1.3903620446753344</v>
      </c>
      <c r="AF17">
        <v>5.6420926705387773</v>
      </c>
      <c r="AG17">
        <v>4.8576038323151298</v>
      </c>
      <c r="AH17">
        <v>5.8506668040751695</v>
      </c>
      <c r="AI17">
        <v>6.1499031369193977</v>
      </c>
      <c r="AJ17">
        <v>8.0003080141110665</v>
      </c>
      <c r="AK17">
        <v>1.8775674593827878</v>
      </c>
      <c r="AL17">
        <v>1.5226745236353032</v>
      </c>
      <c r="AM17">
        <v>1.5452807020127006</v>
      </c>
      <c r="AN17">
        <v>1.5022959353004981</v>
      </c>
      <c r="AO17">
        <v>1.5516565623836365</v>
      </c>
      <c r="AP17">
        <v>0.99963140110818516</v>
      </c>
      <c r="AQ17">
        <v>5.5005912227988949</v>
      </c>
      <c r="AR17">
        <v>2.1181936598512223</v>
      </c>
      <c r="AS17">
        <v>1.6634335077610602</v>
      </c>
      <c r="AT17">
        <v>2.0190555026356063</v>
      </c>
      <c r="AU17">
        <v>1.699266539035742</v>
      </c>
      <c r="AV17">
        <v>1.4014612581296024</v>
      </c>
      <c r="AW17">
        <v>1.2715783545551338</v>
      </c>
      <c r="AX17">
        <v>1.0274664986480782</v>
      </c>
      <c r="AY17">
        <v>1.1018144813127786</v>
      </c>
      <c r="AZ17">
        <v>1.1974599538419282</v>
      </c>
      <c r="BA17">
        <v>3.6633754687362723</v>
      </c>
      <c r="BB17">
        <v>3.3368443181595939</v>
      </c>
      <c r="BC17">
        <v>1.192766767088199</v>
      </c>
      <c r="BD17">
        <v>0.9749406976682472</v>
      </c>
      <c r="BE17">
        <v>1.7951634793721825</v>
      </c>
      <c r="BF17">
        <v>1.0374154348946183</v>
      </c>
      <c r="BG17">
        <v>5.9387804297771432</v>
      </c>
      <c r="BH17">
        <v>6.0606280692973007</v>
      </c>
    </row>
    <row r="18" spans="1:60" x14ac:dyDescent="0.25">
      <c r="B18">
        <f>B17/100</f>
        <v>0</v>
      </c>
      <c r="C18">
        <f>SUM($B$17:C17)/100</f>
        <v>3.7005461131081317E-3</v>
      </c>
      <c r="D18">
        <f>SUM($B$17:D17)/100</f>
        <v>5.4702325808928132E-3</v>
      </c>
      <c r="E18">
        <f>SUM($B$17:E17)/100</f>
        <v>7.60619002207121E-3</v>
      </c>
      <c r="F18">
        <f>SUM($B$17:F17)/100</f>
        <v>1.3362733899210113E-2</v>
      </c>
      <c r="G18">
        <f>SUM($B$17:G17)/100</f>
        <v>1.6097215350304547E-2</v>
      </c>
      <c r="H18">
        <f>SUM($B$17:H17)/100</f>
        <v>1.8933608089903541E-2</v>
      </c>
      <c r="I18">
        <f>SUM($B$17:I17)/100</f>
        <v>1.8933608089903541E-2</v>
      </c>
      <c r="J18">
        <f>SUM($B$17:J17)/100</f>
        <v>2.3351460217593517E-2</v>
      </c>
      <c r="K18">
        <f>SUM($B$17:K17)/100</f>
        <v>2.3432478970719619E-2</v>
      </c>
      <c r="L18">
        <f>SUM($B$17:L17)/100</f>
        <v>2.4400915131763668E-2</v>
      </c>
      <c r="M18">
        <f>SUM($B$17:M17)/100</f>
        <v>3.6016487702336446E-2</v>
      </c>
      <c r="N18">
        <f>SUM($B$17:N17)/100</f>
        <v>3.9509954675069313E-2</v>
      </c>
      <c r="O18">
        <f>SUM($B$17:O17)/100</f>
        <v>4.7105645177885819E-2</v>
      </c>
      <c r="P18">
        <f>SUM($B$17:P17)/100</f>
        <v>5.0345484594229994E-2</v>
      </c>
      <c r="Q18">
        <f>SUM($B$17:Q17)/100</f>
        <v>5.7107756090941125E-2</v>
      </c>
      <c r="R18">
        <f>SUM($B$17:R17)/100</f>
        <v>5.9999191374645405E-2</v>
      </c>
      <c r="S18">
        <f>SUM($B$17:S17)/100</f>
        <v>6.4694021377360689E-2</v>
      </c>
      <c r="T18">
        <f>SUM($B$17:T17)/100</f>
        <v>7.0501038747925918E-2</v>
      </c>
      <c r="U18">
        <f>SUM($B$17:U17)/100</f>
        <v>7.6627958384947986E-2</v>
      </c>
      <c r="V18">
        <f>SUM($B$17:V17)/100</f>
        <v>8.2448585191250215E-2</v>
      </c>
      <c r="W18">
        <f>SUM($B$17:W17)/100</f>
        <v>8.7601417164864082E-2</v>
      </c>
      <c r="X18">
        <f>SUM($B$17:X17)/100</f>
        <v>9.6493007546491039E-2</v>
      </c>
      <c r="Y18">
        <f>SUM($B$17:Y17)/100</f>
        <v>0.1021896825954037</v>
      </c>
      <c r="Z18">
        <f>SUM($B$17:Z17)/100</f>
        <v>0.10799743051857705</v>
      </c>
      <c r="AA18">
        <f>SUM($B$17:AA17)/100</f>
        <v>0.11871296571588209</v>
      </c>
      <c r="AB18">
        <f>SUM($B$17:AB17)/100</f>
        <v>0.13249158436267813</v>
      </c>
      <c r="AC18">
        <f>SUM($B$17:AC17)/100</f>
        <v>0.14259387957095687</v>
      </c>
      <c r="AD18">
        <f>SUM($B$17:AD17)/100</f>
        <v>0.15109721269978432</v>
      </c>
      <c r="AE18">
        <f>SUM($B$17:AE17)/100</f>
        <v>0.16500083314653766</v>
      </c>
      <c r="AF18">
        <f>SUM($B$17:AF17)/100</f>
        <v>0.22142175985192541</v>
      </c>
      <c r="AG18">
        <f>SUM($B$17:AG17)/100</f>
        <v>0.26999779817507674</v>
      </c>
      <c r="AH18">
        <f>SUM($B$17:AH17)/100</f>
        <v>0.32850446621582841</v>
      </c>
      <c r="AI18">
        <f>SUM($B$17:AI17)/100</f>
        <v>0.3900034975850224</v>
      </c>
      <c r="AJ18">
        <f>SUM($B$17:AJ17)/100</f>
        <v>0.47000657772613308</v>
      </c>
      <c r="AK18">
        <f>SUM($B$17:AK17)/100</f>
        <v>0.48878225231996097</v>
      </c>
      <c r="AL18">
        <f>SUM($B$17:AL17)/100</f>
        <v>0.50400899755631401</v>
      </c>
      <c r="AM18">
        <f>SUM($B$17:AM17)/100</f>
        <v>0.51946180457644109</v>
      </c>
      <c r="AN18">
        <f>SUM($B$17:AN17)/100</f>
        <v>0.53448476392944599</v>
      </c>
      <c r="AO18">
        <f>SUM($B$17:AO17)/100</f>
        <v>0.55000132955328229</v>
      </c>
      <c r="AP18">
        <f>SUM($B$17:AP17)/100</f>
        <v>0.5599976435643641</v>
      </c>
      <c r="AQ18">
        <f>SUM($B$17:AQ17)/100</f>
        <v>0.61500355579235311</v>
      </c>
      <c r="AR18">
        <f>SUM($B$17:AR17)/100</f>
        <v>0.6361854923908653</v>
      </c>
      <c r="AS18">
        <f>SUM($B$17:AS17)/100</f>
        <v>0.65281982746847589</v>
      </c>
      <c r="AT18">
        <f>SUM($B$17:AT17)/100</f>
        <v>0.67301038249483203</v>
      </c>
      <c r="AU18">
        <f>SUM($B$17:AU17)/100</f>
        <v>0.69000304788518951</v>
      </c>
      <c r="AV18">
        <f>SUM($B$17:AV17)/100</f>
        <v>0.70401766046648551</v>
      </c>
      <c r="AW18">
        <f>SUM($B$17:AW17)/100</f>
        <v>0.71673344401203676</v>
      </c>
      <c r="AX18">
        <f>SUM($B$17:AX17)/100</f>
        <v>0.72700810899851764</v>
      </c>
      <c r="AY18">
        <f>SUM($B$17:AY17)/100</f>
        <v>0.73802625381164533</v>
      </c>
      <c r="AZ18">
        <f>SUM($B$17:AZ17)/100</f>
        <v>0.75000085335006461</v>
      </c>
      <c r="BA18">
        <f>SUM($B$17:BA17)/100</f>
        <v>0.78663460803742735</v>
      </c>
      <c r="BB18">
        <f>SUM($B$17:BB17)/100</f>
        <v>0.82000305121902328</v>
      </c>
      <c r="BC18">
        <f>SUM($B$17:BC17)/100</f>
        <v>0.83193071888990533</v>
      </c>
      <c r="BD18">
        <f>SUM($B$17:BD17)/100</f>
        <v>0.8416801258665878</v>
      </c>
      <c r="BE18">
        <f>SUM($B$17:BE17)/100</f>
        <v>0.85963176066030955</v>
      </c>
      <c r="BF18">
        <f>SUM($B$17:BF17)/100</f>
        <v>0.87000591500925561</v>
      </c>
      <c r="BG18">
        <f>SUM($B$17:BG17)/100</f>
        <v>0.92939371930702708</v>
      </c>
      <c r="BH18">
        <f>SUM($B$17:BH17)/100</f>
        <v>0.99</v>
      </c>
    </row>
    <row r="19" spans="1:60" x14ac:dyDescent="0.25">
      <c r="H19" t="s">
        <v>245</v>
      </c>
    </row>
    <row r="20" spans="1:60" x14ac:dyDescent="0.25">
      <c r="F20" t="s">
        <v>335</v>
      </c>
      <c r="G20" s="3" cm="1">
        <f t="array" ref="G20">SUM(OutSewage!B5:BH5*$B$17:$BH$17)/($I$24/100)</f>
        <v>74.733976064844683</v>
      </c>
      <c r="H20" s="6">
        <v>74.67</v>
      </c>
      <c r="J20" s="8">
        <f>ABS((G20-H20)/H20)</f>
        <v>8.5678404773913207E-4</v>
      </c>
      <c r="Q20" s="17"/>
    </row>
    <row r="21" spans="1:60" x14ac:dyDescent="0.25">
      <c r="F21" t="s">
        <v>336</v>
      </c>
      <c r="G21" s="3" cm="1">
        <f t="array" ref="G21">SUM(OutSewage!B6:BH6*$B$17:$BH$17)/($I$24/100)</f>
        <v>10.518465999525814</v>
      </c>
      <c r="H21" s="6">
        <v>10.3</v>
      </c>
      <c r="J21" s="8">
        <f t="shared" ref="J21:J22" si="1">ABS((G21-H21)/H21)</f>
        <v>2.1210291216098381E-2</v>
      </c>
      <c r="Q21" s="17"/>
    </row>
    <row r="22" spans="1:60" x14ac:dyDescent="0.25">
      <c r="F22" t="s">
        <v>337</v>
      </c>
      <c r="G22" s="3" cm="1">
        <f t="array" ref="G22">SUM(OutSewage!B7:BH7*$B$17:$BH$17)/($I$24/100)</f>
        <v>11.254621081472239</v>
      </c>
      <c r="H22" s="6">
        <v>11.3</v>
      </c>
      <c r="J22" s="8">
        <f t="shared" si="1"/>
        <v>4.0158334980320148E-3</v>
      </c>
    </row>
    <row r="23" spans="1:60" x14ac:dyDescent="0.25">
      <c r="F23" t="s">
        <v>338</v>
      </c>
      <c r="G23" s="3" cm="1">
        <f t="array" ref="G23">SUM(OutSewage!B8:BH8*$B$17:$BH$17)/($I$24/100)</f>
        <v>2.8099523585077657</v>
      </c>
      <c r="H23" s="6">
        <v>2.76</v>
      </c>
      <c r="J23" s="8">
        <f>ABS((G23-H23)/H23)</f>
        <v>1.8098680618755768E-2</v>
      </c>
    </row>
    <row r="24" spans="1:60" x14ac:dyDescent="0.25">
      <c r="F24" t="s">
        <v>343</v>
      </c>
      <c r="G24" s="3" cm="1">
        <f t="array" ref="G24">1/SUM(B17:BH17/OutSewage!B3:BH3)*100</f>
        <v>0.93434876074445317</v>
      </c>
      <c r="I24">
        <v>100</v>
      </c>
      <c r="J24" t="s">
        <v>363</v>
      </c>
      <c r="K24">
        <f>SUM(B17:BH17)</f>
        <v>99</v>
      </c>
    </row>
    <row r="25" spans="1:60" x14ac:dyDescent="0.25">
      <c r="J25" t="s">
        <v>364</v>
      </c>
      <c r="K25" s="3">
        <f>SUM(G20:G23)</f>
        <v>99.317015504350508</v>
      </c>
    </row>
    <row r="26" spans="1:60" x14ac:dyDescent="0.25">
      <c r="A26" t="s">
        <v>334</v>
      </c>
      <c r="B26">
        <v>17.665903565607103</v>
      </c>
      <c r="C26">
        <v>32.785162202577553</v>
      </c>
      <c r="D26">
        <v>14.547979029152057</v>
      </c>
      <c r="E26">
        <v>11.8028676404754</v>
      </c>
      <c r="F26">
        <v>4.5952305086248675</v>
      </c>
      <c r="G26">
        <v>1.2803089025613203</v>
      </c>
      <c r="H26">
        <v>1.3199205833163645</v>
      </c>
      <c r="I26">
        <v>1.4883151012114182</v>
      </c>
      <c r="J26">
        <v>1.5154228481021959</v>
      </c>
      <c r="K26">
        <v>0.95863717120683234</v>
      </c>
      <c r="L26">
        <v>2.0788327850354826</v>
      </c>
      <c r="M26" s="13">
        <v>0</v>
      </c>
      <c r="N26">
        <v>4.9779547690885275</v>
      </c>
      <c r="O26">
        <v>4.9834648930408747</v>
      </c>
    </row>
    <row r="27" spans="1:60" x14ac:dyDescent="0.25">
      <c r="B27">
        <f>B26/100</f>
        <v>0.17665903565607102</v>
      </c>
      <c r="C27">
        <f>SUM($B$26:C26)/100</f>
        <v>0.50451065768184655</v>
      </c>
      <c r="D27">
        <f>SUM($B$26:D26)/100</f>
        <v>0.64999044797336714</v>
      </c>
      <c r="E27">
        <f>SUM($B$26:E26)/100</f>
        <v>0.76801912437812103</v>
      </c>
      <c r="F27">
        <f>SUM($B$26:F26)/100</f>
        <v>0.81397142946436973</v>
      </c>
      <c r="G27">
        <f>SUM($B$26:G26)/100</f>
        <v>0.82677451848998285</v>
      </c>
      <c r="H27">
        <f>SUM($B$26:H26)/100</f>
        <v>0.83997372432314643</v>
      </c>
      <c r="I27">
        <f>SUM($B$26:I26)/100</f>
        <v>0.85485687533526056</v>
      </c>
      <c r="J27">
        <f>SUM($B$26:J26)/100</f>
        <v>0.87001110381628255</v>
      </c>
      <c r="K27">
        <f>SUM($B$26:K26)/100</f>
        <v>0.87959747552835088</v>
      </c>
      <c r="L27">
        <f>SUM($B$26:L26)/100</f>
        <v>0.90038580337870566</v>
      </c>
      <c r="M27">
        <f>SUM($B$26:M26)/100</f>
        <v>0.90038580337870566</v>
      </c>
      <c r="N27">
        <f>SUM($B$26:N26)/100</f>
        <v>0.95016535106959099</v>
      </c>
      <c r="O27">
        <f>SUM($B$26:O26)/100</f>
        <v>0.99999999999999967</v>
      </c>
    </row>
    <row r="28" spans="1:60" x14ac:dyDescent="0.25">
      <c r="H28" t="s">
        <v>245</v>
      </c>
    </row>
    <row r="29" spans="1:60" x14ac:dyDescent="0.25">
      <c r="F29" t="s">
        <v>335</v>
      </c>
      <c r="G29" cm="1">
        <f t="array" ref="G29">(SUM(Upgaded!B5:O5*$B$26:$O$26)/($I$33/100))</f>
        <v>86.154789420342183</v>
      </c>
      <c r="H29" s="6">
        <v>86.2</v>
      </c>
      <c r="J29" s="8">
        <f>ABS((G29-H29)/H29)</f>
        <v>5.2448468280533059E-4</v>
      </c>
    </row>
    <row r="30" spans="1:60" x14ac:dyDescent="0.25">
      <c r="F30" t="s">
        <v>336</v>
      </c>
      <c r="G30" cm="1">
        <f t="array" ref="G30">(SUM(Upgaded!B6:O6*$B$26:$O$26)/($I$33/100))</f>
        <v>13.077858392614608</v>
      </c>
      <c r="H30" s="6">
        <v>13</v>
      </c>
      <c r="J30" s="8">
        <f t="shared" ref="J30:J31" si="2">ABS((G30-H30)/H30)</f>
        <v>5.9891071242006433E-3</v>
      </c>
    </row>
    <row r="31" spans="1:60" x14ac:dyDescent="0.25">
      <c r="F31" t="s">
        <v>337</v>
      </c>
      <c r="G31" cm="1">
        <f t="array" ref="G31">(SUM(Upgaded!B7:O7*$B$26:$O$26)/($I$33/100))</f>
        <v>0.38556394013008533</v>
      </c>
      <c r="H31" s="6">
        <v>0.7</v>
      </c>
      <c r="J31" s="8">
        <f t="shared" si="2"/>
        <v>0.4491943712427352</v>
      </c>
    </row>
    <row r="32" spans="1:60" x14ac:dyDescent="0.25">
      <c r="F32" t="s">
        <v>338</v>
      </c>
      <c r="G32" cm="1">
        <f t="array" ref="G32">(SUM(Upgaded!B8:O8*$B$26:$O$26)/($I$33/100))</f>
        <v>0.22855589318361752</v>
      </c>
      <c r="H32" s="6">
        <v>0.1</v>
      </c>
      <c r="J32" s="8">
        <f>ABS((G32-H32)/H32)</f>
        <v>1.2855589318361751</v>
      </c>
    </row>
    <row r="33" spans="4:11" x14ac:dyDescent="0.25">
      <c r="F33" t="s">
        <v>343</v>
      </c>
      <c r="G33" cm="1">
        <f t="array" ref="G33">1/SUM(B26:O26/Upgaded!B3:O3)*100</f>
        <v>0.82429160201844143</v>
      </c>
      <c r="H33" s="15"/>
      <c r="I33">
        <v>100</v>
      </c>
    </row>
    <row r="35" spans="4:11" x14ac:dyDescent="0.25">
      <c r="J35" t="s">
        <v>363</v>
      </c>
      <c r="K35">
        <f>SUM(B26:O26)</f>
        <v>99.999999999999972</v>
      </c>
    </row>
    <row r="36" spans="4:11" x14ac:dyDescent="0.25">
      <c r="J36" t="s">
        <v>364</v>
      </c>
      <c r="K36">
        <f>SUM(G29:G32)</f>
        <v>99.846767646270493</v>
      </c>
    </row>
    <row r="39" spans="4:11" x14ac:dyDescent="0.25">
      <c r="D39" t="s">
        <v>368</v>
      </c>
      <c r="E39" s="17">
        <f>(C27-B27)</f>
        <v>0.32785162202577556</v>
      </c>
      <c r="F39" s="17">
        <f>SUM(B26:C26)/100</f>
        <v>0.50451065768184655</v>
      </c>
    </row>
    <row r="40" spans="4:11" x14ac:dyDescent="0.25">
      <c r="D40" t="s">
        <v>366</v>
      </c>
      <c r="E40" s="17">
        <f>(G27-D27)</f>
        <v>0.17678407051661571</v>
      </c>
      <c r="F40" s="17">
        <f>SUM(D26:G26)/100</f>
        <v>0.32226386080813646</v>
      </c>
    </row>
    <row r="41" spans="4:11" x14ac:dyDescent="0.25">
      <c r="D41" t="s">
        <v>369</v>
      </c>
      <c r="E41" s="17">
        <f>(K27-H27)</f>
        <v>3.9623751205204449E-2</v>
      </c>
      <c r="F41" s="17">
        <f>SUM(H26:K26)/100</f>
        <v>5.2822957038368104E-2</v>
      </c>
    </row>
    <row r="42" spans="4:11" x14ac:dyDescent="0.25">
      <c r="D42" t="s">
        <v>367</v>
      </c>
      <c r="E42" s="17">
        <f>(O27-L27)</f>
        <v>9.9614196621294004E-2</v>
      </c>
      <c r="F42" s="17">
        <f>SUM(L26:O26)/100</f>
        <v>0.12040252447164886</v>
      </c>
    </row>
  </sheetData>
  <conditionalFormatting sqref="B17:BH17">
    <cfRule type="cellIs" dxfId="12" priority="2" operator="equal">
      <formula>0</formula>
    </cfRule>
  </conditionalFormatting>
  <conditionalFormatting sqref="B26:N26">
    <cfRule type="cellIs" dxfId="1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D45B-ADF3-4F75-9245-E80EEF536CDD}">
  <dimension ref="A1:BH42"/>
  <sheetViews>
    <sheetView workbookViewId="0">
      <selection activeCell="D37" sqref="D37"/>
    </sheetView>
  </sheetViews>
  <sheetFormatPr defaultRowHeight="15" x14ac:dyDescent="0.25"/>
  <cols>
    <col min="2" max="5" width="13.7109375" customWidth="1"/>
    <col min="6" max="6" width="14.140625" customWidth="1"/>
    <col min="7" max="7" width="13.7109375" customWidth="1"/>
    <col min="8" max="8" width="12.7109375" customWidth="1"/>
    <col min="9" max="9" width="13.7109375" customWidth="1"/>
    <col min="10" max="24" width="12.7109375" customWidth="1"/>
    <col min="25" max="25" width="11.7109375" customWidth="1"/>
    <col min="26" max="31" width="12.7109375" customWidth="1"/>
    <col min="32" max="32" width="11.7109375" customWidth="1"/>
    <col min="33" max="36" width="12.7109375" customWidth="1"/>
    <col min="37" max="37" width="11.7109375" customWidth="1"/>
    <col min="38" max="47" width="12.7109375" customWidth="1"/>
    <col min="48" max="48" width="11.7109375" customWidth="1"/>
    <col min="49" max="49" width="12.7109375" customWidth="1"/>
    <col min="50" max="50" width="11.7109375" customWidth="1"/>
    <col min="51" max="59" width="12.7109375" customWidth="1"/>
    <col min="60" max="60" width="11.7109375" customWidth="1"/>
  </cols>
  <sheetData>
    <row r="1" spans="1:22" x14ac:dyDescent="0.25">
      <c r="A1" t="s">
        <v>345</v>
      </c>
      <c r="B1">
        <v>8.6795948762232609</v>
      </c>
      <c r="C1">
        <v>15.109709787934055</v>
      </c>
      <c r="D1">
        <v>6.4847640383023091</v>
      </c>
      <c r="E1">
        <v>9.8785008046641813</v>
      </c>
      <c r="F1">
        <v>5.0745680852750032</v>
      </c>
      <c r="G1">
        <v>1.8111708416389662</v>
      </c>
      <c r="H1">
        <v>1.8759387443922506</v>
      </c>
      <c r="I1">
        <v>7.1405028270838569E-2</v>
      </c>
      <c r="J1">
        <v>2.8569339426573919</v>
      </c>
      <c r="K1">
        <v>2.3936289270253699</v>
      </c>
      <c r="L1">
        <v>4.0290429740188705</v>
      </c>
      <c r="M1">
        <v>5.5567623851646815</v>
      </c>
      <c r="N1">
        <v>2.2700021233292791</v>
      </c>
      <c r="O1">
        <v>0.58867821058540792</v>
      </c>
      <c r="P1">
        <v>0.43473215869643028</v>
      </c>
      <c r="Q1">
        <v>2.584830361513681</v>
      </c>
      <c r="R1">
        <v>1.344158546862033</v>
      </c>
      <c r="S1">
        <v>16.155093252898233</v>
      </c>
      <c r="T1">
        <v>9.3796840564322572</v>
      </c>
      <c r="U1">
        <v>2.3677144695151862</v>
      </c>
      <c r="V1">
        <v>1.0531363276168539</v>
      </c>
    </row>
    <row r="4" spans="1:22" x14ac:dyDescent="0.25">
      <c r="H4" t="s">
        <v>245</v>
      </c>
    </row>
    <row r="5" spans="1:22" x14ac:dyDescent="0.25">
      <c r="F5" t="s">
        <v>335</v>
      </c>
      <c r="G5" cm="1">
        <f t="array" ref="G5">SUM($B$1:$V$1*In!B6:V6)/(SUM($B$1:$V$1/100))</f>
        <v>54.06642445843751</v>
      </c>
      <c r="H5" s="6">
        <v>54.2</v>
      </c>
      <c r="J5" s="8">
        <f>ABS((G5-H5)/H5)</f>
        <v>2.4644933867618646E-3</v>
      </c>
    </row>
    <row r="6" spans="1:22" x14ac:dyDescent="0.25">
      <c r="F6" t="s">
        <v>336</v>
      </c>
      <c r="G6" cm="1">
        <f t="array" ref="G6">SUM($B$1:$V$1*In!B7:V7)/(SUM($B$1:$V$1/100))</f>
        <v>7.3345976960499994</v>
      </c>
      <c r="H6" s="6">
        <v>7.3</v>
      </c>
      <c r="J6" s="8">
        <f>ABS((G6-H6)/H6)</f>
        <v>4.7394104178081677E-3</v>
      </c>
    </row>
    <row r="7" spans="1:22" x14ac:dyDescent="0.25">
      <c r="F7" t="s">
        <v>337</v>
      </c>
      <c r="G7" cm="1">
        <f t="array" ref="G7">SUM($B$1:$V$1*In!B8:V8)/(SUM($B$1:$V$1/100))</f>
        <v>36.612785983049235</v>
      </c>
      <c r="H7" s="6">
        <v>34.200000000000003</v>
      </c>
      <c r="J7" s="8">
        <f>ABS((G7-H7)/H7)</f>
        <v>7.0549297749977563E-2</v>
      </c>
    </row>
    <row r="8" spans="1:22" x14ac:dyDescent="0.25">
      <c r="F8" t="s">
        <v>338</v>
      </c>
      <c r="G8" cm="1">
        <f t="array" ref="G8">SUM($B$1:$V$1*In!B9:V9)/(SUM($B$1:$V$1/100))</f>
        <v>1.8797471563257557</v>
      </c>
      <c r="H8" s="6">
        <v>3.6</v>
      </c>
      <c r="J8" s="8">
        <f t="shared" ref="J8:J12" si="0">ABS((G8-H8)/H8)</f>
        <v>0.47784801213173456</v>
      </c>
    </row>
    <row r="9" spans="1:22" x14ac:dyDescent="0.25">
      <c r="F9" t="s">
        <v>339</v>
      </c>
      <c r="G9" cm="1">
        <f t="array" ref="G9">SUM(L1:R1)/(SUM($B$1:$V$1/100))</f>
        <v>16.808198365649098</v>
      </c>
      <c r="H9" s="6">
        <v>15.77</v>
      </c>
      <c r="J9" s="8">
        <f t="shared" si="0"/>
        <v>6.5833758126131778E-2</v>
      </c>
    </row>
    <row r="10" spans="1:22" x14ac:dyDescent="0.25">
      <c r="F10" t="s">
        <v>340</v>
      </c>
      <c r="G10" cm="1">
        <f t="array" ref="G10">SUM(B1:D1)/(SUM($B$1:$V$1/100))</f>
        <v>30.27405358268404</v>
      </c>
      <c r="H10" s="6">
        <v>40.58</v>
      </c>
      <c r="J10" s="8">
        <f t="shared" si="0"/>
        <v>0.25396615123992011</v>
      </c>
    </row>
    <row r="11" spans="1:22" x14ac:dyDescent="0.25">
      <c r="F11" t="s">
        <v>341</v>
      </c>
      <c r="G11" cm="1">
        <f t="array" ref="G11">SUM(F1:K1)/(SUM($B$1:$V$1/100))</f>
        <v>14.0836385354659</v>
      </c>
      <c r="H11" s="6">
        <v>13.06</v>
      </c>
      <c r="J11" s="8">
        <f t="shared" si="0"/>
        <v>7.837967346599535E-2</v>
      </c>
    </row>
    <row r="12" spans="1:22" x14ac:dyDescent="0.25">
      <c r="F12" t="s">
        <v>342</v>
      </c>
      <c r="G12" cm="1">
        <f t="array" ref="G12">SUM(S1:V1)/(SUM($B$1:$V$1/100))</f>
        <v>28.955613645155623</v>
      </c>
      <c r="H12" s="6">
        <v>25.1</v>
      </c>
      <c r="J12" s="8">
        <f t="shared" si="0"/>
        <v>0.15361010538468611</v>
      </c>
    </row>
    <row r="13" spans="1:22" x14ac:dyDescent="0.25">
      <c r="F13" t="s">
        <v>343</v>
      </c>
      <c r="G13" cm="1">
        <f t="array" ref="G13">1/SUM(B1:V1/In!B4:V4)*100</f>
        <v>1.2381668181305794</v>
      </c>
      <c r="H13" s="13"/>
    </row>
    <row r="14" spans="1:22" x14ac:dyDescent="0.25">
      <c r="I14">
        <f>In!D20</f>
        <v>100</v>
      </c>
      <c r="J14" t="s">
        <v>363</v>
      </c>
      <c r="K14">
        <f>SUM(B1:V1)</f>
        <v>100.00004994301656</v>
      </c>
    </row>
    <row r="15" spans="1:22" x14ac:dyDescent="0.25">
      <c r="J15" t="s">
        <v>364</v>
      </c>
      <c r="K15">
        <f>SUM(G5:G8)</f>
        <v>99.893555293862491</v>
      </c>
    </row>
    <row r="17" spans="1:60" x14ac:dyDescent="0.25">
      <c r="A17" s="13" t="s">
        <v>346</v>
      </c>
      <c r="B17">
        <v>0.72249895247897877</v>
      </c>
      <c r="C17">
        <v>0.33251999570697838</v>
      </c>
      <c r="D17">
        <v>1.5169242045776494</v>
      </c>
      <c r="E17">
        <v>0.78192780393781847</v>
      </c>
      <c r="F17">
        <v>1.4179820301642356</v>
      </c>
      <c r="G17">
        <v>4.0460309909865924</v>
      </c>
      <c r="H17">
        <v>1.5292179480566288</v>
      </c>
      <c r="I17">
        <v>2.3668305465495827</v>
      </c>
      <c r="J17">
        <v>0.96164164190251233</v>
      </c>
      <c r="K17">
        <v>4.3426539249202873</v>
      </c>
      <c r="L17">
        <v>1.7134133601866441</v>
      </c>
      <c r="M17">
        <v>3.0728987474674776</v>
      </c>
      <c r="N17">
        <v>2.0562640697805175</v>
      </c>
      <c r="O17">
        <v>1.5115316637641496</v>
      </c>
      <c r="P17">
        <v>1.5576825864150166</v>
      </c>
      <c r="Q17">
        <v>0.86716668830644916</v>
      </c>
      <c r="R17">
        <v>1.6111144992512534</v>
      </c>
      <c r="S17">
        <v>0.36209456184973432</v>
      </c>
      <c r="T17">
        <v>2.7868004422068817</v>
      </c>
      <c r="U17">
        <v>0.73765832592305736</v>
      </c>
      <c r="V17">
        <v>1.5070374157974751</v>
      </c>
      <c r="W17">
        <v>4.2332779295466834</v>
      </c>
      <c r="X17">
        <v>1.1175519384413504</v>
      </c>
      <c r="Y17">
        <v>3.0479373000728955</v>
      </c>
      <c r="Z17">
        <v>1.2428898694333339</v>
      </c>
      <c r="AA17">
        <v>2.3707702177492558</v>
      </c>
      <c r="AB17">
        <v>0.50273820180943696</v>
      </c>
      <c r="AC17">
        <v>3.3962699518271853</v>
      </c>
      <c r="AD17">
        <v>1.2810385329608884</v>
      </c>
      <c r="AE17">
        <v>1.074034250476229</v>
      </c>
      <c r="AF17">
        <v>1.9320776091609999</v>
      </c>
      <c r="AG17">
        <v>0.91074319005860127</v>
      </c>
      <c r="AH17">
        <v>2.4374600139914113</v>
      </c>
      <c r="AI17">
        <v>2.3813921172315755</v>
      </c>
      <c r="AJ17">
        <v>0.7938139428224753</v>
      </c>
      <c r="AK17">
        <v>1.8914741609543488</v>
      </c>
      <c r="AL17">
        <v>1.7199969050277437</v>
      </c>
      <c r="AM17">
        <v>2.2847911265660188</v>
      </c>
      <c r="AN17">
        <v>1.756031473341934</v>
      </c>
      <c r="AO17">
        <v>0.90715326224852122</v>
      </c>
      <c r="AP17">
        <v>1.5772798317428007</v>
      </c>
      <c r="AQ17">
        <v>1.4699813787582525</v>
      </c>
      <c r="AR17">
        <v>1.7501724752304131</v>
      </c>
      <c r="AS17">
        <v>1.5016979155655221</v>
      </c>
      <c r="AT17">
        <v>2.0889229192429761</v>
      </c>
      <c r="AU17">
        <v>1.4746029121139266</v>
      </c>
      <c r="AV17">
        <v>1.0271833795878833</v>
      </c>
      <c r="AW17">
        <v>1.1727649001059359</v>
      </c>
      <c r="AX17">
        <v>1.2534741129517377</v>
      </c>
      <c r="AY17">
        <v>1.6758779788804707</v>
      </c>
      <c r="AZ17">
        <v>2.2774371534342088</v>
      </c>
      <c r="BA17">
        <v>1.6030812944645918</v>
      </c>
      <c r="BB17">
        <v>1.2449747223407044</v>
      </c>
      <c r="BC17">
        <v>0.10904526485486235</v>
      </c>
      <c r="BD17">
        <v>1.9562935629401712</v>
      </c>
      <c r="BE17">
        <v>1.4138384835337086</v>
      </c>
      <c r="BF17">
        <v>1.7161955727084406</v>
      </c>
      <c r="BG17">
        <v>2.3152503111906371</v>
      </c>
      <c r="BH17">
        <v>1.2885749554182193</v>
      </c>
    </row>
    <row r="18" spans="1:60" x14ac:dyDescent="0.25">
      <c r="B18">
        <f>B17/100</f>
        <v>7.2249895247897874E-3</v>
      </c>
      <c r="C18">
        <f>SUM($B$17:C17)/100</f>
        <v>1.0550189481859571E-2</v>
      </c>
      <c r="D18">
        <f>SUM($B$17:D17)/100</f>
        <v>2.5719431527636064E-2</v>
      </c>
      <c r="E18">
        <f>SUM($B$17:E17)/100</f>
        <v>3.3538709567014248E-2</v>
      </c>
      <c r="F18">
        <f>SUM($B$17:F17)/100</f>
        <v>4.7718529868656601E-2</v>
      </c>
      <c r="G18">
        <f>SUM($B$17:G17)/100</f>
        <v>8.8178839778522533E-2</v>
      </c>
      <c r="H18">
        <f>SUM($B$17:H17)/100</f>
        <v>0.1034710192590888</v>
      </c>
      <c r="I18">
        <f>SUM($B$17:I17)/100</f>
        <v>0.12713932472458464</v>
      </c>
      <c r="J18">
        <f>SUM($B$17:J17)/100</f>
        <v>0.13675574114360975</v>
      </c>
      <c r="K18">
        <f>SUM($B$17:K17)/100</f>
        <v>0.18018228039281262</v>
      </c>
      <c r="L18">
        <f>SUM($B$17:L17)/100</f>
        <v>0.19731641399467903</v>
      </c>
      <c r="M18">
        <f>SUM($B$17:M17)/100</f>
        <v>0.22804540146935381</v>
      </c>
      <c r="N18">
        <f>SUM($B$17:N17)/100</f>
        <v>0.24860804216715898</v>
      </c>
      <c r="O18">
        <f>SUM($B$17:O17)/100</f>
        <v>0.26372335880480047</v>
      </c>
      <c r="P18">
        <f>SUM($B$17:P17)/100</f>
        <v>0.27930018466895062</v>
      </c>
      <c r="Q18">
        <f>SUM($B$17:Q17)/100</f>
        <v>0.2879718515520151</v>
      </c>
      <c r="R18">
        <f>SUM($B$17:R17)/100</f>
        <v>0.30408299654452764</v>
      </c>
      <c r="S18">
        <f>SUM($B$17:S17)/100</f>
        <v>0.30770394216302499</v>
      </c>
      <c r="T18">
        <f>SUM($B$17:T17)/100</f>
        <v>0.33557194658509382</v>
      </c>
      <c r="U18">
        <f>SUM($B$17:U17)/100</f>
        <v>0.34294852984432439</v>
      </c>
      <c r="V18">
        <f>SUM($B$17:V17)/100</f>
        <v>0.35801890400229913</v>
      </c>
      <c r="W18">
        <f>SUM($B$17:W17)/100</f>
        <v>0.40035168329776594</v>
      </c>
      <c r="X18">
        <f>SUM($B$17:X17)/100</f>
        <v>0.41152720268217946</v>
      </c>
      <c r="Y18">
        <f>SUM($B$17:Y17)/100</f>
        <v>0.44200657568290841</v>
      </c>
      <c r="Z18">
        <f>SUM($B$17:Z17)/100</f>
        <v>0.4544354743772418</v>
      </c>
      <c r="AA18">
        <f>SUM($B$17:AA17)/100</f>
        <v>0.47814317655473432</v>
      </c>
      <c r="AB18">
        <f>SUM($B$17:AB17)/100</f>
        <v>0.48317055857282865</v>
      </c>
      <c r="AC18">
        <f>SUM($B$17:AC17)/100</f>
        <v>0.51713325809110056</v>
      </c>
      <c r="AD18">
        <f>SUM($B$17:AD17)/100</f>
        <v>0.52994364342070943</v>
      </c>
      <c r="AE18">
        <f>SUM($B$17:AE17)/100</f>
        <v>0.54068398592547173</v>
      </c>
      <c r="AF18">
        <f>SUM($B$17:AF17)/100</f>
        <v>0.56000476201708171</v>
      </c>
      <c r="AG18">
        <f>SUM($B$17:AG17)/100</f>
        <v>0.56911219391766776</v>
      </c>
      <c r="AH18">
        <f>SUM($B$17:AH17)/100</f>
        <v>0.59348679405758187</v>
      </c>
      <c r="AI18">
        <f>SUM($B$17:AI17)/100</f>
        <v>0.6173007152298976</v>
      </c>
      <c r="AJ18">
        <f>SUM($B$17:AJ17)/100</f>
        <v>0.62523885465812234</v>
      </c>
      <c r="AK18">
        <f>SUM($B$17:AK17)/100</f>
        <v>0.64415359626766588</v>
      </c>
      <c r="AL18">
        <f>SUM($B$17:AL17)/100</f>
        <v>0.66135356531794331</v>
      </c>
      <c r="AM18">
        <f>SUM($B$17:AM17)/100</f>
        <v>0.68420147658360353</v>
      </c>
      <c r="AN18">
        <f>SUM($B$17:AN17)/100</f>
        <v>0.70176179131702288</v>
      </c>
      <c r="AO18">
        <f>SUM($B$17:AO17)/100</f>
        <v>0.71083332393950815</v>
      </c>
      <c r="AP18">
        <f>SUM($B$17:AP17)/100</f>
        <v>0.7266061222569361</v>
      </c>
      <c r="AQ18">
        <f>SUM($B$17:AQ17)/100</f>
        <v>0.74130593604451855</v>
      </c>
      <c r="AR18">
        <f>SUM($B$17:AR17)/100</f>
        <v>0.75880766079682271</v>
      </c>
      <c r="AS18">
        <f>SUM($B$17:AS17)/100</f>
        <v>0.77382463995247808</v>
      </c>
      <c r="AT18">
        <f>SUM($B$17:AT17)/100</f>
        <v>0.79471386914490783</v>
      </c>
      <c r="AU18">
        <f>SUM($B$17:AU17)/100</f>
        <v>0.80945989826604703</v>
      </c>
      <c r="AV18">
        <f>SUM($B$17:AV17)/100</f>
        <v>0.81973173206192584</v>
      </c>
      <c r="AW18">
        <f>SUM($B$17:AW17)/100</f>
        <v>0.83145938106298511</v>
      </c>
      <c r="AX18">
        <f>SUM($B$17:AX17)/100</f>
        <v>0.84399412219250247</v>
      </c>
      <c r="AY18">
        <f>SUM($B$17:AY17)/100</f>
        <v>0.86075290198130716</v>
      </c>
      <c r="AZ18">
        <f>SUM($B$17:AZ17)/100</f>
        <v>0.88352727351564919</v>
      </c>
      <c r="BA18">
        <f>SUM($B$17:BA17)/100</f>
        <v>0.89955808646029511</v>
      </c>
      <c r="BB18">
        <f>SUM($B$17:BB17)/100</f>
        <v>0.91200783368370208</v>
      </c>
      <c r="BC18">
        <f>SUM($B$17:BC17)/100</f>
        <v>0.91309828633225065</v>
      </c>
      <c r="BD18">
        <f>SUM($B$17:BD17)/100</f>
        <v>0.93266122196165246</v>
      </c>
      <c r="BE18">
        <f>SUM($B$17:BE17)/100</f>
        <v>0.94679960679698949</v>
      </c>
      <c r="BF18">
        <f>SUM($B$17:BF17)/100</f>
        <v>0.96396156252407394</v>
      </c>
      <c r="BG18">
        <f>SUM($B$17:BG17)/100</f>
        <v>0.98711406563598036</v>
      </c>
      <c r="BH18">
        <f>SUM($B$17:BH17)/100</f>
        <v>0.99999981519016246</v>
      </c>
    </row>
    <row r="19" spans="1:60" x14ac:dyDescent="0.25">
      <c r="H19" t="s">
        <v>245</v>
      </c>
    </row>
    <row r="20" spans="1:60" x14ac:dyDescent="0.25">
      <c r="F20" t="s">
        <v>335</v>
      </c>
      <c r="G20" s="3" cm="1">
        <f t="array" ref="G20">SUM(OutSewage!B5:BH5*$B$17:$BH$17)/($I$24/100)</f>
        <v>71.695319383015018</v>
      </c>
      <c r="H20" s="6">
        <v>74.67</v>
      </c>
      <c r="J20" s="8">
        <f>ABS((G20-H20)/H20)</f>
        <v>3.9837694080420295E-2</v>
      </c>
    </row>
    <row r="21" spans="1:60" x14ac:dyDescent="0.25">
      <c r="F21" t="s">
        <v>336</v>
      </c>
      <c r="G21" s="3" cm="1">
        <f t="array" ref="G21">SUM(OutSewage!B6:BH6*$B$17:$BH$17)/($I$24/100)</f>
        <v>9.6501686843422796</v>
      </c>
      <c r="H21" s="6">
        <v>10.3</v>
      </c>
      <c r="J21" s="8">
        <f t="shared" ref="J21:J22" si="1">ABS((G21-H21)/H21)</f>
        <v>6.309041899589525E-2</v>
      </c>
    </row>
    <row r="22" spans="1:60" x14ac:dyDescent="0.25">
      <c r="F22" t="s">
        <v>337</v>
      </c>
      <c r="G22" s="3" cm="1">
        <f t="array" ref="G22">SUM(OutSewage!B7:BH7*$B$17:$BH$17)/($I$24/100)</f>
        <v>15.00562243226825</v>
      </c>
      <c r="H22" s="6">
        <v>11.3</v>
      </c>
      <c r="J22" s="8">
        <f t="shared" si="1"/>
        <v>0.32793118869630528</v>
      </c>
    </row>
    <row r="23" spans="1:60" x14ac:dyDescent="0.25">
      <c r="F23" t="s">
        <v>338</v>
      </c>
      <c r="G23" s="3" cm="1">
        <f t="array" ref="G23">SUM(OutSewage!B8:BH8*$B$17:$BH$17)/($I$24/100)</f>
        <v>3.7769958151748226</v>
      </c>
      <c r="H23" s="6">
        <v>2.76</v>
      </c>
      <c r="J23" s="8">
        <f>ABS((G23-H23)/H23)</f>
        <v>0.36847674462855901</v>
      </c>
    </row>
    <row r="24" spans="1:60" x14ac:dyDescent="0.25">
      <c r="F24" t="s">
        <v>343</v>
      </c>
      <c r="G24" cm="1">
        <f t="array" ref="G24">1/SUM(B17:BH17/OutSewage!B3:BH3)*100</f>
        <v>0.95129543824326213</v>
      </c>
      <c r="I24">
        <v>100</v>
      </c>
      <c r="J24" t="s">
        <v>363</v>
      </c>
      <c r="K24">
        <f>SUM(B17:BH17)</f>
        <v>99.999981519016245</v>
      </c>
    </row>
    <row r="25" spans="1:60" x14ac:dyDescent="0.25">
      <c r="J25" t="s">
        <v>364</v>
      </c>
      <c r="K25" s="3">
        <f>SUM(G20:G23)</f>
        <v>100.12810631480038</v>
      </c>
    </row>
    <row r="26" spans="1:60" x14ac:dyDescent="0.25">
      <c r="A26" t="s">
        <v>359</v>
      </c>
      <c r="B26">
        <v>0.50478663560266657</v>
      </c>
      <c r="C26">
        <v>0.94477723290733862</v>
      </c>
      <c r="D26">
        <v>5.5468215852424949</v>
      </c>
      <c r="E26">
        <v>4.8695416178211772</v>
      </c>
      <c r="F26">
        <v>1.6645022209380862</v>
      </c>
      <c r="G26">
        <v>1.944812219638832</v>
      </c>
      <c r="H26">
        <v>23.084073098624778</v>
      </c>
      <c r="I26">
        <v>1.6995549447450506</v>
      </c>
      <c r="J26">
        <v>2.7916843752755929</v>
      </c>
      <c r="K26">
        <v>14.676605067872636</v>
      </c>
      <c r="L26">
        <v>1.6530316263898204</v>
      </c>
      <c r="M26">
        <v>4.099088129865871</v>
      </c>
      <c r="N26">
        <v>16.168182523740729</v>
      </c>
      <c r="O26">
        <v>20.35255820536171</v>
      </c>
    </row>
    <row r="27" spans="1:60" x14ac:dyDescent="0.25">
      <c r="B27">
        <f>B26/100</f>
        <v>5.0478663560266654E-3</v>
      </c>
      <c r="C27">
        <f>SUM($B$26:C26)/100</f>
        <v>1.4495638685100051E-2</v>
      </c>
      <c r="D27">
        <f>SUM($B$26:D26)/100</f>
        <v>6.9963854537525003E-2</v>
      </c>
      <c r="E27">
        <f>SUM($B$26:E26)/100</f>
        <v>0.11865927071573677</v>
      </c>
      <c r="F27">
        <f>SUM($B$26:F26)/100</f>
        <v>0.13530429292511764</v>
      </c>
      <c r="G27">
        <f>SUM($B$26:G26)/100</f>
        <v>0.15475241512150595</v>
      </c>
      <c r="H27">
        <f>SUM($B$26:H26)/100</f>
        <v>0.38559314610775375</v>
      </c>
      <c r="I27">
        <f>SUM($B$26:I26)/100</f>
        <v>0.40258869555520427</v>
      </c>
      <c r="J27">
        <f>SUM($B$26:J26)/100</f>
        <v>0.43050553930796021</v>
      </c>
      <c r="K27">
        <f>SUM($B$26:K26)/100</f>
        <v>0.5772715899866866</v>
      </c>
      <c r="L27">
        <f>SUM($B$26:L26)/100</f>
        <v>0.59380190625058471</v>
      </c>
      <c r="M27">
        <f>SUM($B$26:M26)/100</f>
        <v>0.6347927875492434</v>
      </c>
      <c r="N27">
        <f>SUM($B$26:N26)/100</f>
        <v>0.79647461278665077</v>
      </c>
      <c r="O27">
        <f>SUM($B$26:O26)/100</f>
        <v>1.0000001948402677</v>
      </c>
    </row>
    <row r="28" spans="1:60" x14ac:dyDescent="0.25">
      <c r="H28" t="s">
        <v>245</v>
      </c>
    </row>
    <row r="29" spans="1:60" x14ac:dyDescent="0.25">
      <c r="F29" t="s">
        <v>335</v>
      </c>
      <c r="G29" cm="1">
        <f t="array" ref="G29">(SUM(Upgaded!B5:O5*$B$26:$O$26)/($I$33/100))</f>
        <v>87.913504218713783</v>
      </c>
      <c r="H29" s="6">
        <v>86.2</v>
      </c>
      <c r="J29" s="8">
        <f>ABS((G29-H29)/H29)</f>
        <v>1.9878239196215543E-2</v>
      </c>
    </row>
    <row r="30" spans="1:60" x14ac:dyDescent="0.25">
      <c r="F30" t="s">
        <v>336</v>
      </c>
      <c r="G30" cm="1">
        <f t="array" ref="G30">(SUM(Upgaded!B6:O6*$B$26:$O$26)/($I$33/100))</f>
        <v>11.649295173539649</v>
      </c>
      <c r="H30" s="6">
        <v>13</v>
      </c>
      <c r="J30" s="8">
        <f t="shared" ref="J30:J31" si="2">ABS((G30-H30)/H30)</f>
        <v>0.10390037126618086</v>
      </c>
    </row>
    <row r="31" spans="1:60" x14ac:dyDescent="0.25">
      <c r="F31" t="s">
        <v>337</v>
      </c>
      <c r="G31" cm="1">
        <f t="array" ref="G31">(SUM(Upgaded!B7:O7*$B$26:$O$26)/($I$33/100))</f>
        <v>0.19350080472191955</v>
      </c>
      <c r="H31" s="6">
        <v>0.7</v>
      </c>
      <c r="J31" s="8">
        <f t="shared" si="2"/>
        <v>0.72357027896868631</v>
      </c>
    </row>
    <row r="32" spans="1:60" x14ac:dyDescent="0.25">
      <c r="F32" t="s">
        <v>338</v>
      </c>
      <c r="G32" cm="1">
        <f t="array" ref="G32">(SUM(Upgaded!B8:O8*$B$26:$O$26)/($I$33/100))</f>
        <v>8.278840225720567E-2</v>
      </c>
      <c r="H32" s="6">
        <v>0.1</v>
      </c>
      <c r="J32" s="8">
        <f>ABS((G32-H32)/H32)</f>
        <v>0.17211597742794335</v>
      </c>
    </row>
    <row r="33" spans="4:11" x14ac:dyDescent="0.25">
      <c r="F33" t="s">
        <v>343</v>
      </c>
      <c r="G33" cm="1">
        <f t="array" ref="G33">1/SUM(B26:O26/Upgaded!B3:O3)*100</f>
        <v>0.88084995699420332</v>
      </c>
      <c r="I33">
        <v>100</v>
      </c>
    </row>
    <row r="35" spans="4:11" x14ac:dyDescent="0.25">
      <c r="G35">
        <v>0.11552807547235402</v>
      </c>
      <c r="J35" t="s">
        <v>363</v>
      </c>
      <c r="K35">
        <f>SUM(B26:O26)</f>
        <v>100.00001948402678</v>
      </c>
    </row>
    <row r="36" spans="4:11" x14ac:dyDescent="0.25">
      <c r="J36" t="s">
        <v>364</v>
      </c>
      <c r="K36">
        <f>SUM(G29:G32)</f>
        <v>99.839088599232554</v>
      </c>
    </row>
    <row r="39" spans="4:11" x14ac:dyDescent="0.25">
      <c r="D39" t="s">
        <v>368</v>
      </c>
      <c r="E39" s="17">
        <f>(C27-B27)</f>
        <v>9.4477723290733867E-3</v>
      </c>
      <c r="F39" s="17">
        <f>SUM(B26:C26)/100</f>
        <v>1.4495638685100051E-2</v>
      </c>
    </row>
    <row r="40" spans="4:11" x14ac:dyDescent="0.25">
      <c r="D40" t="s">
        <v>366</v>
      </c>
      <c r="E40" s="17">
        <f>(G27-D27)</f>
        <v>8.4788560583980946E-2</v>
      </c>
      <c r="F40" s="17">
        <f>SUM(D26:G26)/100</f>
        <v>0.14025677643640588</v>
      </c>
    </row>
    <row r="41" spans="4:11" x14ac:dyDescent="0.25">
      <c r="D41" t="s">
        <v>369</v>
      </c>
      <c r="E41" s="17">
        <f>(K27-H27)</f>
        <v>0.19167844387893285</v>
      </c>
      <c r="F41" s="17">
        <f>SUM(H26:K26)/100</f>
        <v>0.42251917486518054</v>
      </c>
    </row>
    <row r="42" spans="4:11" x14ac:dyDescent="0.25">
      <c r="D42" t="s">
        <v>367</v>
      </c>
      <c r="E42" s="17">
        <f>(O27-L27)</f>
        <v>0.40619828858968299</v>
      </c>
      <c r="F42" s="17">
        <f>SUM(L26:O26)/100</f>
        <v>0.42272860485358132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7839-D53F-4F41-B475-F34F2B43F6FA}">
  <dimension ref="A1:BH42"/>
  <sheetViews>
    <sheetView workbookViewId="0">
      <selection activeCell="G36" sqref="G36"/>
    </sheetView>
  </sheetViews>
  <sheetFormatPr defaultRowHeight="15" x14ac:dyDescent="0.25"/>
  <cols>
    <col min="2" max="2" width="12.7109375" customWidth="1"/>
    <col min="3" max="3" width="13.7109375" customWidth="1"/>
    <col min="4" max="4" width="12.7109375" customWidth="1"/>
    <col min="5" max="5" width="13.7109375" customWidth="1"/>
    <col min="6" max="6" width="14.140625" customWidth="1"/>
    <col min="7" max="8" width="13.7109375" customWidth="1"/>
    <col min="9" max="10" width="12.7109375" customWidth="1"/>
    <col min="11" max="28" width="13.7109375" customWidth="1"/>
    <col min="29" max="29" width="11.7109375" customWidth="1"/>
    <col min="30" max="44" width="12.7109375" customWidth="1"/>
    <col min="45" max="46" width="11.7109375" customWidth="1"/>
    <col min="47" max="60" width="12.7109375" customWidth="1"/>
  </cols>
  <sheetData>
    <row r="1" spans="1:22" x14ac:dyDescent="0.25">
      <c r="A1" t="s">
        <v>345</v>
      </c>
      <c r="B1">
        <v>4.9109290782091488</v>
      </c>
      <c r="C1">
        <v>4.7034244579159648</v>
      </c>
      <c r="D1">
        <v>4.8838612087403011</v>
      </c>
      <c r="E1">
        <v>4.8066599609488696</v>
      </c>
      <c r="F1">
        <v>4.9088771478646445</v>
      </c>
      <c r="G1">
        <v>4.4290239891932082</v>
      </c>
      <c r="H1">
        <v>4.6915799533000175</v>
      </c>
      <c r="I1">
        <v>5.0648584108300456</v>
      </c>
      <c r="J1">
        <v>4.9249867961840312</v>
      </c>
      <c r="K1">
        <v>4.8141995504480048</v>
      </c>
      <c r="L1">
        <v>5.1643928381604374</v>
      </c>
      <c r="M1">
        <v>4.7329818938623562</v>
      </c>
      <c r="N1">
        <v>5.0988454811956609</v>
      </c>
      <c r="O1">
        <v>5.0220023071646187</v>
      </c>
      <c r="P1">
        <v>4.4449913072125256</v>
      </c>
      <c r="Q1">
        <v>4.6700314988025022</v>
      </c>
      <c r="R1">
        <v>4.7456126934600373</v>
      </c>
      <c r="S1">
        <v>5.1497284933606045</v>
      </c>
      <c r="T1">
        <v>4.4901959701535556</v>
      </c>
      <c r="U1">
        <v>4.3974140465038634</v>
      </c>
      <c r="V1">
        <v>4.6149968114706885</v>
      </c>
    </row>
    <row r="4" spans="1:22" x14ac:dyDescent="0.25">
      <c r="H4" t="s">
        <v>245</v>
      </c>
    </row>
    <row r="5" spans="1:22" x14ac:dyDescent="0.25">
      <c r="F5" t="s">
        <v>335</v>
      </c>
      <c r="G5" cm="1">
        <f t="array" ref="G5">SUM($B$1:$V$1*In!B6:V6)/(SUM($B$1:$V$1/100))</f>
        <v>58.415763977239664</v>
      </c>
      <c r="H5" s="6">
        <v>54.2</v>
      </c>
      <c r="J5" s="8">
        <f>ABS((G5-H5)/H5)</f>
        <v>7.7781623196303704E-2</v>
      </c>
    </row>
    <row r="6" spans="1:22" x14ac:dyDescent="0.25">
      <c r="F6" t="s">
        <v>336</v>
      </c>
      <c r="G6" cm="1">
        <f t="array" ref="G6">SUM($B$1:$V$1*In!B7:V7)/(SUM($B$1:$V$1/100))</f>
        <v>8.3498084842279194</v>
      </c>
      <c r="H6" s="6">
        <v>7.3</v>
      </c>
      <c r="J6" s="8">
        <f>ABS((G6-H6)/H6)</f>
        <v>0.14380938140108487</v>
      </c>
    </row>
    <row r="7" spans="1:22" x14ac:dyDescent="0.25">
      <c r="F7" t="s">
        <v>337</v>
      </c>
      <c r="G7" cm="1">
        <f t="array" ref="G7">SUM($B$1:$V$1*In!B8:V8)/(SUM($B$1:$V$1/100))</f>
        <v>29.134385821236013</v>
      </c>
      <c r="H7" s="6">
        <v>34.200000000000003</v>
      </c>
      <c r="J7" s="8">
        <f>ABS((G7-H7)/H7)</f>
        <v>0.14811737364806987</v>
      </c>
    </row>
    <row r="8" spans="1:22" x14ac:dyDescent="0.25">
      <c r="F8" t="s">
        <v>338</v>
      </c>
      <c r="G8" cm="1">
        <f t="array" ref="G8">SUM($B$1:$V$1*In!B9:V9)/(SUM($B$1:$V$1/100))</f>
        <v>3.9452348121856793</v>
      </c>
      <c r="H8" s="6">
        <v>3.6</v>
      </c>
      <c r="J8" s="8">
        <f t="shared" ref="J8:J12" si="0">ABS((G8-H8)/H8)</f>
        <v>9.5898558940466436E-2</v>
      </c>
    </row>
    <row r="9" spans="1:22" x14ac:dyDescent="0.25">
      <c r="F9" t="s">
        <v>339</v>
      </c>
      <c r="G9" cm="1">
        <f t="array" ref="G9">SUM(L1:R1)/(SUM($B$1:$V$1/100))</f>
        <v>33.653516130402487</v>
      </c>
      <c r="H9" s="6">
        <v>15.77</v>
      </c>
      <c r="J9" s="8">
        <f t="shared" si="0"/>
        <v>1.1340213145467652</v>
      </c>
    </row>
    <row r="10" spans="1:22" x14ac:dyDescent="0.25">
      <c r="F10" t="s">
        <v>340</v>
      </c>
      <c r="G10" cm="1">
        <f t="array" ref="G10">SUM(B1:D1)/(SUM($B$1:$V$1/100))</f>
        <v>14.401781296535285</v>
      </c>
      <c r="H10" s="6">
        <v>40.58</v>
      </c>
      <c r="J10" s="8">
        <f t="shared" si="0"/>
        <v>0.64510149589612409</v>
      </c>
    </row>
    <row r="11" spans="1:22" x14ac:dyDescent="0.25">
      <c r="F11" t="s">
        <v>341</v>
      </c>
      <c r="G11" cm="1">
        <f t="array" ref="G11">SUM(F1:K1)/(SUM($B$1:$V$1/100))</f>
        <v>28.641742488699418</v>
      </c>
      <c r="H11" s="6">
        <v>13.06</v>
      </c>
      <c r="J11" s="8">
        <f t="shared" si="0"/>
        <v>1.1930890113858665</v>
      </c>
    </row>
    <row r="12" spans="1:22" x14ac:dyDescent="0.25">
      <c r="F12" t="s">
        <v>342</v>
      </c>
      <c r="G12" cm="1">
        <f t="array" ref="G12">SUM(S1:V1)/(SUM($B$1:$V$1/100))</f>
        <v>18.528271149029269</v>
      </c>
      <c r="H12" s="6">
        <v>25.1</v>
      </c>
      <c r="J12" s="8">
        <f t="shared" si="0"/>
        <v>0.26182186657253914</v>
      </c>
    </row>
    <row r="13" spans="1:22" x14ac:dyDescent="0.25">
      <c r="F13" t="s">
        <v>343</v>
      </c>
      <c r="G13" cm="1">
        <f t="array" ref="G13">1/SUM(B1:V1/In!B4:V4)*100</f>
        <v>1.1393091911381574</v>
      </c>
      <c r="H13" s="13"/>
    </row>
    <row r="14" spans="1:22" x14ac:dyDescent="0.25">
      <c r="I14">
        <f>In!D20</f>
        <v>100</v>
      </c>
      <c r="J14" t="s">
        <v>363</v>
      </c>
      <c r="K14">
        <f>SUM(B1:V1)</f>
        <v>100.66959389498108</v>
      </c>
    </row>
    <row r="15" spans="1:22" x14ac:dyDescent="0.25">
      <c r="J15" t="s">
        <v>364</v>
      </c>
      <c r="K15">
        <f>SUM(G5:G8)</f>
        <v>99.845193094889268</v>
      </c>
    </row>
    <row r="17" spans="1:60" x14ac:dyDescent="0.25">
      <c r="A17" t="s">
        <v>346</v>
      </c>
      <c r="B17">
        <v>0.33092693861383615</v>
      </c>
      <c r="C17">
        <v>8.54583178656773E-2</v>
      </c>
      <c r="D17">
        <v>0.2547294806092163</v>
      </c>
      <c r="E17">
        <v>8.3702617418653785E-2</v>
      </c>
      <c r="F17">
        <v>8.8226446740398187E-2</v>
      </c>
      <c r="G17">
        <v>8.5781679412743214E-2</v>
      </c>
      <c r="H17">
        <v>8.5781053239606705E-2</v>
      </c>
      <c r="I17">
        <v>0.6679299528065713</v>
      </c>
      <c r="J17">
        <v>0.25113057367745034</v>
      </c>
      <c r="K17">
        <v>0.43931640329692584</v>
      </c>
      <c r="L17">
        <v>8.4606498210164013E-2</v>
      </c>
      <c r="M17">
        <v>0.51642989955077145</v>
      </c>
      <c r="N17">
        <v>0.96997157169051007</v>
      </c>
      <c r="O17">
        <v>0.42940647013417577</v>
      </c>
      <c r="P17">
        <v>0.12089187558860287</v>
      </c>
      <c r="Q17">
        <v>0.74505441534905459</v>
      </c>
      <c r="R17">
        <v>0.78133650669256982</v>
      </c>
      <c r="S17">
        <v>0.4232524343048607</v>
      </c>
      <c r="T17">
        <v>0.57842404453912111</v>
      </c>
      <c r="U17">
        <v>0.88713352168104775</v>
      </c>
      <c r="V17">
        <v>0.33308539125633835</v>
      </c>
      <c r="W17">
        <v>0.44680735778934177</v>
      </c>
      <c r="X17">
        <v>0.34994300391425642</v>
      </c>
      <c r="Y17">
        <v>0.85022922237561938</v>
      </c>
      <c r="Z17">
        <v>0.80999099413299003</v>
      </c>
      <c r="AA17">
        <v>1.4144387311290474</v>
      </c>
      <c r="AB17">
        <v>1.3259581832502432</v>
      </c>
      <c r="AC17">
        <v>1.0772205737806624</v>
      </c>
      <c r="AD17">
        <v>1.0122834064849127</v>
      </c>
      <c r="AE17">
        <v>1.2016778887192761</v>
      </c>
      <c r="AF17">
        <v>5.2440948183290192</v>
      </c>
      <c r="AG17">
        <v>4.835261419234909</v>
      </c>
      <c r="AH17">
        <v>6.1460765341134938</v>
      </c>
      <c r="AI17">
        <v>6.4343576341556954</v>
      </c>
      <c r="AJ17">
        <v>6.6584361112926524</v>
      </c>
      <c r="AK17">
        <v>2.6202416790314009</v>
      </c>
      <c r="AL17">
        <v>1.932019930267004</v>
      </c>
      <c r="AM17">
        <v>1.8102804717913714</v>
      </c>
      <c r="AN17">
        <v>1.2007181113035144</v>
      </c>
      <c r="AO17">
        <v>1.3444551263917492</v>
      </c>
      <c r="AP17">
        <v>1.7696119965043249</v>
      </c>
      <c r="AQ17">
        <v>4.4850995332147452</v>
      </c>
      <c r="AR17">
        <v>1.9274433077345614</v>
      </c>
      <c r="AS17">
        <v>2.4725713465108257</v>
      </c>
      <c r="AT17">
        <v>1.6353706400462691</v>
      </c>
      <c r="AU17">
        <v>1.7126360018908955</v>
      </c>
      <c r="AV17">
        <v>1.7353293624443971</v>
      </c>
      <c r="AW17">
        <v>1.0232623770973648</v>
      </c>
      <c r="AX17">
        <v>1.0526449589336357</v>
      </c>
      <c r="AY17">
        <v>1.4350964270219797</v>
      </c>
      <c r="AZ17">
        <v>1.2329970104438013</v>
      </c>
      <c r="BA17">
        <v>3.0701431701120026</v>
      </c>
      <c r="BB17">
        <v>2.9168329371809358</v>
      </c>
      <c r="BC17">
        <v>1.5316793314013755</v>
      </c>
      <c r="BD17">
        <v>1.7176122544241237</v>
      </c>
      <c r="BE17">
        <v>1.641830516944556</v>
      </c>
      <c r="BF17">
        <v>1.3162634794699157</v>
      </c>
      <c r="BG17">
        <v>3.7521309648730048</v>
      </c>
      <c r="BH17">
        <v>3.9412211529429939</v>
      </c>
    </row>
    <row r="18" spans="1:60" x14ac:dyDescent="0.25">
      <c r="B18">
        <f>B17/100</f>
        <v>3.3092693861383614E-3</v>
      </c>
      <c r="C18">
        <f>SUM($B$17:C17)/100</f>
        <v>4.1638525647951343E-3</v>
      </c>
      <c r="D18">
        <f>SUM($B$17:D17)/100</f>
        <v>6.7111473708872981E-3</v>
      </c>
      <c r="E18">
        <f>SUM($B$17:E17)/100</f>
        <v>7.5481735450738359E-3</v>
      </c>
      <c r="F18">
        <f>SUM($B$17:F17)/100</f>
        <v>8.4304380124778176E-3</v>
      </c>
      <c r="G18">
        <f>SUM($B$17:G17)/100</f>
        <v>9.2882548066052489E-3</v>
      </c>
      <c r="H18">
        <f>SUM($B$17:H17)/100</f>
        <v>1.0146065339001316E-2</v>
      </c>
      <c r="I18">
        <f>SUM($B$17:I17)/100</f>
        <v>1.6825364867067028E-2</v>
      </c>
      <c r="J18">
        <f>SUM($B$17:J17)/100</f>
        <v>1.9336670603841529E-2</v>
      </c>
      <c r="K18">
        <f>SUM($B$17:K17)/100</f>
        <v>2.372983463681079E-2</v>
      </c>
      <c r="L18">
        <f>SUM($B$17:L17)/100</f>
        <v>2.457589961891243E-2</v>
      </c>
      <c r="M18">
        <f>SUM($B$17:M17)/100</f>
        <v>2.9740198614420149E-2</v>
      </c>
      <c r="N18">
        <f>SUM($B$17:N17)/100</f>
        <v>3.9439914331325251E-2</v>
      </c>
      <c r="O18">
        <f>SUM($B$17:O17)/100</f>
        <v>4.3733979032667014E-2</v>
      </c>
      <c r="P18">
        <f>SUM($B$17:P17)/100</f>
        <v>4.4942897788553038E-2</v>
      </c>
      <c r="Q18">
        <f>SUM($B$17:Q17)/100</f>
        <v>5.2393441942043581E-2</v>
      </c>
      <c r="R18">
        <f>SUM($B$17:R17)/100</f>
        <v>6.0206807008969285E-2</v>
      </c>
      <c r="S18">
        <f>SUM($B$17:S17)/100</f>
        <v>6.443933135201789E-2</v>
      </c>
      <c r="T18">
        <f>SUM($B$17:T17)/100</f>
        <v>7.0223571797409096E-2</v>
      </c>
      <c r="U18">
        <f>SUM($B$17:U17)/100</f>
        <v>7.9094907014219576E-2</v>
      </c>
      <c r="V18">
        <f>SUM($B$17:V17)/100</f>
        <v>8.2425760926782971E-2</v>
      </c>
      <c r="W18">
        <f>SUM($B$17:W17)/100</f>
        <v>8.6893834504676373E-2</v>
      </c>
      <c r="X18">
        <f>SUM($B$17:X17)/100</f>
        <v>9.0393264543818949E-2</v>
      </c>
      <c r="Y18">
        <f>SUM($B$17:Y17)/100</f>
        <v>9.8895556767575138E-2</v>
      </c>
      <c r="Z18">
        <f>SUM($B$17:Z17)/100</f>
        <v>0.10699546670890504</v>
      </c>
      <c r="AA18">
        <f>SUM($B$17:AA17)/100</f>
        <v>0.12113985402019552</v>
      </c>
      <c r="AB18">
        <f>SUM($B$17:AB17)/100</f>
        <v>0.13439943585269795</v>
      </c>
      <c r="AC18">
        <f>SUM($B$17:AC17)/100</f>
        <v>0.14517164159050458</v>
      </c>
      <c r="AD18">
        <f>SUM($B$17:AD17)/100</f>
        <v>0.1552944756553537</v>
      </c>
      <c r="AE18">
        <f>SUM($B$17:AE17)/100</f>
        <v>0.16731125454254644</v>
      </c>
      <c r="AF18">
        <f>SUM($B$17:AF17)/100</f>
        <v>0.21975220272583662</v>
      </c>
      <c r="AG18">
        <f>SUM($B$17:AG17)/100</f>
        <v>0.26810481691818572</v>
      </c>
      <c r="AH18">
        <f>SUM($B$17:AH17)/100</f>
        <v>0.3295655822593207</v>
      </c>
      <c r="AI18">
        <f>SUM($B$17:AI17)/100</f>
        <v>0.39390915860087766</v>
      </c>
      <c r="AJ18">
        <f>SUM($B$17:AJ17)/100</f>
        <v>0.4604935197138042</v>
      </c>
      <c r="AK18">
        <f>SUM($B$17:AK17)/100</f>
        <v>0.48669593650411819</v>
      </c>
      <c r="AL18">
        <f>SUM($B$17:AL17)/100</f>
        <v>0.50601613580678828</v>
      </c>
      <c r="AM18">
        <f>SUM($B$17:AM17)/100</f>
        <v>0.52411894052470198</v>
      </c>
      <c r="AN18">
        <f>SUM($B$17:AN17)/100</f>
        <v>0.5361261216377371</v>
      </c>
      <c r="AO18">
        <f>SUM($B$17:AO17)/100</f>
        <v>0.54957067290165462</v>
      </c>
      <c r="AP18">
        <f>SUM($B$17:AP17)/100</f>
        <v>0.5672667928666979</v>
      </c>
      <c r="AQ18">
        <f>SUM($B$17:AQ17)/100</f>
        <v>0.61211778819884533</v>
      </c>
      <c r="AR18">
        <f>SUM($B$17:AR17)/100</f>
        <v>0.63139222127619088</v>
      </c>
      <c r="AS18">
        <f>SUM($B$17:AS17)/100</f>
        <v>0.65611793474129909</v>
      </c>
      <c r="AT18">
        <f>SUM($B$17:AT17)/100</f>
        <v>0.67247164114176183</v>
      </c>
      <c r="AU18">
        <f>SUM($B$17:AU17)/100</f>
        <v>0.68959800116067083</v>
      </c>
      <c r="AV18">
        <f>SUM($B$17:AV17)/100</f>
        <v>0.70695129478511487</v>
      </c>
      <c r="AW18">
        <f>SUM($B$17:AW17)/100</f>
        <v>0.71718391855608854</v>
      </c>
      <c r="AX18">
        <f>SUM($B$17:AX17)/100</f>
        <v>0.727710368145425</v>
      </c>
      <c r="AY18">
        <f>SUM($B$17:AY17)/100</f>
        <v>0.74206133241564476</v>
      </c>
      <c r="AZ18">
        <f>SUM($B$17:AZ17)/100</f>
        <v>0.75439130252008268</v>
      </c>
      <c r="BA18">
        <f>SUM($B$17:BA17)/100</f>
        <v>0.78509273422120274</v>
      </c>
      <c r="BB18">
        <f>SUM($B$17:BB17)/100</f>
        <v>0.8142610635930122</v>
      </c>
      <c r="BC18">
        <f>SUM($B$17:BC17)/100</f>
        <v>0.8295778569070259</v>
      </c>
      <c r="BD18">
        <f>SUM($B$17:BD17)/100</f>
        <v>0.84675397945126718</v>
      </c>
      <c r="BE18">
        <f>SUM($B$17:BE17)/100</f>
        <v>0.86317228462071272</v>
      </c>
      <c r="BF18">
        <f>SUM($B$17:BF17)/100</f>
        <v>0.87633491941541175</v>
      </c>
      <c r="BG18">
        <f>SUM($B$17:BG17)/100</f>
        <v>0.91385622906414188</v>
      </c>
      <c r="BH18">
        <f>SUM($B$17:BH17)/100</f>
        <v>0.95326844059357174</v>
      </c>
    </row>
    <row r="19" spans="1:60" x14ac:dyDescent="0.25">
      <c r="H19" t="s">
        <v>245</v>
      </c>
    </row>
    <row r="20" spans="1:60" x14ac:dyDescent="0.25">
      <c r="F20" t="s">
        <v>335</v>
      </c>
      <c r="G20" s="3" cm="1">
        <f t="array" ref="G20">SUM(OutSewage!B5:BH5*$B$17:$BH$17)/($I$24/100)</f>
        <v>73.592398770750918</v>
      </c>
      <c r="H20" s="6">
        <v>74.67</v>
      </c>
      <c r="J20" s="8">
        <f>ABS((G20-H20)/H20)</f>
        <v>1.4431515056235212E-2</v>
      </c>
    </row>
    <row r="21" spans="1:60" x14ac:dyDescent="0.25">
      <c r="F21" t="s">
        <v>336</v>
      </c>
      <c r="G21" s="3" cm="1">
        <f t="array" ref="G21">SUM(OutSewage!B6:BH6*$B$17:$BH$17)/($I$24/100)</f>
        <v>10.335081633705759</v>
      </c>
      <c r="H21" s="6">
        <v>10.3</v>
      </c>
      <c r="J21" s="8">
        <f t="shared" ref="J21:J22" si="1">ABS((G21-H21)/H21)</f>
        <v>3.4059838549279618E-3</v>
      </c>
    </row>
    <row r="22" spans="1:60" x14ac:dyDescent="0.25">
      <c r="F22" t="s">
        <v>337</v>
      </c>
      <c r="G22" s="3" cm="1">
        <f t="array" ref="G22">SUM(OutSewage!B7:BH7*$B$17:$BH$17)/($I$24/100)</f>
        <v>9.705409763560656</v>
      </c>
      <c r="H22" s="6">
        <v>11.3</v>
      </c>
      <c r="J22" s="8">
        <f t="shared" si="1"/>
        <v>0.14111418021587122</v>
      </c>
    </row>
    <row r="23" spans="1:60" x14ac:dyDescent="0.25">
      <c r="F23" t="s">
        <v>338</v>
      </c>
      <c r="G23" s="3" cm="1">
        <f t="array" ref="G23">SUM(OutSewage!B8:BH8*$B$17:$BH$17)/($I$24/100)</f>
        <v>2.9992237036258214</v>
      </c>
      <c r="H23" s="6">
        <v>2.76</v>
      </c>
      <c r="J23" s="8">
        <f>ABS((G23-H23)/H23)</f>
        <v>8.6675254936891877E-2</v>
      </c>
    </row>
    <row r="24" spans="1:60" x14ac:dyDescent="0.25">
      <c r="F24" t="s">
        <v>343</v>
      </c>
      <c r="G24" cm="1">
        <f t="array" ref="G24">1/SUM(B17:BH17/OutSewage!B3:BH3)*100</f>
        <v>0.96084672178046815</v>
      </c>
      <c r="I24">
        <f>OutSewage!G24</f>
        <v>99</v>
      </c>
      <c r="J24" t="s">
        <v>363</v>
      </c>
      <c r="K24">
        <f>SUM(B17:BH17)</f>
        <v>95.326844059357171</v>
      </c>
    </row>
    <row r="25" spans="1:60" x14ac:dyDescent="0.25">
      <c r="J25" t="s">
        <v>364</v>
      </c>
      <c r="K25" s="3">
        <f>SUM(G20:G23)</f>
        <v>96.632113871643142</v>
      </c>
    </row>
    <row r="26" spans="1:60" x14ac:dyDescent="0.25">
      <c r="A26" t="s">
        <v>334</v>
      </c>
      <c r="B26">
        <v>25.480353211147555</v>
      </c>
      <c r="C26">
        <v>27.498316226268173</v>
      </c>
      <c r="D26">
        <v>19.558653736316025</v>
      </c>
      <c r="E26">
        <v>2.6750383593935227</v>
      </c>
      <c r="F26">
        <v>3.184143442231389</v>
      </c>
      <c r="G26">
        <v>2.9159421717066638</v>
      </c>
      <c r="H26">
        <v>2.9159419086078109</v>
      </c>
      <c r="I26">
        <v>2.6881926038067561</v>
      </c>
      <c r="J26">
        <v>2.6880980545758812</v>
      </c>
      <c r="K26">
        <v>2.3663646253677997</v>
      </c>
      <c r="L26">
        <v>2.0423928311370592</v>
      </c>
      <c r="M26">
        <v>2.0354740316346005</v>
      </c>
      <c r="N26">
        <v>1.6623641203515396</v>
      </c>
      <c r="O26">
        <v>1.6623282447440098</v>
      </c>
    </row>
    <row r="27" spans="1:60" x14ac:dyDescent="0.25">
      <c r="B27">
        <f>B26/100</f>
        <v>0.25480353211147555</v>
      </c>
      <c r="C27">
        <f>SUM($B$26:C26)/100</f>
        <v>0.52978669437415737</v>
      </c>
      <c r="D27">
        <f>SUM($B$26:D26)/100</f>
        <v>0.72537323173731749</v>
      </c>
      <c r="E27">
        <f>SUM($B$26:E26)/100</f>
        <v>0.75212361533125272</v>
      </c>
      <c r="F27">
        <f>SUM($B$26:F26)/100</f>
        <v>0.78396504975356662</v>
      </c>
      <c r="G27">
        <f>SUM($B$26:G26)/100</f>
        <v>0.81312447147063327</v>
      </c>
      <c r="H27">
        <f>SUM($B$26:H26)/100</f>
        <v>0.84228389055671127</v>
      </c>
      <c r="I27">
        <f>SUM($B$26:I26)/100</f>
        <v>0.86916581659477887</v>
      </c>
      <c r="J27">
        <f>SUM($B$26:J26)/100</f>
        <v>0.89604679714053759</v>
      </c>
      <c r="K27">
        <f>SUM($B$26:K26)/100</f>
        <v>0.91971044339421548</v>
      </c>
      <c r="L27">
        <f>SUM($B$26:L26)/100</f>
        <v>0.94013437170558622</v>
      </c>
      <c r="M27">
        <f>SUM($B$26:M26)/100</f>
        <v>0.96048911202193221</v>
      </c>
      <c r="N27">
        <f>SUM($B$26:N26)/100</f>
        <v>0.97711275322544766</v>
      </c>
      <c r="O27">
        <f>SUM($B$26:O26)/100</f>
        <v>0.99373603567288771</v>
      </c>
    </row>
    <row r="30" spans="1:60" x14ac:dyDescent="0.25">
      <c r="H30" t="s">
        <v>245</v>
      </c>
    </row>
    <row r="31" spans="1:60" x14ac:dyDescent="0.25">
      <c r="F31" t="s">
        <v>335</v>
      </c>
      <c r="G31" cm="1">
        <f t="array" ref="G31">(SUM(Upgaded!B5:O5*$B$26:$O$26)/($I$35/100))</f>
        <v>86.146054582851121</v>
      </c>
      <c r="H31" s="6">
        <v>86.2</v>
      </c>
      <c r="J31" s="8">
        <f>ABS((G31-H31)/H31)</f>
        <v>6.2581690427936597E-4</v>
      </c>
    </row>
    <row r="32" spans="1:60" x14ac:dyDescent="0.25">
      <c r="F32" t="s">
        <v>336</v>
      </c>
      <c r="G32" cm="1">
        <f t="array" ref="G32">(SUM(Upgaded!B6:O6*$B$26:$O$26)/($I$35/100))</f>
        <v>12.626048182097474</v>
      </c>
      <c r="H32" s="6">
        <v>13</v>
      </c>
      <c r="J32" s="8">
        <f t="shared" ref="J32:J33" si="2">ABS((G32-H32)/H32)</f>
        <v>2.8765524454040466E-2</v>
      </c>
    </row>
    <row r="33" spans="4:11" x14ac:dyDescent="0.25">
      <c r="F33" t="s">
        <v>337</v>
      </c>
      <c r="G33" cm="1">
        <f t="array" ref="G33">(SUM(Upgaded!B7:O7*$B$26:$O$26)/($I$35/100))</f>
        <v>0.30317364080992981</v>
      </c>
      <c r="H33" s="6">
        <v>0.7</v>
      </c>
      <c r="J33" s="8">
        <f t="shared" si="2"/>
        <v>0.56689479884295735</v>
      </c>
    </row>
    <row r="34" spans="4:11" x14ac:dyDescent="0.25">
      <c r="F34" t="s">
        <v>338</v>
      </c>
      <c r="G34" cm="1">
        <f t="array" ref="G34">(SUM(Upgaded!B8:O8*$B$26:$O$26)/($I$35/100))</f>
        <v>0.15837176113320497</v>
      </c>
      <c r="H34" s="6">
        <v>0.1</v>
      </c>
      <c r="J34" s="8">
        <f>ABS((G34-H34)/H34)</f>
        <v>0.58371761133204969</v>
      </c>
    </row>
    <row r="35" spans="4:11" x14ac:dyDescent="0.25">
      <c r="F35" t="s">
        <v>343</v>
      </c>
      <c r="G35" cm="1">
        <f t="array" ref="G35">1/SUM(B26:O26/Upgaded!B3:O3)*100</f>
        <v>0.81985440957562528</v>
      </c>
      <c r="I35">
        <f>[1]Sheet1!G24</f>
        <v>100</v>
      </c>
      <c r="J35" t="s">
        <v>363</v>
      </c>
      <c r="K35">
        <f>SUM(B26:O26)</f>
        <v>99.373603567288768</v>
      </c>
    </row>
    <row r="36" spans="4:11" x14ac:dyDescent="0.25">
      <c r="J36" t="s">
        <v>364</v>
      </c>
      <c r="K36">
        <f>SUM(G30:G33)</f>
        <v>99.07527640575853</v>
      </c>
    </row>
    <row r="39" spans="4:11" x14ac:dyDescent="0.25">
      <c r="D39" t="s">
        <v>368</v>
      </c>
      <c r="E39" s="17">
        <f>(C27-B27)</f>
        <v>0.27498316226268182</v>
      </c>
      <c r="F39" s="17">
        <f>SUM(B26:C26)/100</f>
        <v>0.52978669437415737</v>
      </c>
    </row>
    <row r="40" spans="4:11" x14ac:dyDescent="0.25">
      <c r="D40" t="s">
        <v>366</v>
      </c>
      <c r="E40" s="17">
        <f>(G27-D27)</f>
        <v>8.7751239733315778E-2</v>
      </c>
      <c r="F40" s="17">
        <f>SUM(D26:G26)/100</f>
        <v>0.28333777709647601</v>
      </c>
    </row>
    <row r="41" spans="4:11" x14ac:dyDescent="0.25">
      <c r="D41" t="s">
        <v>369</v>
      </c>
      <c r="E41" s="17">
        <f>(K27-H27)</f>
        <v>7.7426552837504214E-2</v>
      </c>
      <c r="F41" s="17">
        <f>SUM(H26:K26)/100</f>
        <v>0.10658597192358248</v>
      </c>
    </row>
    <row r="42" spans="4:11" x14ac:dyDescent="0.25">
      <c r="D42" t="s">
        <v>367</v>
      </c>
      <c r="E42" s="17">
        <f>(O27-L27)</f>
        <v>5.3601663967301483E-2</v>
      </c>
      <c r="F42" s="17">
        <f>SUM(L26:O26)/100</f>
        <v>7.4025592278672087E-2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B30-28D0-4222-835E-546338ACB695}">
  <dimension ref="A1:BH42"/>
  <sheetViews>
    <sheetView workbookViewId="0">
      <selection activeCell="G36" sqref="G36"/>
    </sheetView>
  </sheetViews>
  <sheetFormatPr defaultRowHeight="15" x14ac:dyDescent="0.25"/>
  <cols>
    <col min="1" max="1" width="9.5703125" bestFit="1" customWidth="1"/>
    <col min="2" max="3" width="15.5703125" customWidth="1"/>
    <col min="4" max="10" width="15.7109375" customWidth="1"/>
    <col min="11" max="23" width="13.7109375" customWidth="1"/>
    <col min="24" max="24" width="14.7109375" customWidth="1"/>
    <col min="25" max="29" width="13.7109375" customWidth="1"/>
    <col min="30" max="34" width="12.7109375" customWidth="1"/>
    <col min="35" max="35" width="11.7109375" customWidth="1"/>
    <col min="36" max="36" width="12.7109375" customWidth="1"/>
    <col min="37" max="37" width="13.7109375" customWidth="1"/>
    <col min="38" max="56" width="12.7109375" customWidth="1"/>
    <col min="57" max="57" width="11.7109375" customWidth="1"/>
    <col min="58" max="60" width="12.7109375" customWidth="1"/>
  </cols>
  <sheetData>
    <row r="1" spans="1:22" x14ac:dyDescent="0.25">
      <c r="A1" t="s">
        <v>345</v>
      </c>
      <c r="B1">
        <v>1.755033371214332</v>
      </c>
      <c r="C1">
        <v>10.016752035213113</v>
      </c>
      <c r="D1">
        <v>19.815392801934571</v>
      </c>
      <c r="E1">
        <v>9.0354200614835385</v>
      </c>
      <c r="F1">
        <v>0</v>
      </c>
      <c r="G1">
        <v>0.89986283178268966</v>
      </c>
      <c r="H1">
        <v>3.955576372930393</v>
      </c>
      <c r="I1">
        <v>1.3567291309235534</v>
      </c>
      <c r="J1">
        <v>5.702599606759807</v>
      </c>
      <c r="K1">
        <v>0.7957122251381703</v>
      </c>
      <c r="L1">
        <v>0.81017104896790026</v>
      </c>
      <c r="M1">
        <v>0</v>
      </c>
      <c r="N1">
        <v>8.6464067127158675</v>
      </c>
      <c r="O1">
        <v>3.7678602454149894</v>
      </c>
      <c r="P1">
        <v>0.28511736293314838</v>
      </c>
      <c r="Q1">
        <v>2.8954485847520637</v>
      </c>
      <c r="R1">
        <v>0.40788372229025249</v>
      </c>
      <c r="S1">
        <v>14.640251102217281</v>
      </c>
      <c r="T1">
        <v>5.4332677424637561</v>
      </c>
      <c r="U1">
        <v>1.1866764628284805</v>
      </c>
      <c r="V1">
        <v>8.5339099426436267</v>
      </c>
    </row>
    <row r="5" spans="1:22" x14ac:dyDescent="0.25">
      <c r="F5" t="s">
        <v>335</v>
      </c>
      <c r="G5" cm="1">
        <f t="array" ref="G5">SUM($B$1:$V$1*In!B6:V6)/(SUM($B$1:$V$1/100))</f>
        <v>53.900610356015562</v>
      </c>
      <c r="H5" s="6">
        <v>54.2</v>
      </c>
      <c r="J5" s="8">
        <f>ABS((G5-H5)/H5)</f>
        <v>5.5237941694546225E-3</v>
      </c>
    </row>
    <row r="6" spans="1:22" x14ac:dyDescent="0.25">
      <c r="F6" t="s">
        <v>336</v>
      </c>
      <c r="G6" cm="1">
        <f t="array" ref="G6">SUM($B$1:$V$1*In!B7:V7)/(SUM($B$1:$V$1/100))</f>
        <v>7.2469884809468681</v>
      </c>
      <c r="H6" s="6">
        <v>7.3</v>
      </c>
      <c r="J6" s="8">
        <f>ABS((G6-H6)/H6)</f>
        <v>7.2618519250865383E-3</v>
      </c>
    </row>
    <row r="7" spans="1:22" x14ac:dyDescent="0.25">
      <c r="F7" t="s">
        <v>337</v>
      </c>
      <c r="G7" cm="1">
        <f t="array" ref="G7">SUM($B$1:$V$1*In!B8:V8)/(SUM($B$1:$V$1/100))</f>
        <v>36.689098992602936</v>
      </c>
      <c r="H7" s="6">
        <v>34.200000000000003</v>
      </c>
      <c r="J7" s="8">
        <f t="shared" ref="J7:J12" si="0">ABS((G7-H7)/H7)</f>
        <v>7.2780672298331378E-2</v>
      </c>
    </row>
    <row r="8" spans="1:22" x14ac:dyDescent="0.25">
      <c r="F8" t="s">
        <v>338</v>
      </c>
      <c r="G8" cm="1">
        <f t="array" ref="G8">SUM($B$1:$V$1*In!B9:V9)/(SUM($B$1:$V$1/100))</f>
        <v>2.047954124401115</v>
      </c>
      <c r="H8" s="6">
        <v>3.6</v>
      </c>
      <c r="J8" s="8">
        <f t="shared" si="0"/>
        <v>0.43112385433302364</v>
      </c>
    </row>
    <row r="9" spans="1:22" x14ac:dyDescent="0.25">
      <c r="F9" t="s">
        <v>339</v>
      </c>
      <c r="G9" cm="1">
        <f t="array" ref="G9">SUM(L1:R1)/(SUM($B$1:$V$1/100))</f>
        <v>16.822969453099958</v>
      </c>
      <c r="H9" s="6">
        <v>15.77</v>
      </c>
      <c r="J9" s="8">
        <f t="shared" si="0"/>
        <v>6.6770415542166048E-2</v>
      </c>
    </row>
    <row r="10" spans="1:22" x14ac:dyDescent="0.25">
      <c r="F10" t="s">
        <v>340</v>
      </c>
      <c r="G10" cm="1">
        <f t="array" ref="G10">SUM(B1:D1)/(SUM($B$1:$V$1/100))</f>
        <v>31.60611932437363</v>
      </c>
      <c r="H10" s="6">
        <v>40.58</v>
      </c>
      <c r="J10" s="8">
        <f t="shared" si="0"/>
        <v>0.22114047993165029</v>
      </c>
    </row>
    <row r="11" spans="1:22" x14ac:dyDescent="0.25">
      <c r="F11" t="s">
        <v>341</v>
      </c>
      <c r="G11" cm="1">
        <f t="array" ref="G11">SUM(F1:K1)/(SUM($B$1:$V$1/100))</f>
        <v>12.718101952482558</v>
      </c>
      <c r="H11" s="6">
        <v>13.06</v>
      </c>
      <c r="J11" s="8">
        <f t="shared" si="0"/>
        <v>2.6179023546511707E-2</v>
      </c>
    </row>
    <row r="12" spans="1:22" x14ac:dyDescent="0.25">
      <c r="F12" t="s">
        <v>342</v>
      </c>
      <c r="G12" cm="1">
        <f t="array" ref="G12">SUM(S1:V1)/(SUM($B$1:$V$1/100))</f>
        <v>29.81197115765152</v>
      </c>
      <c r="H12" s="6">
        <v>25.1</v>
      </c>
      <c r="J12" s="8">
        <f t="shared" si="0"/>
        <v>0.18772793456778958</v>
      </c>
    </row>
    <row r="13" spans="1:22" x14ac:dyDescent="0.25">
      <c r="F13" t="s">
        <v>343</v>
      </c>
      <c r="G13" cm="1">
        <f t="array" ref="G13">1/SUM(B1:V1/In!B4:V4)*100</f>
        <v>1.1851054496255724</v>
      </c>
      <c r="H13" s="13"/>
    </row>
    <row r="14" spans="1:22" x14ac:dyDescent="0.25">
      <c r="I14">
        <f>In!D20</f>
        <v>100</v>
      </c>
      <c r="J14" t="s">
        <v>363</v>
      </c>
      <c r="K14">
        <f>SUM(B1:V1)</f>
        <v>99.940071364607533</v>
      </c>
    </row>
    <row r="15" spans="1:22" x14ac:dyDescent="0.25">
      <c r="J15" t="s">
        <v>364</v>
      </c>
      <c r="K15">
        <f>SUM(G5:G8)</f>
        <v>99.884651953966483</v>
      </c>
    </row>
    <row r="17" spans="1:60" x14ac:dyDescent="0.25">
      <c r="A17" t="s">
        <v>346</v>
      </c>
      <c r="B17">
        <v>0.21097466430916889</v>
      </c>
      <c r="C17">
        <v>0.11979622319205113</v>
      </c>
      <c r="D17">
        <v>8.2118472485040953E-3</v>
      </c>
      <c r="E17">
        <v>0.41787879669288513</v>
      </c>
      <c r="F17">
        <v>0.24786759198555494</v>
      </c>
      <c r="G17">
        <v>0.14545186291066223</v>
      </c>
      <c r="H17">
        <v>6.1718039643800883E-2</v>
      </c>
      <c r="I17">
        <v>0.57038806787139784</v>
      </c>
      <c r="J17">
        <v>0.57824142849791493</v>
      </c>
      <c r="K17">
        <v>1.3222698280239246E-2</v>
      </c>
      <c r="L17">
        <v>7.3149760760624988E-2</v>
      </c>
      <c r="M17">
        <v>9.3616203168040174E-2</v>
      </c>
      <c r="N17">
        <v>1.1496835697486276</v>
      </c>
      <c r="O17">
        <v>0.13628752690825535</v>
      </c>
      <c r="P17">
        <v>0.91247796484340293</v>
      </c>
      <c r="Q17">
        <v>0.47750149266053937</v>
      </c>
      <c r="R17">
        <v>0.78598624474355938</v>
      </c>
      <c r="S17">
        <v>0.44813744175036119</v>
      </c>
      <c r="T17">
        <v>0.63121672509786542</v>
      </c>
      <c r="U17">
        <v>1.5469171669312927</v>
      </c>
      <c r="V17">
        <v>0.26381231247716747</v>
      </c>
      <c r="W17">
        <v>0.27446451611316464</v>
      </c>
      <c r="X17">
        <v>8.7453371069331903E-3</v>
      </c>
      <c r="Y17">
        <v>0.98880428461784953</v>
      </c>
      <c r="Z17">
        <v>0.62795722256423403</v>
      </c>
      <c r="AA17">
        <v>1.1814365991849993</v>
      </c>
      <c r="AB17">
        <v>2.6551472562714444</v>
      </c>
      <c r="AC17">
        <v>0.72166882262856091</v>
      </c>
      <c r="AD17">
        <v>0.61232030544551219</v>
      </c>
      <c r="AE17">
        <v>0.53084887799364866</v>
      </c>
      <c r="AF17">
        <v>10.195355805545056</v>
      </c>
      <c r="AG17">
        <v>0.33917885591149721</v>
      </c>
      <c r="AH17">
        <v>10.947810136761401</v>
      </c>
      <c r="AI17">
        <v>1.0367633961989076</v>
      </c>
      <c r="AJ17">
        <v>7.9638518101460676</v>
      </c>
      <c r="AK17">
        <v>2.6602376977472822E-2</v>
      </c>
      <c r="AL17">
        <v>3.4332257843008649</v>
      </c>
      <c r="AM17">
        <v>3.4805713981049013</v>
      </c>
      <c r="AN17">
        <v>0.22873932201609803</v>
      </c>
      <c r="AO17">
        <v>0.81312608809206111</v>
      </c>
      <c r="AP17">
        <v>1.075459557921796</v>
      </c>
      <c r="AQ17">
        <v>5.4580740023030696</v>
      </c>
      <c r="AR17">
        <v>1.556175485244399</v>
      </c>
      <c r="AS17">
        <v>1.414394330090704</v>
      </c>
      <c r="AT17">
        <v>3.0228146148017729</v>
      </c>
      <c r="AU17">
        <v>1.5079405350670221</v>
      </c>
      <c r="AV17">
        <v>1.4401919950701398</v>
      </c>
      <c r="AW17">
        <v>1.3373077798030728</v>
      </c>
      <c r="AX17">
        <v>1.6292979711162154</v>
      </c>
      <c r="AY17">
        <v>1.1326189934958639</v>
      </c>
      <c r="AZ17">
        <v>0.47138925565105261</v>
      </c>
      <c r="BA17">
        <v>5.8517474714519837</v>
      </c>
      <c r="BB17">
        <v>1.1600365366381398</v>
      </c>
      <c r="BC17">
        <v>1.6927743056356128</v>
      </c>
      <c r="BD17">
        <v>0.68530550836773485</v>
      </c>
      <c r="BE17">
        <v>2.4507518262012171</v>
      </c>
      <c r="BF17">
        <v>0.16756053600849283</v>
      </c>
      <c r="BG17">
        <v>1.5250497064124311</v>
      </c>
      <c r="BH17">
        <v>6.95922853972389</v>
      </c>
    </row>
    <row r="18" spans="1:60" x14ac:dyDescent="0.25">
      <c r="B18">
        <f>B17/100</f>
        <v>2.1097466430916889E-3</v>
      </c>
      <c r="C18" cm="1">
        <f t="array" ref="C18">SUM($B$17:C17/100)</f>
        <v>3.3077088750122002E-3</v>
      </c>
      <c r="D18" cm="1">
        <f t="array" ref="D18">SUM($B$17:D17/100)</f>
        <v>3.3898273474972413E-3</v>
      </c>
      <c r="E18" cm="1">
        <f t="array" ref="E18">SUM($B$17:E17/100)</f>
        <v>7.5686153144260918E-3</v>
      </c>
      <c r="F18" cm="1">
        <f t="array" ref="F18">SUM($B$17:F17/100)</f>
        <v>1.0047291234281641E-2</v>
      </c>
      <c r="G18" cm="1">
        <f t="array" ref="G18">SUM($B$17:G17/100)</f>
        <v>1.1501809863388264E-2</v>
      </c>
      <c r="H18" cm="1">
        <f t="array" ref="H18">SUM($B$17:H17/100)</f>
        <v>1.2118990259826273E-2</v>
      </c>
      <c r="I18" cm="1">
        <f t="array" ref="I18">SUM($B$17:I17/100)</f>
        <v>1.782287093854025E-2</v>
      </c>
      <c r="J18" cm="1">
        <f t="array" ref="J18">SUM($B$17:J17/100)</f>
        <v>2.3605285223519401E-2</v>
      </c>
      <c r="K18" cm="1">
        <f t="array" ref="K18">SUM($B$17:K17/100)</f>
        <v>2.3737512206321795E-2</v>
      </c>
      <c r="L18" cm="1">
        <f t="array" ref="L18">SUM($B$17:L17/100)</f>
        <v>2.4469009813928046E-2</v>
      </c>
      <c r="M18" cm="1">
        <f t="array" ref="M18">SUM($B$17:M17/100)</f>
        <v>2.5405171845608449E-2</v>
      </c>
      <c r="N18" cm="1">
        <f t="array" ref="N18">SUM($B$17:N17/100)</f>
        <v>3.6902007543094723E-2</v>
      </c>
      <c r="O18" cm="1">
        <f t="array" ref="O18">SUM($B$17:O17/100)</f>
        <v>3.8264882812177277E-2</v>
      </c>
      <c r="P18" cm="1">
        <f t="array" ref="P18">SUM($B$17:P17/100)</f>
        <v>4.7389662460611305E-2</v>
      </c>
      <c r="Q18" cm="1">
        <f t="array" ref="Q18">SUM($B$17:Q17/100)</f>
        <v>5.2164677387216696E-2</v>
      </c>
      <c r="R18" cm="1">
        <f t="array" ref="R18">SUM($B$17:R17/100)</f>
        <v>6.0024539834652293E-2</v>
      </c>
      <c r="S18" cm="1">
        <f t="array" ref="S18">SUM($B$17:S17/100)</f>
        <v>6.4505914252155905E-2</v>
      </c>
      <c r="T18" cm="1">
        <f t="array" ref="T18">SUM($B$17:T17/100)</f>
        <v>7.0818081503134553E-2</v>
      </c>
      <c r="U18" cm="1">
        <f t="array" ref="U18">SUM($B$17:U17/100)</f>
        <v>8.6287253172447481E-2</v>
      </c>
      <c r="V18" cm="1">
        <f t="array" ref="V18">SUM($B$17:V17/100)</f>
        <v>8.8925376297219152E-2</v>
      </c>
      <c r="W18" cm="1">
        <f t="array" ref="W18">SUM($B$17:W17/100)</f>
        <v>9.1670021458350792E-2</v>
      </c>
      <c r="X18" cm="1">
        <f t="array" ref="X18">SUM($B$17:X17/100)</f>
        <v>9.1757474829420121E-2</v>
      </c>
      <c r="Y18" cm="1">
        <f t="array" ref="Y18">SUM($B$17:Y17/100)</f>
        <v>0.10164551767559862</v>
      </c>
      <c r="Z18" cm="1">
        <f t="array" ref="Z18">SUM($B$17:Z17/100)</f>
        <v>0.10792508990124096</v>
      </c>
      <c r="AA18" cm="1">
        <f t="array" ref="AA18">SUM($B$17:AA17/100)</f>
        <v>0.11973945589309096</v>
      </c>
      <c r="AB18" cm="1">
        <f t="array" ref="AB18">SUM($B$17:AB17/100)</f>
        <v>0.14629092845580541</v>
      </c>
      <c r="AC18" cm="1">
        <f t="array" ref="AC18">SUM($B$17:AC17/100)</f>
        <v>0.15350761668209101</v>
      </c>
      <c r="AD18" cm="1">
        <f t="array" ref="AD18">SUM($B$17:AD17/100)</f>
        <v>0.15963081973654614</v>
      </c>
      <c r="AE18" cm="1">
        <f t="array" ref="AE18">SUM($B$17:AE17/100)</f>
        <v>0.16493930851648261</v>
      </c>
      <c r="AF18" cm="1">
        <f t="array" ref="AF18">SUM($B$17:AF17/100)</f>
        <v>0.26689286657193317</v>
      </c>
      <c r="AG18" cm="1">
        <f t="array" ref="AG18">SUM($B$17:AG17/100)</f>
        <v>0.27028465513104816</v>
      </c>
      <c r="AH18" cm="1">
        <f t="array" ref="AH18">SUM($B$17:AH17/100)</f>
        <v>0.37976275649866215</v>
      </c>
      <c r="AI18" cm="1">
        <f t="array" ref="AI18">SUM($B$17:AI17/100)</f>
        <v>0.39013039046065123</v>
      </c>
      <c r="AJ18" cm="1">
        <f t="array" ref="AJ18">SUM($B$17:AJ17/100)</f>
        <v>0.4697689085621119</v>
      </c>
      <c r="AK18" cm="1">
        <f t="array" ref="AK18">SUM($B$17:AK17/100)</f>
        <v>0.47003493233188665</v>
      </c>
      <c r="AL18" cm="1">
        <f t="array" ref="AL18">SUM($B$17:AL17/100)</f>
        <v>0.50436719017489529</v>
      </c>
      <c r="AM18" cm="1">
        <f t="array" ref="AM18">SUM($B$17:AM17/100)</f>
        <v>0.53917290415594432</v>
      </c>
      <c r="AN18" cm="1">
        <f t="array" ref="AN18">SUM($B$17:AN17/100)</f>
        <v>0.54146029737610535</v>
      </c>
      <c r="AO18" cm="1">
        <f t="array" ref="AO18">SUM($B$17:AO17/100)</f>
        <v>0.54959155825702599</v>
      </c>
      <c r="AP18" cm="1">
        <f t="array" ref="AP18">SUM($B$17:AP17/100)</f>
        <v>0.56034615383624398</v>
      </c>
      <c r="AQ18" cm="1">
        <f t="array" ref="AQ18">SUM($B$17:AQ17/100)</f>
        <v>0.61492689385927468</v>
      </c>
      <c r="AR18" cm="1">
        <f t="array" ref="AR18">SUM($B$17:AR17/100)</f>
        <v>0.63048864871171872</v>
      </c>
      <c r="AS18" cm="1">
        <f t="array" ref="AS18">SUM($B$17:AS17/100)</f>
        <v>0.64463259201262579</v>
      </c>
      <c r="AT18" cm="1">
        <f t="array" ref="AT18">SUM($B$17:AT17/100)</f>
        <v>0.67486073816064351</v>
      </c>
      <c r="AU18" cm="1">
        <f t="array" ref="AU18">SUM($B$17:AU17/100)</f>
        <v>0.68994014351131372</v>
      </c>
      <c r="AV18" cm="1">
        <f t="array" ref="AV18">SUM($B$17:AV17/100)</f>
        <v>0.70434206346201511</v>
      </c>
      <c r="AW18" cm="1">
        <f t="array" ref="AW18">SUM($B$17:AW17/100)</f>
        <v>0.71771514126004587</v>
      </c>
      <c r="AX18" cm="1">
        <f t="array" ref="AX18">SUM($B$17:AX17/100)</f>
        <v>0.73400812097120804</v>
      </c>
      <c r="AY18" cm="1">
        <f t="array" ref="AY18">SUM($B$17:AY17/100)</f>
        <v>0.74533431090616664</v>
      </c>
      <c r="AZ18" cm="1">
        <f t="array" ref="AZ18">SUM($B$17:AZ17/100)</f>
        <v>0.7500482034626772</v>
      </c>
      <c r="BA18" cm="1">
        <f t="array" ref="BA18">SUM($B$17:BA17/100)</f>
        <v>0.80856567817719704</v>
      </c>
      <c r="BB18" cm="1">
        <f t="array" ref="BB18">SUM($B$17:BB17/100)</f>
        <v>0.82016604354357847</v>
      </c>
      <c r="BC18" cm="1">
        <f t="array" ref="BC18">SUM($B$17:BC17/100)</f>
        <v>0.83709378659993461</v>
      </c>
      <c r="BD18" cm="1">
        <f t="array" ref="BD18">SUM($B$17:BD17/100)</f>
        <v>0.843946841683612</v>
      </c>
      <c r="BE18" cm="1">
        <f t="array" ref="BE18">SUM($B$17:BE17/100)</f>
        <v>0.86845435994562414</v>
      </c>
      <c r="BF18" cm="1">
        <f t="array" ref="BF18">SUM($B$17:BF17/100)</f>
        <v>0.87012996530570907</v>
      </c>
      <c r="BG18" cm="1">
        <f t="array" ref="BG18">SUM($B$17:BG17/100)</f>
        <v>0.88538046236983337</v>
      </c>
      <c r="BH18" cm="1">
        <f t="array" ref="BH18">SUM($B$17:BH17/100)</f>
        <v>0.95497274776707231</v>
      </c>
    </row>
    <row r="19" spans="1:60" x14ac:dyDescent="0.25">
      <c r="H19" t="s">
        <v>245</v>
      </c>
    </row>
    <row r="20" spans="1:60" x14ac:dyDescent="0.25">
      <c r="F20" t="s">
        <v>335</v>
      </c>
      <c r="G20" s="3" cm="1">
        <f t="array" ref="G20">SUM(OutSewage!B5:BH5*$B$17:$BH$17)/($K$24/100)</f>
        <v>73.832761041192072</v>
      </c>
      <c r="H20" s="6">
        <v>74.67</v>
      </c>
      <c r="J20" s="8">
        <f>ABS((G20-H20)/H20)</f>
        <v>1.121252121076644E-2</v>
      </c>
    </row>
    <row r="21" spans="1:60" x14ac:dyDescent="0.25">
      <c r="F21" t="s">
        <v>336</v>
      </c>
      <c r="G21" s="3" cm="1">
        <f t="array" ref="G21">SUM(OutSewage!B6:BH6*$B$17:$BH$17)/($K$24/100)</f>
        <v>10.580610775803022</v>
      </c>
      <c r="H21" s="6">
        <v>10.3</v>
      </c>
      <c r="J21" s="8">
        <f t="shared" ref="J21:J23" si="1">ABS((G21-H21)/H21)</f>
        <v>2.7243764641070017E-2</v>
      </c>
    </row>
    <row r="22" spans="1:60" x14ac:dyDescent="0.25">
      <c r="F22" t="s">
        <v>337</v>
      </c>
      <c r="G22" s="3" cm="1">
        <f t="array" ref="G22">SUM(OutSewage!B7:BH7*$B$17:$BH$17)/($K$24/100)</f>
        <v>12.648985700482198</v>
      </c>
      <c r="H22" s="6">
        <v>11.3</v>
      </c>
      <c r="J22" s="8">
        <f t="shared" si="1"/>
        <v>0.119379265529398</v>
      </c>
    </row>
    <row r="23" spans="1:60" x14ac:dyDescent="0.25">
      <c r="F23" t="s">
        <v>338</v>
      </c>
      <c r="G23" s="3" cm="1">
        <f t="array" ref="G23">SUM(OutSewage!B8:BH8*$B$17:$BH$17)/($K$24/100)</f>
        <v>2.928491281718173</v>
      </c>
      <c r="H23" s="6">
        <v>2.76</v>
      </c>
      <c r="J23" s="8">
        <f t="shared" si="1"/>
        <v>6.1047565839917821E-2</v>
      </c>
    </row>
    <row r="24" spans="1:60" x14ac:dyDescent="0.25">
      <c r="F24" t="s">
        <v>343</v>
      </c>
      <c r="G24" cm="1">
        <f t="array" ref="G24">1/SUM(B17:BH17/OutSewage!B3:BH3)*100</f>
        <v>0.96558794512044899</v>
      </c>
      <c r="H24" s="14"/>
      <c r="J24" t="s">
        <v>363</v>
      </c>
      <c r="K24">
        <f>SUM(B17:BH17)</f>
        <v>95.497274776707201</v>
      </c>
    </row>
    <row r="25" spans="1:60" x14ac:dyDescent="0.25">
      <c r="J25" t="s">
        <v>364</v>
      </c>
      <c r="K25" s="3">
        <f>SUM(G20:G23)</f>
        <v>99.990848799195462</v>
      </c>
    </row>
    <row r="26" spans="1:60" ht="16.5" customHeight="1" x14ac:dyDescent="0.25">
      <c r="A26" t="s">
        <v>334</v>
      </c>
      <c r="B26">
        <v>17.666598342944503</v>
      </c>
      <c r="C26">
        <v>32.78335611730828</v>
      </c>
      <c r="D26">
        <v>14.55003018742365</v>
      </c>
      <c r="E26">
        <v>11.801486561684177</v>
      </c>
      <c r="F26">
        <v>4.5954026820647549</v>
      </c>
      <c r="G26">
        <v>2.3026004938502873</v>
      </c>
      <c r="H26">
        <v>0.30118321362942402</v>
      </c>
      <c r="I26">
        <v>0.41146602957254091</v>
      </c>
      <c r="J26">
        <v>2.5876364251167727</v>
      </c>
      <c r="K26">
        <v>0.96241768735926225</v>
      </c>
      <c r="L26">
        <v>2.0765490112215415</v>
      </c>
      <c r="M26">
        <v>0</v>
      </c>
      <c r="N26">
        <v>4.6871402971806138</v>
      </c>
      <c r="O26">
        <v>1.2742040165612725</v>
      </c>
    </row>
    <row r="27" spans="1:60" x14ac:dyDescent="0.25">
      <c r="B27">
        <f>B26/100</f>
        <v>0.17666598342944503</v>
      </c>
      <c r="C27">
        <f>SUM($B$26:C26)/100</f>
        <v>0.50449954460252788</v>
      </c>
      <c r="D27">
        <f>SUM($B$26:D26)/100</f>
        <v>0.64999984647676423</v>
      </c>
      <c r="E27">
        <f>SUM($B$26:E26)/100</f>
        <v>0.76801471209360594</v>
      </c>
      <c r="F27">
        <f>SUM($B$26:F26)/100</f>
        <v>0.81396873891425359</v>
      </c>
      <c r="G27">
        <f>SUM($B$26:G26)/100</f>
        <v>0.83699474385275652</v>
      </c>
      <c r="H27">
        <f>SUM($B$26:H26)/100</f>
        <v>0.84000657598905082</v>
      </c>
      <c r="I27">
        <f>SUM($B$26:I26)/100</f>
        <v>0.8441212362847762</v>
      </c>
      <c r="J27">
        <f>SUM($B$26:J26)/100</f>
        <v>0.86999760053594388</v>
      </c>
      <c r="K27">
        <f>SUM($B$26:K26)/100</f>
        <v>0.87962177740953651</v>
      </c>
      <c r="L27">
        <f>SUM($B$26:L26)/100</f>
        <v>0.90038726752175191</v>
      </c>
      <c r="M27">
        <f>SUM($B$26:M26)/100</f>
        <v>0.90038726752175191</v>
      </c>
      <c r="N27">
        <f>SUM($B$26:N26)/100</f>
        <v>0.94725867049355816</v>
      </c>
      <c r="O27">
        <f>SUM($B$26:O26)/100</f>
        <v>0.96000071065917081</v>
      </c>
    </row>
    <row r="30" spans="1:60" x14ac:dyDescent="0.25">
      <c r="H30" t="s">
        <v>245</v>
      </c>
    </row>
    <row r="31" spans="1:60" x14ac:dyDescent="0.25">
      <c r="F31" t="s">
        <v>335</v>
      </c>
      <c r="G31" cm="1">
        <f t="array" ref="G31">(SUM(Upgaded!B5:O5*$B$26:$O$26)/($I$36/100))</f>
        <v>82.704540328129283</v>
      </c>
      <c r="H31" s="6">
        <v>86.2</v>
      </c>
      <c r="J31" s="8">
        <f>ABS((G31-H31)/H31)</f>
        <v>4.0550576239799525E-2</v>
      </c>
    </row>
    <row r="32" spans="1:60" x14ac:dyDescent="0.25">
      <c r="F32" t="s">
        <v>336</v>
      </c>
      <c r="G32" cm="1">
        <f t="array" ref="G32">(SUM(Upgaded!B6:O6*$B$26:$O$26)/($I$36/100))</f>
        <v>12.535752988875167</v>
      </c>
      <c r="H32" s="6">
        <v>13</v>
      </c>
      <c r="J32" s="8">
        <f t="shared" ref="J32:J34" si="2">ABS((G32-H32)/H32)</f>
        <v>3.571130854806407E-2</v>
      </c>
    </row>
    <row r="33" spans="4:11" x14ac:dyDescent="0.25">
      <c r="F33" t="s">
        <v>337</v>
      </c>
      <c r="G33" cm="1">
        <f t="array" ref="G33">(SUM(Upgaded!B7:O7*$B$26:$O$26)/($I$36/100))</f>
        <v>0.38543711006703063</v>
      </c>
      <c r="H33" s="6">
        <v>0.7</v>
      </c>
      <c r="J33" s="8">
        <f t="shared" si="2"/>
        <v>0.44937555704709908</v>
      </c>
    </row>
    <row r="34" spans="4:11" x14ac:dyDescent="0.25">
      <c r="F34" t="s">
        <v>338</v>
      </c>
      <c r="G34" cm="1">
        <f t="array" ref="G34">(SUM(Upgaded!B8:O8*$B$26:$O$26)/($I$36/100))</f>
        <v>0.22856445668315514</v>
      </c>
      <c r="H34" s="6">
        <v>0.1</v>
      </c>
      <c r="J34" s="8">
        <f t="shared" si="2"/>
        <v>1.2856445668315513</v>
      </c>
    </row>
    <row r="35" spans="4:11" x14ac:dyDescent="0.25">
      <c r="F35" t="s">
        <v>343</v>
      </c>
      <c r="G35" cm="1">
        <f t="array" ref="G35">1/SUM(B26:O26/Upgaded!B3:O3)*100</f>
        <v>0.85455082321473919</v>
      </c>
    </row>
    <row r="36" spans="4:11" x14ac:dyDescent="0.25">
      <c r="I36">
        <f>Upgaded!$G$24</f>
        <v>100</v>
      </c>
      <c r="J36" t="s">
        <v>363</v>
      </c>
      <c r="K36">
        <f>SUM(B26:O26)</f>
        <v>96.000071065917084</v>
      </c>
    </row>
    <row r="37" spans="4:11" x14ac:dyDescent="0.25">
      <c r="J37" t="s">
        <v>364</v>
      </c>
      <c r="K37">
        <f>SUM(G31:G34)</f>
        <v>95.854294883754633</v>
      </c>
    </row>
    <row r="39" spans="4:11" x14ac:dyDescent="0.25">
      <c r="D39" t="s">
        <v>368</v>
      </c>
      <c r="E39" s="17">
        <f>(C27-B27)</f>
        <v>0.32783356117308282</v>
      </c>
      <c r="F39" s="17">
        <f>SUM(B26:C26)/100</f>
        <v>0.50449954460252788</v>
      </c>
    </row>
    <row r="40" spans="4:11" x14ac:dyDescent="0.25">
      <c r="D40" t="s">
        <v>366</v>
      </c>
      <c r="E40" s="17">
        <f>(G27-D27)</f>
        <v>0.18699489737599229</v>
      </c>
      <c r="F40" s="17">
        <f>SUM(D26:G26)/100</f>
        <v>0.33249519925022869</v>
      </c>
    </row>
    <row r="41" spans="4:11" x14ac:dyDescent="0.25">
      <c r="D41" t="s">
        <v>369</v>
      </c>
      <c r="E41" s="17">
        <f>(K27-H27)</f>
        <v>3.9615201420485691E-2</v>
      </c>
      <c r="F41" s="17">
        <f>SUM(H26:K26)/100</f>
        <v>4.2627033556779999E-2</v>
      </c>
    </row>
    <row r="42" spans="4:11" x14ac:dyDescent="0.25">
      <c r="D42" t="s">
        <v>367</v>
      </c>
      <c r="E42" s="17">
        <f>(O27-L27)</f>
        <v>5.9613443137418898E-2</v>
      </c>
      <c r="F42" s="17">
        <f>SUM(L26:O26)/100</f>
        <v>8.0378933249634271E-2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9B38-DA67-4F64-8C28-2079EBBDD124}">
  <dimension ref="A1:AI133"/>
  <sheetViews>
    <sheetView zoomScaleNormal="100" workbookViewId="0">
      <selection activeCell="H23" sqref="A23:H23"/>
    </sheetView>
  </sheetViews>
  <sheetFormatPr defaultRowHeight="15" x14ac:dyDescent="0.25"/>
  <cols>
    <col min="1" max="1" width="20.42578125" bestFit="1" customWidth="1"/>
    <col min="4" max="4" width="12.5703125" bestFit="1" customWidth="1"/>
    <col min="8" max="8" width="48.5703125" bestFit="1" customWidth="1"/>
    <col min="9" max="10" width="9.5703125" bestFit="1" customWidth="1"/>
    <col min="11" max="11" width="12.7109375" bestFit="1" customWidth="1"/>
    <col min="12" max="12" width="23.7109375" bestFit="1" customWidth="1"/>
    <col min="13" max="13" width="14.140625" bestFit="1" customWidth="1"/>
    <col min="15" max="15" width="29" bestFit="1" customWidth="1"/>
    <col min="16" max="16" width="22.28515625" bestFit="1" customWidth="1"/>
    <col min="17" max="17" width="10.5703125" bestFit="1" customWidth="1"/>
    <col min="18" max="18" width="12.7109375" bestFit="1" customWidth="1"/>
    <col min="19" max="19" width="10.5703125" bestFit="1" customWidth="1"/>
    <col min="20" max="20" width="23.5703125" bestFit="1" customWidth="1"/>
    <col min="21" max="21" width="14.140625" bestFit="1" customWidth="1"/>
    <col min="22" max="22" width="23.7109375" bestFit="1" customWidth="1"/>
    <col min="23" max="23" width="14.28515625" bestFit="1" customWidth="1"/>
    <col min="24" max="24" width="10.5703125" bestFit="1" customWidth="1"/>
    <col min="25" max="25" width="16" customWidth="1"/>
    <col min="26" max="26" width="21.7109375" customWidth="1"/>
    <col min="27" max="27" width="9.42578125" customWidth="1"/>
    <col min="30" max="30" width="23.5703125" bestFit="1" customWidth="1"/>
    <col min="31" max="31" width="14.140625" bestFit="1" customWidth="1"/>
    <col min="32" max="32" width="6.85546875" bestFit="1" customWidth="1"/>
    <col min="33" max="33" width="16.28515625" bestFit="1" customWidth="1"/>
    <col min="34" max="34" width="22.140625" bestFit="1" customWidth="1"/>
    <col min="35" max="35" width="9.5703125" bestFit="1" customWidth="1"/>
  </cols>
  <sheetData>
    <row r="1" spans="1:35" ht="15.75" thickBot="1" x14ac:dyDescent="0.3">
      <c r="A1" t="s">
        <v>356</v>
      </c>
      <c r="L1" t="s">
        <v>355</v>
      </c>
      <c r="M1" t="s">
        <v>354</v>
      </c>
      <c r="N1" t="s">
        <v>353</v>
      </c>
      <c r="O1" t="s">
        <v>350</v>
      </c>
      <c r="P1" t="s">
        <v>351</v>
      </c>
      <c r="Q1" t="s">
        <v>352</v>
      </c>
      <c r="T1" t="s">
        <v>355</v>
      </c>
      <c r="U1" t="s">
        <v>354</v>
      </c>
      <c r="V1" t="s">
        <v>353</v>
      </c>
      <c r="W1" t="s">
        <v>350</v>
      </c>
      <c r="X1" t="s">
        <v>351</v>
      </c>
      <c r="Y1" t="s">
        <v>352</v>
      </c>
      <c r="Z1" t="s">
        <v>245</v>
      </c>
      <c r="AD1" s="15"/>
      <c r="AE1" s="16" t="s">
        <v>370</v>
      </c>
      <c r="AF1" s="16" t="s">
        <v>353</v>
      </c>
      <c r="AG1" s="16" t="s">
        <v>350</v>
      </c>
      <c r="AH1" s="16" t="s">
        <v>351</v>
      </c>
      <c r="AI1" s="16" t="s">
        <v>352</v>
      </c>
    </row>
    <row r="2" spans="1:35" ht="15.75" thickTop="1" x14ac:dyDescent="0.25">
      <c r="L2" s="9" t="s">
        <v>347</v>
      </c>
      <c r="M2" t="s">
        <v>335</v>
      </c>
      <c r="N2" s="10">
        <f>SQP!J5</f>
        <v>7.5374350202248299E-3</v>
      </c>
      <c r="O2" s="10">
        <f>Firefly!J5</f>
        <v>2.4644933867618646E-3</v>
      </c>
      <c r="P2" s="11">
        <f>LEASTSQUARES!J5</f>
        <v>7.7781623196303704E-2</v>
      </c>
      <c r="Q2" s="11">
        <f>PSO!J5</f>
        <v>5.5237941694546225E-3</v>
      </c>
      <c r="T2" s="9" t="s">
        <v>347</v>
      </c>
      <c r="U2" t="s">
        <v>335</v>
      </c>
      <c r="V2" s="3">
        <f>SQP!G5</f>
        <v>54.608528978096189</v>
      </c>
      <c r="W2" s="3">
        <f>Firefly!G5</f>
        <v>54.06642445843751</v>
      </c>
      <c r="X2" s="3">
        <f>LEASTSQUARES!G5</f>
        <v>58.415763977239664</v>
      </c>
      <c r="Y2" s="3">
        <f>PSO!G5</f>
        <v>53.900610356015562</v>
      </c>
      <c r="Z2">
        <v>54.2</v>
      </c>
      <c r="AE2" t="s">
        <v>377</v>
      </c>
      <c r="AF2" s="18">
        <f>SQP!F39</f>
        <v>0.50451065768184655</v>
      </c>
      <c r="AG2" s="18">
        <f>Firefly!F39</f>
        <v>1.4495638685100051E-2</v>
      </c>
      <c r="AH2" s="18">
        <f>LEASTSQUARES!F39</f>
        <v>0.52978669437415737</v>
      </c>
      <c r="AI2" s="18">
        <f>PSO!F39</f>
        <v>0.50449954460252788</v>
      </c>
    </row>
    <row r="3" spans="1:35" x14ac:dyDescent="0.25">
      <c r="L3" s="9"/>
      <c r="M3" t="s">
        <v>336</v>
      </c>
      <c r="N3" s="10">
        <f>SQP!J6</f>
        <v>1.833168250881359E-2</v>
      </c>
      <c r="O3" s="10">
        <f>Firefly!J6</f>
        <v>4.7394104178081677E-3</v>
      </c>
      <c r="P3" s="11">
        <f>LEASTSQUARES!J6</f>
        <v>0.14380938140108487</v>
      </c>
      <c r="Q3" s="11">
        <f>PSO!J6</f>
        <v>7.2618519250865383E-3</v>
      </c>
      <c r="T3" s="9"/>
      <c r="U3" t="s">
        <v>336</v>
      </c>
      <c r="V3" s="3">
        <f>SQP!G6</f>
        <v>7.433821282314339</v>
      </c>
      <c r="W3" s="3">
        <f>Firefly!G6</f>
        <v>7.3345976960499994</v>
      </c>
      <c r="X3" s="3">
        <f>LEASTSQUARES!G6</f>
        <v>8.3498084842279194</v>
      </c>
      <c r="Y3" s="3">
        <f>PSO!G6</f>
        <v>7.2469884809468681</v>
      </c>
      <c r="Z3">
        <v>7.3</v>
      </c>
      <c r="AE3" t="s">
        <v>366</v>
      </c>
      <c r="AF3" s="18">
        <f>SQP!F40</f>
        <v>0.32226386080813646</v>
      </c>
      <c r="AG3" s="18">
        <f>Firefly!F40</f>
        <v>0.14025677643640588</v>
      </c>
      <c r="AH3" s="18">
        <f>LEASTSQUARES!F40</f>
        <v>0.28333777709647601</v>
      </c>
      <c r="AI3" s="18">
        <f>PSO!F40</f>
        <v>0.33249519925022869</v>
      </c>
    </row>
    <row r="4" spans="1:35" x14ac:dyDescent="0.25">
      <c r="L4" s="9"/>
      <c r="M4" t="s">
        <v>337</v>
      </c>
      <c r="N4" s="10">
        <f>SQP!J7</f>
        <v>5.2539997309994167E-2</v>
      </c>
      <c r="O4" s="10">
        <f>Firefly!J7</f>
        <v>7.0549297749977563E-2</v>
      </c>
      <c r="P4" s="11">
        <f>LEASTSQUARES!J7</f>
        <v>0.14811737364806987</v>
      </c>
      <c r="Q4" s="11">
        <f>PSO!J7</f>
        <v>7.2780672298331378E-2</v>
      </c>
      <c r="T4" s="9"/>
      <c r="U4" t="s">
        <v>337</v>
      </c>
      <c r="V4" s="3">
        <f>SQP!G7</f>
        <v>35.996867908001803</v>
      </c>
      <c r="W4" s="3">
        <f>Firefly!G7</f>
        <v>36.612785983049235</v>
      </c>
      <c r="X4" s="3">
        <f>LEASTSQUARES!G7</f>
        <v>29.134385821236013</v>
      </c>
      <c r="Y4" s="3">
        <f>PSO!G7</f>
        <v>36.689098992602936</v>
      </c>
      <c r="Z4">
        <v>34.200000000000003</v>
      </c>
      <c r="AE4" t="s">
        <v>369</v>
      </c>
      <c r="AF4" s="18">
        <f>SQP!F41</f>
        <v>5.2822957038368104E-2</v>
      </c>
      <c r="AG4" s="18">
        <f>Firefly!F41</f>
        <v>0.42251917486518054</v>
      </c>
      <c r="AH4" s="18">
        <f>LEASTSQUARES!F41</f>
        <v>0.10658597192358248</v>
      </c>
      <c r="AI4" s="18">
        <f>PSO!F41</f>
        <v>4.2627033556779999E-2</v>
      </c>
    </row>
    <row r="5" spans="1:35" x14ac:dyDescent="0.25">
      <c r="L5" s="9"/>
      <c r="M5" t="s">
        <v>338</v>
      </c>
      <c r="N5" s="10">
        <f>SQP!J8</f>
        <v>0.49030180961726288</v>
      </c>
      <c r="O5" s="10">
        <f>Firefly!J8</f>
        <v>0.47784801213173456</v>
      </c>
      <c r="P5" s="11">
        <f>LEASTSQUARES!J8</f>
        <v>9.5898558940466436E-2</v>
      </c>
      <c r="Q5" s="11">
        <f>PSO!J8</f>
        <v>0.43112385433302364</v>
      </c>
      <c r="T5" s="9"/>
      <c r="U5" t="s">
        <v>338</v>
      </c>
      <c r="V5" s="3">
        <f>SQP!G8</f>
        <v>1.8349134853778537</v>
      </c>
      <c r="W5" s="3">
        <f>Firefly!G8</f>
        <v>1.8797471563257557</v>
      </c>
      <c r="X5" s="3">
        <f>LEASTSQUARES!G8</f>
        <v>3.9452348121856793</v>
      </c>
      <c r="Y5" s="3">
        <f>PSO!G8</f>
        <v>2.047954124401115</v>
      </c>
      <c r="Z5">
        <v>3.6</v>
      </c>
      <c r="AE5" t="s">
        <v>371</v>
      </c>
      <c r="AF5" s="18">
        <f>SQP!F42</f>
        <v>0.12040252447164886</v>
      </c>
      <c r="AG5" s="18">
        <f>Firefly!F42</f>
        <v>0.42272860485358132</v>
      </c>
      <c r="AH5" s="18">
        <f>LEASTSQUARES!F42</f>
        <v>7.4025592278672087E-2</v>
      </c>
      <c r="AI5" s="18">
        <f>PSO!F42</f>
        <v>8.0378933249634271E-2</v>
      </c>
    </row>
    <row r="6" spans="1:35" x14ac:dyDescent="0.25">
      <c r="L6" s="9"/>
      <c r="M6" t="s">
        <v>339</v>
      </c>
      <c r="N6" s="10">
        <f>SQP!J9</f>
        <v>2.9975788091820242E-2</v>
      </c>
      <c r="O6" s="10">
        <f>Firefly!J9</f>
        <v>6.5833758126131778E-2</v>
      </c>
      <c r="P6" s="11">
        <f>LEASTSQUARES!J9</f>
        <v>1.1340213145467652</v>
      </c>
      <c r="Q6" s="11">
        <f>PSO!J9</f>
        <v>6.6770415542166048E-2</v>
      </c>
      <c r="T6" s="9"/>
      <c r="U6" t="s">
        <v>339</v>
      </c>
      <c r="V6" s="3">
        <f>SQP!G9</f>
        <v>16.242718178208005</v>
      </c>
      <c r="W6" s="3">
        <f>Firefly!G9</f>
        <v>16.808198365649098</v>
      </c>
      <c r="X6" s="3">
        <f>LEASTSQUARES!G9</f>
        <v>33.653516130402487</v>
      </c>
      <c r="Y6" s="3">
        <f>PSO!G9</f>
        <v>16.822969453099958</v>
      </c>
      <c r="Z6">
        <v>15.77</v>
      </c>
    </row>
    <row r="7" spans="1:35" x14ac:dyDescent="0.25">
      <c r="L7" s="9"/>
      <c r="M7" t="s">
        <v>340</v>
      </c>
      <c r="N7" s="10">
        <f>SQP!J10</f>
        <v>0.19760627974875078</v>
      </c>
      <c r="O7" s="10">
        <f>Firefly!J10</f>
        <v>0.25396615123992011</v>
      </c>
      <c r="P7" s="11">
        <f>LEASTSQUARES!J10</f>
        <v>0.64510149589612409</v>
      </c>
      <c r="Q7" s="11">
        <f>PSO!J10</f>
        <v>0.22114047993165029</v>
      </c>
      <c r="T7" s="9"/>
      <c r="U7" t="s">
        <v>340</v>
      </c>
      <c r="V7" s="3">
        <f>SQP!G10</f>
        <v>32.561137167795692</v>
      </c>
      <c r="W7" s="3">
        <f>Firefly!G10</f>
        <v>30.27405358268404</v>
      </c>
      <c r="X7" s="3">
        <f>LEASTSQUARES!G10</f>
        <v>14.401781296535285</v>
      </c>
      <c r="Y7" s="3">
        <f>PSO!G10</f>
        <v>31.60611932437363</v>
      </c>
      <c r="Z7">
        <v>40.58</v>
      </c>
    </row>
    <row r="8" spans="1:35" x14ac:dyDescent="0.25">
      <c r="L8" s="9"/>
      <c r="M8" t="s">
        <v>341</v>
      </c>
      <c r="N8" s="10">
        <f>SQP!J11</f>
        <v>3.3999172428962422E-2</v>
      </c>
      <c r="O8" s="10">
        <f>Firefly!J11</f>
        <v>7.837967346599535E-2</v>
      </c>
      <c r="P8" s="11">
        <f>LEASTSQUARES!J11</f>
        <v>1.1930890113858665</v>
      </c>
      <c r="Q8" s="11">
        <f>PSO!J11</f>
        <v>2.6179023546511707E-2</v>
      </c>
      <c r="T8" s="9"/>
      <c r="U8" t="s">
        <v>341</v>
      </c>
      <c r="V8" s="3">
        <f>SQP!G11</f>
        <v>13.50402919192225</v>
      </c>
      <c r="W8" s="3">
        <f>Firefly!G11</f>
        <v>14.0836385354659</v>
      </c>
      <c r="X8" s="3">
        <f>LEASTSQUARES!G11</f>
        <v>28.641742488699418</v>
      </c>
      <c r="Y8" s="3">
        <f>PSO!G11</f>
        <v>12.718101952482558</v>
      </c>
      <c r="Z8">
        <v>13.06</v>
      </c>
    </row>
    <row r="9" spans="1:35" x14ac:dyDescent="0.25">
      <c r="L9" s="9"/>
      <c r="M9" t="s">
        <v>342</v>
      </c>
      <c r="N9" s="10">
        <f>SQP!J12</f>
        <v>5.4405189457246372E-2</v>
      </c>
      <c r="O9" s="10">
        <f>Firefly!J12</f>
        <v>0.15361010538468611</v>
      </c>
      <c r="P9" s="11">
        <f>LEASTSQUARES!J12</f>
        <v>0.26182186657253914</v>
      </c>
      <c r="Q9" s="11">
        <f>PSO!J12</f>
        <v>0.18772793456778958</v>
      </c>
      <c r="T9" s="9"/>
      <c r="U9" t="s">
        <v>342</v>
      </c>
      <c r="V9" s="3">
        <f>SQP!G12</f>
        <v>26.465570255376885</v>
      </c>
      <c r="W9" s="3">
        <f>Firefly!G12</f>
        <v>28.955613645155623</v>
      </c>
      <c r="X9" s="3">
        <f>LEASTSQUARES!G12</f>
        <v>18.528271149029269</v>
      </c>
      <c r="Y9" s="3">
        <f>PSO!G12</f>
        <v>29.81197115765152</v>
      </c>
      <c r="Z9">
        <v>25.1</v>
      </c>
    </row>
    <row r="10" spans="1:35" x14ac:dyDescent="0.25">
      <c r="L10" s="9"/>
      <c r="N10" s="10"/>
      <c r="O10" s="10"/>
      <c r="P10" s="10"/>
      <c r="Q10" s="10"/>
      <c r="T10" s="9"/>
      <c r="U10" t="s">
        <v>343</v>
      </c>
      <c r="V10" s="3">
        <f>SQP!G13</f>
        <v>1.212490932813383</v>
      </c>
      <c r="W10" s="3">
        <f>Firefly!G13</f>
        <v>1.2381668181305794</v>
      </c>
      <c r="X10" s="3">
        <f>LEASTSQUARES!G13</f>
        <v>1.1393091911381574</v>
      </c>
      <c r="Y10" s="3">
        <f>PSO!G13</f>
        <v>1.1851054496255724</v>
      </c>
      <c r="Z10" s="3"/>
    </row>
    <row r="11" spans="1:35" x14ac:dyDescent="0.25">
      <c r="N11" s="10"/>
      <c r="O11" s="10"/>
      <c r="P11" s="11"/>
      <c r="Q11" s="11"/>
      <c r="U11" t="s">
        <v>372</v>
      </c>
      <c r="V11" s="3">
        <f>0.429*V2-0.03*V3+1.475</f>
        <v>24.679044293133838</v>
      </c>
      <c r="W11" s="3">
        <f t="shared" ref="W11:Y11" si="0">0.429*W2-0.03*W3+1.475</f>
        <v>24.449458161788193</v>
      </c>
      <c r="X11" s="3">
        <f t="shared" si="0"/>
        <v>26.284868491708977</v>
      </c>
      <c r="Y11" s="3">
        <f t="shared" si="0"/>
        <v>24.380952188302274</v>
      </c>
      <c r="Z11" s="3"/>
    </row>
    <row r="12" spans="1:35" x14ac:dyDescent="0.25">
      <c r="L12" s="9" t="s">
        <v>348</v>
      </c>
      <c r="M12" t="s">
        <v>335</v>
      </c>
      <c r="N12" s="10">
        <f>SQP!J20</f>
        <v>8.5678404773913207E-4</v>
      </c>
      <c r="O12" s="10">
        <f>Firefly!J20</f>
        <v>3.9837694080420295E-2</v>
      </c>
      <c r="P12" s="11">
        <f>LEASTSQUARES!J20</f>
        <v>1.4431515056235212E-2</v>
      </c>
      <c r="Q12" s="11">
        <f>PSO!J20</f>
        <v>1.121252121076644E-2</v>
      </c>
      <c r="T12" s="9" t="s">
        <v>348</v>
      </c>
      <c r="U12" t="s">
        <v>335</v>
      </c>
      <c r="V12" s="3">
        <f>SQP!G20</f>
        <v>74.733976064844683</v>
      </c>
      <c r="W12" s="3">
        <f>Firefly!G20</f>
        <v>71.695319383015018</v>
      </c>
      <c r="X12" s="3">
        <f>LEASTSQUARES!G20</f>
        <v>73.592398770750918</v>
      </c>
      <c r="Y12" s="3">
        <f>PSO!G20</f>
        <v>73.832761041192072</v>
      </c>
      <c r="Z12">
        <v>74.67</v>
      </c>
    </row>
    <row r="13" spans="1:35" x14ac:dyDescent="0.25">
      <c r="L13" s="9"/>
      <c r="M13" t="s">
        <v>336</v>
      </c>
      <c r="N13" s="10">
        <f>SQP!J21</f>
        <v>2.1210291216098381E-2</v>
      </c>
      <c r="O13" s="10">
        <f>Firefly!J21</f>
        <v>6.309041899589525E-2</v>
      </c>
      <c r="P13" s="11">
        <f>LEASTSQUARES!J21</f>
        <v>3.4059838549279618E-3</v>
      </c>
      <c r="Q13" s="11">
        <f>PSO!J21</f>
        <v>2.7243764641070017E-2</v>
      </c>
      <c r="T13" s="9"/>
      <c r="U13" t="s">
        <v>336</v>
      </c>
      <c r="V13" s="3">
        <f>SQP!G21</f>
        <v>10.518465999525814</v>
      </c>
      <c r="W13" s="3">
        <f>Firefly!G21</f>
        <v>9.6501686843422796</v>
      </c>
      <c r="X13" s="3">
        <f>LEASTSQUARES!G21</f>
        <v>10.335081633705759</v>
      </c>
      <c r="Y13" s="3">
        <f>PSO!G21</f>
        <v>10.580610775803022</v>
      </c>
      <c r="Z13">
        <v>10.3</v>
      </c>
    </row>
    <row r="14" spans="1:35" x14ac:dyDescent="0.25">
      <c r="L14" s="9"/>
      <c r="M14" t="s">
        <v>337</v>
      </c>
      <c r="N14" s="10">
        <f>SQP!J22</f>
        <v>4.0158334980320148E-3</v>
      </c>
      <c r="O14" s="10">
        <f>Firefly!J22</f>
        <v>0.32793118869630528</v>
      </c>
      <c r="P14" s="11">
        <f>LEASTSQUARES!J22</f>
        <v>0.14111418021587122</v>
      </c>
      <c r="Q14" s="11">
        <f>PSO!J22</f>
        <v>0.119379265529398</v>
      </c>
      <c r="T14" s="9"/>
      <c r="U14" t="s">
        <v>337</v>
      </c>
      <c r="V14" s="3">
        <f>SQP!G22</f>
        <v>11.254621081472239</v>
      </c>
      <c r="W14" s="3">
        <f>Firefly!G22</f>
        <v>15.00562243226825</v>
      </c>
      <c r="X14" s="3">
        <f>LEASTSQUARES!G22</f>
        <v>9.705409763560656</v>
      </c>
      <c r="Y14" s="3">
        <f>PSO!G22</f>
        <v>12.648985700482198</v>
      </c>
      <c r="Z14">
        <v>11.3</v>
      </c>
    </row>
    <row r="15" spans="1:35" x14ac:dyDescent="0.25">
      <c r="L15" s="9"/>
      <c r="M15" t="s">
        <v>338</v>
      </c>
      <c r="N15" s="10">
        <f>SQP!J23</f>
        <v>1.8098680618755768E-2</v>
      </c>
      <c r="O15" s="10">
        <f>Firefly!J23</f>
        <v>0.36847674462855901</v>
      </c>
      <c r="P15" s="11">
        <f>LEASTSQUARES!J23</f>
        <v>8.6675254936891877E-2</v>
      </c>
      <c r="Q15" s="11">
        <f>PSO!J23</f>
        <v>6.1047565839917821E-2</v>
      </c>
      <c r="T15" s="9"/>
      <c r="U15" t="s">
        <v>338</v>
      </c>
      <c r="V15" s="3">
        <f>SQP!G23</f>
        <v>2.8099523585077657</v>
      </c>
      <c r="W15" s="3">
        <f>Firefly!G23</f>
        <v>3.7769958151748226</v>
      </c>
      <c r="X15" s="3">
        <f>LEASTSQUARES!G23</f>
        <v>2.9992237036258214</v>
      </c>
      <c r="Y15" s="3">
        <f>PSO!G23</f>
        <v>2.928491281718173</v>
      </c>
      <c r="Z15">
        <v>2.76</v>
      </c>
    </row>
    <row r="16" spans="1:35" x14ac:dyDescent="0.25">
      <c r="N16" s="10"/>
      <c r="O16" s="10"/>
      <c r="P16" s="10"/>
      <c r="Q16" s="10"/>
      <c r="U16" t="s">
        <v>343</v>
      </c>
      <c r="V16" s="3">
        <f>SQP!G24</f>
        <v>0.93434876074445317</v>
      </c>
      <c r="W16" s="3">
        <f>Firefly!G24</f>
        <v>0.95129543824326213</v>
      </c>
      <c r="X16" s="3">
        <f>LEASTSQUARES!G24</f>
        <v>0.96084672178046815</v>
      </c>
      <c r="Y16" s="3">
        <f>PSO!G24</f>
        <v>0.96558794512044899</v>
      </c>
      <c r="Z16" s="3"/>
    </row>
    <row r="17" spans="1:26" x14ac:dyDescent="0.25">
      <c r="L17" s="12" t="s">
        <v>349</v>
      </c>
      <c r="M17" t="s">
        <v>335</v>
      </c>
      <c r="N17" s="10">
        <f>SQP!J29</f>
        <v>5.2448468280533059E-4</v>
      </c>
      <c r="O17" s="10">
        <f>Firefly!J29</f>
        <v>1.9878239196215543E-2</v>
      </c>
      <c r="P17" s="11">
        <f>LEASTSQUARES!J31</f>
        <v>6.2581690427936597E-4</v>
      </c>
      <c r="Q17" s="11">
        <f>PSO!J31</f>
        <v>4.0550576239799525E-2</v>
      </c>
      <c r="T17" s="9"/>
      <c r="U17" s="9" t="s">
        <v>372</v>
      </c>
      <c r="V17" s="3">
        <f>0.429*V12-0.03*V13+1.475</f>
        <v>33.220321751832593</v>
      </c>
      <c r="W17" s="3">
        <f t="shared" ref="W17:Y17" si="1">0.429*W12-0.03*W13+1.475</f>
        <v>31.942786954783177</v>
      </c>
      <c r="X17" s="3">
        <f t="shared" si="1"/>
        <v>32.736086623640972</v>
      </c>
      <c r="Y17" s="3">
        <f t="shared" si="1"/>
        <v>32.831836163397305</v>
      </c>
      <c r="Z17" s="3"/>
    </row>
    <row r="18" spans="1:26" x14ac:dyDescent="0.25">
      <c r="L18" s="12"/>
      <c r="M18" t="s">
        <v>336</v>
      </c>
      <c r="N18" s="10">
        <f>SQP!J30</f>
        <v>5.9891071242006433E-3</v>
      </c>
      <c r="O18" s="10">
        <f>Firefly!J30</f>
        <v>0.10390037126618086</v>
      </c>
      <c r="P18" s="11">
        <f>LEASTSQUARES!J32</f>
        <v>2.8765524454040466E-2</v>
      </c>
      <c r="Q18" s="11">
        <f>PSO!J32</f>
        <v>3.571130854806407E-2</v>
      </c>
      <c r="T18" s="12" t="s">
        <v>349</v>
      </c>
      <c r="U18" t="s">
        <v>335</v>
      </c>
      <c r="V18" s="3">
        <f>SQP!G29</f>
        <v>86.154789420342183</v>
      </c>
      <c r="W18" s="3">
        <f>Firefly!G29</f>
        <v>87.913504218713783</v>
      </c>
      <c r="X18" s="3">
        <f>LEASTSQUARES!G31</f>
        <v>86.146054582851121</v>
      </c>
      <c r="Y18" s="3">
        <f>PSO!G31</f>
        <v>82.704540328129283</v>
      </c>
      <c r="Z18">
        <v>86.2</v>
      </c>
    </row>
    <row r="19" spans="1:26" x14ac:dyDescent="0.25">
      <c r="L19" s="12"/>
      <c r="M19" t="s">
        <v>337</v>
      </c>
      <c r="N19" s="10">
        <f>SQP!J31</f>
        <v>0.4491943712427352</v>
      </c>
      <c r="O19" s="10">
        <f>Firefly!J31</f>
        <v>0.72357027896868631</v>
      </c>
      <c r="P19" s="11">
        <f>LEASTSQUARES!J33</f>
        <v>0.56689479884295735</v>
      </c>
      <c r="Q19" s="11">
        <f>PSO!J33</f>
        <v>0.44937555704709908</v>
      </c>
      <c r="T19" s="12"/>
      <c r="U19" t="s">
        <v>336</v>
      </c>
      <c r="V19" s="3">
        <f>SQP!G30</f>
        <v>13.077858392614608</v>
      </c>
      <c r="W19" s="3">
        <f>Firefly!G30</f>
        <v>11.649295173539649</v>
      </c>
      <c r="X19" s="3">
        <f>LEASTSQUARES!G32</f>
        <v>12.626048182097474</v>
      </c>
      <c r="Y19" s="3">
        <f>PSO!G32</f>
        <v>12.535752988875167</v>
      </c>
      <c r="Z19">
        <v>13</v>
      </c>
    </row>
    <row r="20" spans="1:26" x14ac:dyDescent="0.25">
      <c r="L20" s="12"/>
      <c r="M20" t="s">
        <v>338</v>
      </c>
      <c r="N20" s="10">
        <f>SQP!J32</f>
        <v>1.2855589318361751</v>
      </c>
      <c r="O20" s="10">
        <f>Firefly!J32</f>
        <v>0.17211597742794335</v>
      </c>
      <c r="P20" s="11">
        <f>LEASTSQUARES!J34</f>
        <v>0.58371761133204969</v>
      </c>
      <c r="Q20" s="11">
        <f>PSO!J34</f>
        <v>1.2856445668315513</v>
      </c>
      <c r="T20" s="12"/>
      <c r="U20" t="s">
        <v>337</v>
      </c>
      <c r="V20" s="3">
        <f>SQP!G31</f>
        <v>0.38556394013008533</v>
      </c>
      <c r="W20" s="3">
        <f>Firefly!G31</f>
        <v>0.19350080472191955</v>
      </c>
      <c r="X20" s="3">
        <f>LEASTSQUARES!G33</f>
        <v>0.30317364080992981</v>
      </c>
      <c r="Y20" s="3">
        <f>PSO!G33</f>
        <v>0.38543711006703063</v>
      </c>
      <c r="Z20">
        <v>0.7</v>
      </c>
    </row>
    <row r="21" spans="1:26" x14ac:dyDescent="0.25">
      <c r="N21" s="10"/>
      <c r="O21" s="10"/>
      <c r="P21" s="10"/>
      <c r="Q21" s="10"/>
      <c r="T21" s="12"/>
      <c r="U21" t="s">
        <v>338</v>
      </c>
      <c r="V21" s="3">
        <f>SQP!G32</f>
        <v>0.22855589318361752</v>
      </c>
      <c r="W21" s="3">
        <f>Firefly!G32</f>
        <v>8.278840225720567E-2</v>
      </c>
      <c r="X21" s="3">
        <f>LEASTSQUARES!G34</f>
        <v>0.15837176113320497</v>
      </c>
      <c r="Y21" s="3">
        <f>PSO!G34</f>
        <v>0.22856445668315514</v>
      </c>
      <c r="Z21">
        <v>0.1</v>
      </c>
    </row>
    <row r="22" spans="1:26" x14ac:dyDescent="0.25">
      <c r="N22" s="10"/>
      <c r="O22" s="10"/>
      <c r="P22" s="10"/>
      <c r="Q22" s="10"/>
      <c r="T22" s="9"/>
      <c r="U22" t="s">
        <v>343</v>
      </c>
      <c r="V22" s="3">
        <f>SQP!G33</f>
        <v>0.82429160201844143</v>
      </c>
      <c r="W22" s="3">
        <f>Firefly!G33</f>
        <v>0.88084995699420332</v>
      </c>
      <c r="X22" s="3">
        <f>LEASTSQUARES!G35</f>
        <v>0.81985440957562528</v>
      </c>
      <c r="Y22" s="3">
        <f>PSO!G35</f>
        <v>0.85455082321473919</v>
      </c>
      <c r="Z22" s="3"/>
    </row>
    <row r="23" spans="1:26" x14ac:dyDescent="0.25">
      <c r="N23" s="10"/>
      <c r="O23" s="10"/>
      <c r="P23" s="10"/>
      <c r="Q23" s="10"/>
      <c r="T23" s="9"/>
      <c r="U23" s="9" t="s">
        <v>372</v>
      </c>
      <c r="V23" s="3">
        <f>0.429*V18-0.03*V19+1.475</f>
        <v>38.04306890954836</v>
      </c>
      <c r="W23" s="3">
        <f t="shared" ref="W23:Y23" si="2">0.429*W18-0.03*W19+1.475</f>
        <v>38.840414454622028</v>
      </c>
      <c r="X23" s="3">
        <f t="shared" si="2"/>
        <v>38.052875970580203</v>
      </c>
      <c r="Y23" s="3">
        <f t="shared" si="2"/>
        <v>36.579175211101209</v>
      </c>
      <c r="Z23" s="3"/>
    </row>
    <row r="24" spans="1:26" x14ac:dyDescent="0.25">
      <c r="T24" s="14" t="s">
        <v>365</v>
      </c>
      <c r="U24" s="14"/>
      <c r="V24" s="14">
        <v>1.4179999999999999</v>
      </c>
      <c r="W24" s="14">
        <v>30.08</v>
      </c>
      <c r="X24" s="14">
        <v>13.98</v>
      </c>
      <c r="Y24" s="14">
        <v>23.2</v>
      </c>
    </row>
    <row r="25" spans="1:26" x14ac:dyDescent="0.25">
      <c r="T25" s="14"/>
      <c r="U25" s="14"/>
      <c r="V25" s="14"/>
      <c r="W25" s="14"/>
      <c r="X25" s="14"/>
      <c r="Y25" s="14"/>
    </row>
    <row r="26" spans="1:26" x14ac:dyDescent="0.25">
      <c r="T26" s="14"/>
      <c r="U26" s="14"/>
      <c r="V26" s="14"/>
      <c r="W26" s="14"/>
      <c r="X26" s="14"/>
      <c r="Y26" s="14"/>
    </row>
    <row r="29" spans="1:26" x14ac:dyDescent="0.25">
      <c r="A29" t="s">
        <v>357</v>
      </c>
    </row>
    <row r="44" spans="1:1" x14ac:dyDescent="0.25">
      <c r="A44" t="s">
        <v>358</v>
      </c>
    </row>
    <row r="73" spans="1:20" x14ac:dyDescent="0.25">
      <c r="C73" t="s">
        <v>376</v>
      </c>
      <c r="J73" t="s">
        <v>360</v>
      </c>
      <c r="Q73" t="s">
        <v>360</v>
      </c>
    </row>
    <row r="74" spans="1:20" x14ac:dyDescent="0.25">
      <c r="A74" s="13"/>
      <c r="B74" t="s">
        <v>353</v>
      </c>
      <c r="C74" t="s">
        <v>373</v>
      </c>
      <c r="D74" t="s">
        <v>374</v>
      </c>
      <c r="E74" t="s">
        <v>375</v>
      </c>
      <c r="I74" t="s">
        <v>353</v>
      </c>
      <c r="J74" t="s">
        <v>373</v>
      </c>
      <c r="K74" t="s">
        <v>374</v>
      </c>
      <c r="L74" t="s">
        <v>375</v>
      </c>
      <c r="P74" t="s">
        <v>353</v>
      </c>
      <c r="Q74" t="s">
        <v>373</v>
      </c>
      <c r="R74" t="s">
        <v>374</v>
      </c>
      <c r="S74" t="s">
        <v>375</v>
      </c>
    </row>
    <row r="75" spans="1:20" x14ac:dyDescent="0.25">
      <c r="A75" s="15" t="s">
        <v>191</v>
      </c>
      <c r="B75" s="3" cm="1">
        <f t="array" ref="B75:B95">TRANSPOSE(SQP!B1:V1)</f>
        <v>11.086161201281245</v>
      </c>
      <c r="C75" s="3" cm="1">
        <f t="array" ref="C75:C95">TRANSPOSE(Firefly!B1:V1)</f>
        <v>8.6795948762232609</v>
      </c>
      <c r="D75" s="3" cm="1">
        <f t="array" ref="D75:D95">TRANSPOSE(LEASTSQUARES!B1:V1)</f>
        <v>4.9109290782091488</v>
      </c>
      <c r="E75" s="3" cm="1">
        <f t="array" ref="E75:E95">TRANSPOSE(PSO!B1:V1)</f>
        <v>1.755033371214332</v>
      </c>
      <c r="H75" t="str" cm="1">
        <f t="array" ref="H75:H133">TRANSPOSE(OutSewage!B1:BH1)</f>
        <v>2,4,6-Trimethylbenzonitrile </v>
      </c>
      <c r="I75" s="3" cm="1">
        <f t="array" ref="I75:I133">TRANSPOSE(SQP!B17:BH17)</f>
        <v>0</v>
      </c>
      <c r="J75" s="3" cm="1">
        <f t="array" ref="J75:J133">TRANSPOSE(Firefly!B17:BH17)</f>
        <v>0.72249895247897877</v>
      </c>
      <c r="K75" s="3" cm="1">
        <f t="array" ref="K75:K133">TRANSPOSE(LEASTSQUARES!B17:BH17)</f>
        <v>0.33092693861383615</v>
      </c>
      <c r="L75" s="3" cm="1">
        <f t="array" ref="L75:L133">TRANSPOSE(PSO!B17:BH17)</f>
        <v>0.21097466430916889</v>
      </c>
      <c r="M75" s="3"/>
      <c r="N75" s="3"/>
      <c r="O75" s="3" t="str" cm="1">
        <f t="array" ref="O75:O88">TRANSPOSE(Upgaded!B1:O1)</f>
        <v>Ethyl benzene</v>
      </c>
      <c r="P75" s="3" cm="1">
        <f t="array" ref="P75:P88">TRANSPOSE(SQP!B26:O26)</f>
        <v>17.665903565607103</v>
      </c>
      <c r="Q75" s="3" cm="1">
        <f t="array" ref="Q75:Q88">TRANSPOSE(Firefly!B26:O26)</f>
        <v>0.50478663560266657</v>
      </c>
      <c r="R75" s="3" cm="1">
        <f t="array" ref="R75:R88">TRANSPOSE(LEASTSQUARES!B26:O26)</f>
        <v>25.480353211147555</v>
      </c>
      <c r="S75" s="3" cm="1">
        <f t="array" ref="S75:S88">TRANSPOSE(PSO!B26:O26)</f>
        <v>17.666598342944503</v>
      </c>
      <c r="T75" s="3"/>
    </row>
    <row r="76" spans="1:20" x14ac:dyDescent="0.25">
      <c r="A76" s="15" t="s">
        <v>209</v>
      </c>
      <c r="B76" s="3">
        <v>10.615276557349048</v>
      </c>
      <c r="C76" s="3">
        <v>15.109709787934055</v>
      </c>
      <c r="D76" s="3">
        <v>4.7034244579159648</v>
      </c>
      <c r="E76" s="3">
        <v>10.016752035213113</v>
      </c>
      <c r="H76" t="str">
        <v>Ethyl Acetate</v>
      </c>
      <c r="I76" s="3">
        <v>0.37005461131081319</v>
      </c>
      <c r="J76" s="3">
        <v>0.33251999570697838</v>
      </c>
      <c r="K76" s="3">
        <v>8.54583178656773E-2</v>
      </c>
      <c r="L76" s="3">
        <v>0.11979622319205113</v>
      </c>
      <c r="M76" s="3"/>
      <c r="N76" s="3"/>
      <c r="O76" s="3" t="str">
        <v>Pentadecane</v>
      </c>
      <c r="P76" s="3">
        <v>32.785162202577553</v>
      </c>
      <c r="Q76" s="3">
        <v>0.94477723290733862</v>
      </c>
      <c r="R76" s="3">
        <v>27.498316226268173</v>
      </c>
      <c r="S76" s="3">
        <v>32.78335611730828</v>
      </c>
      <c r="T76" s="3"/>
    </row>
    <row r="77" spans="1:20" x14ac:dyDescent="0.25">
      <c r="A77" s="15" t="s">
        <v>317</v>
      </c>
      <c r="B77" s="3">
        <v>10.859699409165405</v>
      </c>
      <c r="C77" s="3">
        <v>6.4847640383023091</v>
      </c>
      <c r="D77" s="3">
        <v>4.8838612087403011</v>
      </c>
      <c r="E77" s="3">
        <v>19.815392801934571</v>
      </c>
      <c r="H77" t="str">
        <v>2-Propanol</v>
      </c>
      <c r="I77" s="3">
        <v>0.17696864677846819</v>
      </c>
      <c r="J77" s="3">
        <v>1.5169242045776494</v>
      </c>
      <c r="K77" s="3">
        <v>0.2547294806092163</v>
      </c>
      <c r="L77" s="3">
        <v>8.2118472485040953E-3</v>
      </c>
      <c r="M77" s="3"/>
      <c r="N77" s="3"/>
      <c r="O77" s="3" t="str">
        <v>Heptadecane</v>
      </c>
      <c r="P77" s="3">
        <v>14.547979029152057</v>
      </c>
      <c r="Q77" s="3">
        <v>5.5468215852424949</v>
      </c>
      <c r="R77" s="3">
        <v>19.558653736316025</v>
      </c>
      <c r="S77" s="3">
        <v>14.55003018742365</v>
      </c>
      <c r="T77" s="3"/>
    </row>
    <row r="78" spans="1:20" x14ac:dyDescent="0.25">
      <c r="A78" s="15" t="s">
        <v>344</v>
      </c>
      <c r="B78" s="3">
        <v>11.22654520669716</v>
      </c>
      <c r="C78" s="3">
        <v>9.8785008046641813</v>
      </c>
      <c r="D78" s="3">
        <v>4.8066599609488696</v>
      </c>
      <c r="E78" s="3">
        <v>9.0354200614835385</v>
      </c>
      <c r="H78" t="str">
        <v>Tert-Butyl Acetate</v>
      </c>
      <c r="I78" s="3">
        <v>0.21359574411783963</v>
      </c>
      <c r="J78" s="3">
        <v>0.78192780393781847</v>
      </c>
      <c r="K78" s="3">
        <v>8.3702617418653785E-2</v>
      </c>
      <c r="L78" s="3">
        <v>0.41787879669288513</v>
      </c>
      <c r="M78" s="3"/>
      <c r="N78" s="3"/>
      <c r="O78" s="3" t="str">
        <v>Cholestane</v>
      </c>
      <c r="P78" s="3">
        <v>11.8028676404754</v>
      </c>
      <c r="Q78" s="3">
        <v>4.8695416178211772</v>
      </c>
      <c r="R78" s="3">
        <v>2.6750383593935227</v>
      </c>
      <c r="S78" s="3">
        <v>11.801486561684177</v>
      </c>
      <c r="T78" s="3"/>
    </row>
    <row r="79" spans="1:20" x14ac:dyDescent="0.25">
      <c r="A79" s="15" t="s">
        <v>319</v>
      </c>
      <c r="B79" s="3">
        <v>2.2316551722329478</v>
      </c>
      <c r="C79" s="3">
        <v>5.0745680852750032</v>
      </c>
      <c r="D79" s="3">
        <v>4.9088771478646445</v>
      </c>
      <c r="E79" s="3">
        <v>0</v>
      </c>
      <c r="H79" t="str">
        <v>Formic Acid</v>
      </c>
      <c r="I79" s="3">
        <v>0.57565438771389044</v>
      </c>
      <c r="J79" s="3">
        <v>1.4179820301642356</v>
      </c>
      <c r="K79" s="3">
        <v>8.8226446740398187E-2</v>
      </c>
      <c r="L79" s="3">
        <v>0.24786759198555494</v>
      </c>
      <c r="M79" s="3"/>
      <c r="N79" s="3"/>
      <c r="O79" s="3" t="str">
        <v>Oleamide</v>
      </c>
      <c r="P79" s="3">
        <v>4.5952305086248675</v>
      </c>
      <c r="Q79" s="3">
        <v>1.6645022209380862</v>
      </c>
      <c r="R79" s="3">
        <v>3.184143442231389</v>
      </c>
      <c r="S79" s="3">
        <v>4.5954026820647549</v>
      </c>
      <c r="T79" s="3"/>
    </row>
    <row r="80" spans="1:20" x14ac:dyDescent="0.25">
      <c r="A80" s="15" t="s">
        <v>206</v>
      </c>
      <c r="B80" s="3">
        <v>2.3841424295638753</v>
      </c>
      <c r="C80" s="3">
        <v>1.8111708416389662</v>
      </c>
      <c r="D80" s="3">
        <v>4.4290239891932082</v>
      </c>
      <c r="E80" s="3">
        <v>0.89986283178268966</v>
      </c>
      <c r="H80" t="str">
        <v>Acetic Acid</v>
      </c>
      <c r="I80" s="3">
        <v>0.27344814510944354</v>
      </c>
      <c r="J80" s="3">
        <v>4.0460309909865924</v>
      </c>
      <c r="K80" s="3">
        <v>8.5781679412743214E-2</v>
      </c>
      <c r="L80" s="3">
        <v>0.14545186291066223</v>
      </c>
      <c r="M80" s="3"/>
      <c r="N80" s="3"/>
      <c r="O80" s="3" t="str">
        <v>Dotriacontane</v>
      </c>
      <c r="P80" s="3">
        <v>1.2803089025613203</v>
      </c>
      <c r="Q80" s="3">
        <v>1.944812219638832</v>
      </c>
      <c r="R80" s="3">
        <v>2.9159421717066638</v>
      </c>
      <c r="S80" s="3">
        <v>2.3026004938502873</v>
      </c>
      <c r="T80" s="3"/>
    </row>
    <row r="81" spans="1:20" x14ac:dyDescent="0.25">
      <c r="A81" s="15" t="s">
        <v>205</v>
      </c>
      <c r="B81" s="3">
        <v>1.8379160103424026</v>
      </c>
      <c r="C81" s="3">
        <v>1.8759387443922506</v>
      </c>
      <c r="D81" s="3">
        <v>4.6915799533000175</v>
      </c>
      <c r="E81" s="3">
        <v>3.955576372930393</v>
      </c>
      <c r="H81" t="str">
        <v>Lactic Acid</v>
      </c>
      <c r="I81" s="3">
        <v>0.28363927395989935</v>
      </c>
      <c r="J81" s="3">
        <v>1.5292179480566288</v>
      </c>
      <c r="K81" s="3">
        <v>8.5781053239606705E-2</v>
      </c>
      <c r="L81" s="3">
        <v>6.1718039643800883E-2</v>
      </c>
      <c r="M81" s="3"/>
      <c r="N81" s="3"/>
      <c r="O81" s="3" t="str">
        <v>Hexatriacontane</v>
      </c>
      <c r="P81" s="3">
        <v>1.3199205833163645</v>
      </c>
      <c r="Q81" s="3">
        <v>23.084073098624778</v>
      </c>
      <c r="R81" s="3">
        <v>2.9159419086078109</v>
      </c>
      <c r="S81" s="3">
        <v>0.30118321362942402</v>
      </c>
      <c r="T81" s="3"/>
    </row>
    <row r="82" spans="1:20" x14ac:dyDescent="0.25">
      <c r="A82" s="15" t="s">
        <v>320</v>
      </c>
      <c r="B82" s="3">
        <v>2.6292669854126323</v>
      </c>
      <c r="C82" s="3">
        <v>7.1405028270838569E-2</v>
      </c>
      <c r="D82" s="3">
        <v>5.0648584108300456</v>
      </c>
      <c r="E82" s="3">
        <v>1.3567291309235534</v>
      </c>
      <c r="H82" t="str">
        <v>Pyrrole</v>
      </c>
      <c r="I82" s="3">
        <v>0</v>
      </c>
      <c r="J82" s="3">
        <v>2.3668305465495827</v>
      </c>
      <c r="K82" s="3">
        <v>0.6679299528065713</v>
      </c>
      <c r="L82" s="3">
        <v>0.57038806787139784</v>
      </c>
      <c r="M82" s="3"/>
      <c r="N82" s="3"/>
      <c r="O82" s="3" t="str">
        <v>Tetraoctane</v>
      </c>
      <c r="P82" s="3">
        <v>1.4883151012114182</v>
      </c>
      <c r="Q82" s="3">
        <v>1.6995549447450506</v>
      </c>
      <c r="R82" s="3">
        <v>2.6881926038067561</v>
      </c>
      <c r="S82" s="3">
        <v>0.41146602957254091</v>
      </c>
      <c r="T82" s="3"/>
    </row>
    <row r="83" spans="1:20" x14ac:dyDescent="0.25">
      <c r="A83" s="15" t="s">
        <v>208</v>
      </c>
      <c r="B83" s="3">
        <v>2.6066061849117288</v>
      </c>
      <c r="C83" s="3">
        <v>2.8569339426573919</v>
      </c>
      <c r="D83" s="3">
        <v>4.9249867961840312</v>
      </c>
      <c r="E83" s="3">
        <v>5.702599606759807</v>
      </c>
      <c r="H83" t="str">
        <v>Urea</v>
      </c>
      <c r="I83" s="3">
        <v>0.44178521276899729</v>
      </c>
      <c r="J83" s="3">
        <v>0.96164164190251233</v>
      </c>
      <c r="K83" s="3">
        <v>0.25113057367745034</v>
      </c>
      <c r="L83" s="3">
        <v>0.57824142849791493</v>
      </c>
      <c r="M83" s="3"/>
      <c r="N83" s="3"/>
      <c r="O83" s="3" t="str">
        <v>CORONENE</v>
      </c>
      <c r="P83" s="3">
        <v>1.5154228481021959</v>
      </c>
      <c r="Q83" s="3">
        <v>2.7916843752755929</v>
      </c>
      <c r="R83" s="3">
        <v>2.6880980545758812</v>
      </c>
      <c r="S83" s="3">
        <v>2.5876364251167727</v>
      </c>
      <c r="T83" s="3"/>
    </row>
    <row r="84" spans="1:20" x14ac:dyDescent="0.25">
      <c r="A84" s="15" t="s">
        <v>210</v>
      </c>
      <c r="B84" s="3">
        <v>1.8144424094586633</v>
      </c>
      <c r="C84" s="3">
        <v>2.3936289270253699</v>
      </c>
      <c r="D84" s="3">
        <v>4.8141995504480048</v>
      </c>
      <c r="E84" s="3">
        <v>0.7957122251381703</v>
      </c>
      <c r="H84" t="str">
        <v>Ethyl benzene</v>
      </c>
      <c r="I84" s="3">
        <v>8.1018753126105274E-3</v>
      </c>
      <c r="J84" s="3">
        <v>4.3426539249202873</v>
      </c>
      <c r="K84" s="3">
        <v>0.43931640329692584</v>
      </c>
      <c r="L84" s="3">
        <v>1.3222698280239246E-2</v>
      </c>
      <c r="M84" s="3"/>
      <c r="N84" s="3"/>
      <c r="O84" s="3" t="str">
        <v>OVALENE</v>
      </c>
      <c r="P84" s="3">
        <v>0.95863717120683234</v>
      </c>
      <c r="Q84" s="3">
        <v>14.676605067872636</v>
      </c>
      <c r="R84" s="3">
        <v>2.3663646253677997</v>
      </c>
      <c r="S84" s="3">
        <v>0.96241768735926225</v>
      </c>
      <c r="T84" s="3"/>
    </row>
    <row r="85" spans="1:20" x14ac:dyDescent="0.25">
      <c r="A85" s="15" t="s">
        <v>190</v>
      </c>
      <c r="B85" s="3">
        <v>2.2604369657473042</v>
      </c>
      <c r="C85" s="19">
        <v>4.0290429740188705</v>
      </c>
      <c r="D85" s="19">
        <v>5.1643928381604374</v>
      </c>
      <c r="E85" s="19">
        <v>0.81017104896790026</v>
      </c>
      <c r="H85" t="str">
        <v>Propionic Acid</v>
      </c>
      <c r="I85" s="3">
        <v>9.6843616104405256E-2</v>
      </c>
      <c r="J85" s="3">
        <v>1.7134133601866441</v>
      </c>
      <c r="K85" s="3">
        <v>8.4606498210164013E-2</v>
      </c>
      <c r="L85" s="3">
        <v>7.3149760760624988E-2</v>
      </c>
      <c r="M85" s="3"/>
      <c r="N85" s="3"/>
      <c r="O85" s="3" t="str">
        <v>2,35-HEXATRIACONTANEDIONE</v>
      </c>
      <c r="P85" s="3">
        <v>2.0788327850354826</v>
      </c>
      <c r="Q85" s="3">
        <v>1.6530316263898204</v>
      </c>
      <c r="R85" s="3">
        <v>2.0423928311370592</v>
      </c>
      <c r="S85" s="3">
        <v>2.0765490112215415</v>
      </c>
      <c r="T85" s="3"/>
    </row>
    <row r="86" spans="1:20" x14ac:dyDescent="0.25">
      <c r="A86" s="15" t="s">
        <v>203</v>
      </c>
      <c r="B86" s="3">
        <v>2.3655591453550926</v>
      </c>
      <c r="C86" s="19">
        <v>5.5567623851646815</v>
      </c>
      <c r="D86" s="19">
        <v>4.7329818938623562</v>
      </c>
      <c r="E86" s="19">
        <v>0</v>
      </c>
      <c r="H86" t="str">
        <v>Pyruvic Acid</v>
      </c>
      <c r="I86" s="3">
        <v>1.1615572570572779</v>
      </c>
      <c r="J86" s="3">
        <v>3.0728987474674776</v>
      </c>
      <c r="K86" s="3">
        <v>0.51642989955077145</v>
      </c>
      <c r="L86" s="3">
        <v>9.3616203168040174E-2</v>
      </c>
      <c r="M86" s="3"/>
      <c r="N86" s="3"/>
      <c r="O86" s="3" t="str">
        <v>DOHEXACONTANE</v>
      </c>
      <c r="P86" s="3">
        <v>0</v>
      </c>
      <c r="Q86" s="3">
        <v>4.099088129865871</v>
      </c>
      <c r="R86" s="3">
        <v>2.0354740316346005</v>
      </c>
      <c r="S86" s="3">
        <v>0</v>
      </c>
      <c r="T86" s="3"/>
    </row>
    <row r="87" spans="1:20" x14ac:dyDescent="0.25">
      <c r="A87" s="15" t="s">
        <v>198</v>
      </c>
      <c r="B87" s="3">
        <v>2.1944920754459143</v>
      </c>
      <c r="C87" s="19">
        <v>2.2700021233292791</v>
      </c>
      <c r="D87" s="19">
        <v>5.0988454811956609</v>
      </c>
      <c r="E87" s="19">
        <v>8.6464067127158675</v>
      </c>
      <c r="H87" t="str">
        <v>Vacenic Acid</v>
      </c>
      <c r="I87" s="3">
        <v>0.34934669727328649</v>
      </c>
      <c r="J87" s="3">
        <v>2.0562640697805175</v>
      </c>
      <c r="K87" s="3">
        <v>0.96997157169051007</v>
      </c>
      <c r="L87" s="3">
        <v>1.1496835697486276</v>
      </c>
      <c r="M87" s="3"/>
      <c r="N87" s="3"/>
      <c r="O87" s="3" t="str">
        <v>DOHEPTACONTANE</v>
      </c>
      <c r="P87" s="3">
        <v>4.9779547690885275</v>
      </c>
      <c r="Q87" s="3">
        <v>16.168182523740729</v>
      </c>
      <c r="R87" s="3">
        <v>1.6623641203515396</v>
      </c>
      <c r="S87" s="3">
        <v>4.6871402971806138</v>
      </c>
      <c r="T87" s="3"/>
    </row>
    <row r="88" spans="1:20" x14ac:dyDescent="0.25">
      <c r="A88" s="15" t="s">
        <v>211</v>
      </c>
      <c r="B88" s="3">
        <v>1.8228121291124528</v>
      </c>
      <c r="C88" s="19">
        <v>0.58867821058540792</v>
      </c>
      <c r="D88" s="19">
        <v>5.0220023071646187</v>
      </c>
      <c r="E88" s="19">
        <v>3.7678602454149894</v>
      </c>
      <c r="H88" t="str">
        <v>Phenol</v>
      </c>
      <c r="I88" s="3">
        <v>0.75956905028165078</v>
      </c>
      <c r="J88" s="3">
        <v>1.5115316637641496</v>
      </c>
      <c r="K88" s="3">
        <v>0.42940647013417577</v>
      </c>
      <c r="L88" s="3">
        <v>0.13628752690825535</v>
      </c>
      <c r="M88" s="3"/>
      <c r="N88" s="3"/>
      <c r="O88" s="3" t="str">
        <v>ALL-TRANS-LYCOPENE</v>
      </c>
      <c r="P88" s="3">
        <v>4.9834648930408747</v>
      </c>
      <c r="Q88" s="3">
        <v>20.35255820536171</v>
      </c>
      <c r="R88" s="3">
        <v>1.6623282447440098</v>
      </c>
      <c r="S88" s="3">
        <v>1.2742040165612725</v>
      </c>
      <c r="T88" s="3"/>
    </row>
    <row r="89" spans="1:20" x14ac:dyDescent="0.25">
      <c r="A89" s="15" t="s">
        <v>183</v>
      </c>
      <c r="B89" s="3">
        <v>2.5896153954792238</v>
      </c>
      <c r="C89" s="19">
        <v>0.43473215869643028</v>
      </c>
      <c r="D89" s="19">
        <v>4.4449913072125256</v>
      </c>
      <c r="E89" s="19">
        <v>0.28511736293314838</v>
      </c>
      <c r="H89" t="str">
        <v>Benzylamine</v>
      </c>
      <c r="I89" s="3">
        <v>0.32398394163441802</v>
      </c>
      <c r="J89" s="3">
        <v>1.5576825864150166</v>
      </c>
      <c r="K89" s="3">
        <v>0.12089187558860287</v>
      </c>
      <c r="L89" s="3">
        <v>0.91247796484340293</v>
      </c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15" t="s">
        <v>204</v>
      </c>
      <c r="B90" s="3">
        <v>2.7218232737091959</v>
      </c>
      <c r="C90" s="19">
        <v>2.584830361513681</v>
      </c>
      <c r="D90" s="19">
        <v>4.6700314988025022</v>
      </c>
      <c r="E90" s="19">
        <v>2.8954485847520637</v>
      </c>
      <c r="H90" t="str">
        <v>2,5-hexanedione</v>
      </c>
      <c r="I90" s="3">
        <v>0.67622714967111353</v>
      </c>
      <c r="J90" s="3">
        <v>0.86716668830644916</v>
      </c>
      <c r="K90" s="3">
        <v>0.74505441534905459</v>
      </c>
      <c r="L90" s="3">
        <v>0.47750149266053937</v>
      </c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15" t="s">
        <v>207</v>
      </c>
      <c r="B91" s="3">
        <v>2.2879791933588201</v>
      </c>
      <c r="C91" s="19">
        <v>1.344158546862033</v>
      </c>
      <c r="D91" s="19">
        <v>4.7456126934600373</v>
      </c>
      <c r="E91" s="19">
        <v>0.40788372229025249</v>
      </c>
      <c r="H91" t="str">
        <v>et-diMe-pyrrole</v>
      </c>
      <c r="I91" s="3">
        <v>0.28914352837042767</v>
      </c>
      <c r="J91" s="3">
        <v>1.6111144992512534</v>
      </c>
      <c r="K91" s="3">
        <v>0.78133650669256982</v>
      </c>
      <c r="L91" s="3">
        <v>0.78598624474355938</v>
      </c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15" t="s">
        <v>166</v>
      </c>
      <c r="B92" s="3">
        <v>6.7962119911895389</v>
      </c>
      <c r="C92" s="19">
        <v>16.155093252898233</v>
      </c>
      <c r="D92" s="19">
        <v>5.1497284933606045</v>
      </c>
      <c r="E92" s="19">
        <v>14.640251102217281</v>
      </c>
      <c r="H92" t="str">
        <v>p-cresol</v>
      </c>
      <c r="I92" s="3">
        <v>0.46948300027152778</v>
      </c>
      <c r="J92" s="3">
        <v>0.36209456184973432</v>
      </c>
      <c r="K92" s="3">
        <v>0.4232524343048607</v>
      </c>
      <c r="L92" s="3">
        <v>0.44813744175036119</v>
      </c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15" t="s">
        <v>193</v>
      </c>
      <c r="B93" s="3">
        <v>6.3618654303500373</v>
      </c>
      <c r="C93" s="19">
        <v>9.3796840564322572</v>
      </c>
      <c r="D93" s="19">
        <v>4.4901959701535556</v>
      </c>
      <c r="E93" s="19">
        <v>5.4332677424637561</v>
      </c>
      <c r="H93" t="str">
        <v>4-nonanol, 4-methyl-</v>
      </c>
      <c r="I93" s="3">
        <v>0.58070173705652395</v>
      </c>
      <c r="J93" s="3">
        <v>2.7868004422068817</v>
      </c>
      <c r="K93" s="3">
        <v>0.57842404453912111</v>
      </c>
      <c r="L93" s="3">
        <v>0.63121672509786542</v>
      </c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15" t="s">
        <v>260</v>
      </c>
      <c r="B94" s="3">
        <v>6.5610266800899</v>
      </c>
      <c r="C94" s="19">
        <v>2.3677144695151862</v>
      </c>
      <c r="D94" s="19">
        <v>4.3974140465038634</v>
      </c>
      <c r="E94" s="19">
        <v>1.1866764628284805</v>
      </c>
      <c r="H94" t="str">
        <v>2-Acetylpyrrolidine</v>
      </c>
      <c r="I94" s="3">
        <v>0.61269196370220691</v>
      </c>
      <c r="J94" s="3">
        <v>0.73765832592305736</v>
      </c>
      <c r="K94" s="3">
        <v>0.88713352168104775</v>
      </c>
      <c r="L94" s="3">
        <v>1.5469171669312927</v>
      </c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15" t="s">
        <v>189</v>
      </c>
      <c r="B95" s="3">
        <v>6.7464661537474093</v>
      </c>
      <c r="C95" s="19">
        <v>1.0531363276168539</v>
      </c>
      <c r="D95" s="19">
        <v>4.6149968114706885</v>
      </c>
      <c r="E95" s="19">
        <v>8.5339099426436267</v>
      </c>
      <c r="H95" t="str">
        <v>1-hydroxy-2-methoxy-4-methylbenzene</v>
      </c>
      <c r="I95" s="3">
        <v>0.58206268063022193</v>
      </c>
      <c r="J95" s="3">
        <v>1.5070374157974751</v>
      </c>
      <c r="K95" s="3">
        <v>0.33308539125633835</v>
      </c>
      <c r="L95" s="3">
        <v>0.26381231247716747</v>
      </c>
      <c r="M95" s="3"/>
      <c r="N95" s="3"/>
      <c r="O95" s="3"/>
      <c r="P95" s="3"/>
      <c r="Q95" s="3"/>
      <c r="R95" s="3"/>
      <c r="S95" s="3"/>
      <c r="T95" s="3"/>
    </row>
    <row r="96" spans="1:20" x14ac:dyDescent="0.25">
      <c r="H96" t="str">
        <v>Tropine</v>
      </c>
      <c r="I96" s="3">
        <v>0.51528319736138783</v>
      </c>
      <c r="J96" s="3">
        <v>4.2332779295466834</v>
      </c>
      <c r="K96" s="3">
        <v>0.44680735778934177</v>
      </c>
      <c r="L96" s="3">
        <v>0.27446451611316464</v>
      </c>
      <c r="M96" s="3"/>
      <c r="N96" s="3"/>
      <c r="O96" s="3"/>
      <c r="P96" s="3"/>
      <c r="Q96" s="3"/>
      <c r="R96" s="3"/>
      <c r="S96" s="3"/>
      <c r="T96" s="3"/>
    </row>
    <row r="97" spans="8:20" x14ac:dyDescent="0.25">
      <c r="H97" t="str">
        <v>1-Methyl,2-5 Pyrrolidinone</v>
      </c>
      <c r="I97" s="3">
        <v>0.88915903816269615</v>
      </c>
      <c r="J97" s="3">
        <v>1.1175519384413504</v>
      </c>
      <c r="K97" s="3">
        <v>0.34994300391425642</v>
      </c>
      <c r="L97" s="3">
        <v>8.7453371069331903E-3</v>
      </c>
      <c r="M97" s="3"/>
      <c r="N97" s="3"/>
      <c r="O97" s="3"/>
      <c r="P97" s="3"/>
      <c r="Q97" s="3"/>
      <c r="R97" s="3"/>
      <c r="S97" s="3"/>
      <c r="T97" s="3"/>
    </row>
    <row r="98" spans="8:20" x14ac:dyDescent="0.25">
      <c r="H98" t="str">
        <v>4-Ethylguaiacol</v>
      </c>
      <c r="I98" s="3">
        <v>0.5696675048912655</v>
      </c>
      <c r="J98" s="3">
        <v>3.0479373000728955</v>
      </c>
      <c r="K98" s="3">
        <v>0.85022922237561938</v>
      </c>
      <c r="L98" s="3">
        <v>0.98880428461784953</v>
      </c>
      <c r="M98" s="3"/>
      <c r="N98" s="3"/>
      <c r="O98" s="3"/>
      <c r="P98" s="3"/>
      <c r="Q98" s="3"/>
      <c r="R98" s="3"/>
      <c r="S98" s="3"/>
      <c r="T98" s="3"/>
    </row>
    <row r="99" spans="8:20" x14ac:dyDescent="0.25">
      <c r="H99" t="str">
        <v>Texanol</v>
      </c>
      <c r="I99" s="3">
        <v>0.58077479231733486</v>
      </c>
      <c r="J99" s="3">
        <v>1.2428898694333339</v>
      </c>
      <c r="K99" s="3">
        <v>0.80999099413299003</v>
      </c>
      <c r="L99" s="3">
        <v>0.62795722256423403</v>
      </c>
      <c r="M99" s="3"/>
      <c r="N99" s="3"/>
      <c r="O99" s="3"/>
      <c r="P99" s="3"/>
      <c r="Q99" s="3"/>
      <c r="R99" s="3"/>
      <c r="S99" s="3"/>
      <c r="T99" s="3"/>
    </row>
    <row r="100" spans="8:20" x14ac:dyDescent="0.25">
      <c r="H100" t="str">
        <v>Indole</v>
      </c>
      <c r="I100" s="3">
        <v>1.0715535197305033</v>
      </c>
      <c r="J100" s="3">
        <v>2.3707702177492558</v>
      </c>
      <c r="K100" s="3">
        <v>1.4144387311290474</v>
      </c>
      <c r="L100" s="3">
        <v>1.1814365991849993</v>
      </c>
      <c r="M100" s="3"/>
      <c r="N100" s="3"/>
      <c r="O100" s="3"/>
      <c r="P100" s="3"/>
      <c r="Q100" s="3"/>
      <c r="R100" s="3"/>
      <c r="S100" s="3"/>
      <c r="T100" s="3"/>
    </row>
    <row r="101" spans="8:20" x14ac:dyDescent="0.25">
      <c r="H101" t="str">
        <v>2- Piperidone</v>
      </c>
      <c r="I101" s="3">
        <v>1.3778618646796041</v>
      </c>
      <c r="J101" s="3">
        <v>0.50273820180943696</v>
      </c>
      <c r="K101" s="3">
        <v>1.3259581832502432</v>
      </c>
      <c r="L101" s="3">
        <v>2.6551472562714444</v>
      </c>
      <c r="M101" s="3"/>
      <c r="N101" s="3"/>
      <c r="O101" s="3"/>
      <c r="P101" s="3"/>
      <c r="Q101" s="3"/>
      <c r="R101" s="3"/>
      <c r="S101" s="3"/>
      <c r="T101" s="3"/>
    </row>
    <row r="102" spans="8:20" x14ac:dyDescent="0.25">
      <c r="H102" t="str">
        <v>1-Dodecanol</v>
      </c>
      <c r="I102" s="3">
        <v>1.010229520827874</v>
      </c>
      <c r="J102" s="3">
        <v>3.3962699518271853</v>
      </c>
      <c r="K102" s="3">
        <v>1.0772205737806624</v>
      </c>
      <c r="L102" s="3">
        <v>0.72166882262856091</v>
      </c>
      <c r="M102" s="3"/>
      <c r="N102" s="3"/>
      <c r="O102" s="3"/>
      <c r="P102" s="3"/>
      <c r="Q102" s="3"/>
      <c r="R102" s="3"/>
      <c r="S102" s="3"/>
      <c r="T102" s="3"/>
    </row>
    <row r="103" spans="8:20" x14ac:dyDescent="0.25">
      <c r="H103" t="str">
        <v>Pentadecane</v>
      </c>
      <c r="I103" s="3">
        <v>0.85033331288274416</v>
      </c>
      <c r="J103" s="3">
        <v>1.2810385329608884</v>
      </c>
      <c r="K103" s="3">
        <v>1.0122834064849127</v>
      </c>
      <c r="L103" s="3">
        <v>0.61232030544551219</v>
      </c>
      <c r="M103" s="3"/>
      <c r="N103" s="3"/>
      <c r="O103" s="3"/>
      <c r="P103" s="3"/>
      <c r="Q103" s="3"/>
      <c r="R103" s="3"/>
      <c r="S103" s="3"/>
      <c r="T103" s="3"/>
    </row>
    <row r="104" spans="8:20" x14ac:dyDescent="0.25">
      <c r="H104" t="str">
        <v>3-methyl-3-propyl-2,5-Pyrrolidinedione</v>
      </c>
      <c r="I104" s="3">
        <v>1.3903620446753344</v>
      </c>
      <c r="J104" s="3">
        <v>1.074034250476229</v>
      </c>
      <c r="K104" s="3">
        <v>1.2016778887192761</v>
      </c>
      <c r="L104" s="3">
        <v>0.53084887799364866</v>
      </c>
      <c r="M104" s="3"/>
      <c r="N104" s="3"/>
      <c r="O104" s="3"/>
      <c r="P104" s="3"/>
      <c r="Q104" s="3"/>
      <c r="R104" s="3"/>
      <c r="S104" s="3"/>
      <c r="T104" s="3"/>
    </row>
    <row r="105" spans="8:20" x14ac:dyDescent="0.25">
      <c r="H105" t="str">
        <v>Glycerine</v>
      </c>
      <c r="I105" s="3">
        <v>5.6420926705387773</v>
      </c>
      <c r="J105" s="3">
        <v>1.9320776091609999</v>
      </c>
      <c r="K105" s="3">
        <v>5.2440948183290192</v>
      </c>
      <c r="L105" s="3">
        <v>10.195355805545056</v>
      </c>
      <c r="M105" s="3"/>
      <c r="N105" s="3"/>
      <c r="O105" s="3"/>
      <c r="P105" s="3"/>
      <c r="Q105" s="3"/>
      <c r="R105" s="3"/>
      <c r="S105" s="3"/>
      <c r="T105" s="3"/>
    </row>
    <row r="106" spans="8:20" x14ac:dyDescent="0.25">
      <c r="H106" t="str">
        <v>Methyl-Dodecanamide</v>
      </c>
      <c r="I106" s="3">
        <v>4.8576038323151298</v>
      </c>
      <c r="J106" s="3">
        <v>0.91074319005860127</v>
      </c>
      <c r="K106" s="3">
        <v>4.835261419234909</v>
      </c>
      <c r="L106" s="3">
        <v>0.33917885591149721</v>
      </c>
      <c r="M106" s="3"/>
      <c r="N106" s="3"/>
      <c r="O106" s="3"/>
      <c r="P106" s="3"/>
      <c r="Q106" s="3"/>
      <c r="R106" s="3"/>
      <c r="S106" s="3"/>
      <c r="T106" s="3"/>
    </row>
    <row r="107" spans="8:20" x14ac:dyDescent="0.25">
      <c r="H107" t="str">
        <v>Heptadecane</v>
      </c>
      <c r="I107" s="3">
        <v>5.8506668040751695</v>
      </c>
      <c r="J107" s="3">
        <v>2.4374600139914113</v>
      </c>
      <c r="K107" s="3">
        <v>6.1460765341134938</v>
      </c>
      <c r="L107" s="3">
        <v>10.947810136761401</v>
      </c>
      <c r="M107" s="3"/>
      <c r="N107" s="3"/>
      <c r="O107" s="3"/>
      <c r="P107" s="3"/>
      <c r="Q107" s="3"/>
      <c r="R107" s="3"/>
      <c r="S107" s="3"/>
      <c r="T107" s="3"/>
    </row>
    <row r="108" spans="8:20" x14ac:dyDescent="0.25">
      <c r="H108" t="str">
        <v>3-decyl-1H-pyrrole</v>
      </c>
      <c r="I108" s="3">
        <v>6.1499031369193977</v>
      </c>
      <c r="J108" s="3">
        <v>2.3813921172315755</v>
      </c>
      <c r="K108" s="3">
        <v>6.4343576341556954</v>
      </c>
      <c r="L108" s="3">
        <v>1.0367633961989076</v>
      </c>
      <c r="M108" s="3"/>
      <c r="N108" s="3"/>
      <c r="O108" s="3"/>
      <c r="P108" s="3"/>
      <c r="Q108" s="3"/>
      <c r="R108" s="3"/>
      <c r="S108" s="3"/>
      <c r="T108" s="3"/>
    </row>
    <row r="109" spans="8:20" x14ac:dyDescent="0.25">
      <c r="H109" t="str">
        <v>Hexadecanol</v>
      </c>
      <c r="I109" s="3">
        <v>8.0003080141110665</v>
      </c>
      <c r="J109" s="3">
        <v>0.7938139428224753</v>
      </c>
      <c r="K109" s="3">
        <v>6.6584361112926524</v>
      </c>
      <c r="L109" s="3">
        <v>7.9638518101460676</v>
      </c>
      <c r="M109" s="3"/>
      <c r="N109" s="3"/>
      <c r="O109" s="3"/>
      <c r="P109" s="3"/>
      <c r="Q109" s="3"/>
      <c r="R109" s="3"/>
      <c r="S109" s="3"/>
      <c r="T109" s="3"/>
    </row>
    <row r="110" spans="8:20" x14ac:dyDescent="0.25">
      <c r="H110" t="str">
        <v>Palmitic Acid</v>
      </c>
      <c r="I110" s="3">
        <v>1.8775674593827878</v>
      </c>
      <c r="J110" s="3">
        <v>1.8914741609543488</v>
      </c>
      <c r="K110" s="3">
        <v>2.6202416790314009</v>
      </c>
      <c r="L110" s="3">
        <v>2.6602376977472822E-2</v>
      </c>
      <c r="M110" s="3"/>
      <c r="N110" s="3"/>
      <c r="O110" s="3"/>
      <c r="P110" s="3"/>
      <c r="Q110" s="3"/>
      <c r="R110" s="3"/>
      <c r="S110" s="3"/>
      <c r="T110" s="3"/>
    </row>
    <row r="111" spans="8:20" x14ac:dyDescent="0.25">
      <c r="H111" t="str">
        <v>Cholestane</v>
      </c>
      <c r="I111" s="3">
        <v>1.5226745236353032</v>
      </c>
      <c r="J111" s="3">
        <v>1.7199969050277437</v>
      </c>
      <c r="K111" s="3">
        <v>1.932019930267004</v>
      </c>
      <c r="L111" s="3">
        <v>3.4332257843008649</v>
      </c>
      <c r="M111" s="3"/>
      <c r="N111" s="3"/>
      <c r="O111" s="3"/>
      <c r="P111" s="3"/>
      <c r="Q111" s="3"/>
      <c r="R111" s="3"/>
      <c r="S111" s="3"/>
      <c r="T111" s="3"/>
    </row>
    <row r="112" spans="8:20" x14ac:dyDescent="0.25">
      <c r="H112" t="str">
        <v>Myristamide, N-methyl-</v>
      </c>
      <c r="I112" s="3">
        <v>1.5452807020127006</v>
      </c>
      <c r="J112" s="3">
        <v>2.2847911265660188</v>
      </c>
      <c r="K112" s="3">
        <v>1.8102804717913714</v>
      </c>
      <c r="L112" s="3">
        <v>3.4805713981049013</v>
      </c>
      <c r="M112" s="3"/>
      <c r="N112" s="3"/>
      <c r="O112" s="3"/>
      <c r="P112" s="3"/>
      <c r="Q112" s="3"/>
      <c r="R112" s="3"/>
      <c r="S112" s="3"/>
      <c r="T112" s="3"/>
    </row>
    <row r="113" spans="8:20" x14ac:dyDescent="0.25">
      <c r="H113" t="str">
        <v>Methyl dehydroabietate</v>
      </c>
      <c r="I113" s="3">
        <v>1.5022959353004981</v>
      </c>
      <c r="J113" s="3">
        <v>1.756031473341934</v>
      </c>
      <c r="K113" s="3">
        <v>1.2007181113035144</v>
      </c>
      <c r="L113" s="3">
        <v>0.22873932201609803</v>
      </c>
      <c r="M113" s="3"/>
      <c r="N113" s="3"/>
      <c r="O113" s="3"/>
      <c r="P113" s="3"/>
      <c r="Q113" s="3"/>
      <c r="R113" s="3"/>
      <c r="S113" s="3"/>
      <c r="T113" s="3"/>
    </row>
    <row r="114" spans="8:20" x14ac:dyDescent="0.25">
      <c r="H114" t="str">
        <v>Cetyl-Amide</v>
      </c>
      <c r="I114" s="3">
        <v>1.5516565623836365</v>
      </c>
      <c r="J114" s="3">
        <v>0.90715326224852122</v>
      </c>
      <c r="K114" s="3">
        <v>1.3444551263917492</v>
      </c>
      <c r="L114" s="3">
        <v>0.81312608809206111</v>
      </c>
      <c r="M114" s="3"/>
      <c r="N114" s="3"/>
      <c r="O114" s="3"/>
      <c r="P114" s="3"/>
      <c r="Q114" s="3"/>
      <c r="R114" s="3"/>
      <c r="S114" s="3"/>
      <c r="T114" s="3"/>
    </row>
    <row r="115" spans="8:20" x14ac:dyDescent="0.25">
      <c r="H115" t="str">
        <v>Azobenzene</v>
      </c>
      <c r="I115" s="3">
        <v>0.99963140110818516</v>
      </c>
      <c r="J115" s="3">
        <v>1.5772798317428007</v>
      </c>
      <c r="K115" s="3">
        <v>1.7696119965043249</v>
      </c>
      <c r="L115" s="3">
        <v>1.075459557921796</v>
      </c>
      <c r="M115" s="3"/>
      <c r="N115" s="3"/>
      <c r="O115" s="3"/>
      <c r="P115" s="3"/>
      <c r="Q115" s="3"/>
      <c r="R115" s="3"/>
      <c r="S115" s="3"/>
      <c r="T115" s="3"/>
    </row>
    <row r="116" spans="8:20" x14ac:dyDescent="0.25">
      <c r="H116" t="str">
        <v>Oleamide</v>
      </c>
      <c r="I116" s="3">
        <v>5.5005912227988949</v>
      </c>
      <c r="J116" s="3">
        <v>1.4699813787582525</v>
      </c>
      <c r="K116" s="3">
        <v>4.4850995332147452</v>
      </c>
      <c r="L116" s="3">
        <v>5.4580740023030696</v>
      </c>
      <c r="M116" s="3"/>
      <c r="N116" s="3"/>
      <c r="O116" s="3"/>
      <c r="P116" s="3"/>
      <c r="Q116" s="3"/>
      <c r="R116" s="3"/>
      <c r="S116" s="3"/>
      <c r="T116" s="3"/>
    </row>
    <row r="117" spans="8:20" x14ac:dyDescent="0.25">
      <c r="H117" t="str">
        <v>Ethyl benzoate</v>
      </c>
      <c r="I117" s="3">
        <v>2.1181936598512223</v>
      </c>
      <c r="J117" s="3">
        <v>1.7501724752304131</v>
      </c>
      <c r="K117" s="3">
        <v>1.9274433077345614</v>
      </c>
      <c r="L117" s="3">
        <v>1.556175485244399</v>
      </c>
      <c r="M117" s="3"/>
      <c r="N117" s="3"/>
      <c r="O117" s="3"/>
      <c r="P117" s="3"/>
      <c r="Q117" s="3"/>
      <c r="R117" s="3"/>
      <c r="S117" s="3"/>
      <c r="T117" s="3"/>
    </row>
    <row r="118" spans="8:20" x14ac:dyDescent="0.25">
      <c r="H118" t="str">
        <v>Dotriacontane</v>
      </c>
      <c r="I118" s="3">
        <v>1.6634335077610602</v>
      </c>
      <c r="J118" s="3">
        <v>1.5016979155655221</v>
      </c>
      <c r="K118" s="3">
        <v>2.4725713465108257</v>
      </c>
      <c r="L118" s="3">
        <v>1.414394330090704</v>
      </c>
      <c r="M118" s="3"/>
      <c r="N118" s="3"/>
      <c r="O118" s="3"/>
      <c r="P118" s="3"/>
      <c r="Q118" s="3"/>
      <c r="R118" s="3"/>
      <c r="S118" s="3"/>
      <c r="T118" s="3"/>
    </row>
    <row r="119" spans="8:20" x14ac:dyDescent="0.25">
      <c r="H119" t="str">
        <v>Quinine</v>
      </c>
      <c r="I119" s="3">
        <v>2.0190555026356063</v>
      </c>
      <c r="J119" s="3">
        <v>2.0889229192429761</v>
      </c>
      <c r="K119" s="3">
        <v>1.6353706400462691</v>
      </c>
      <c r="L119" s="3">
        <v>3.0228146148017729</v>
      </c>
      <c r="M119" s="3"/>
      <c r="N119" s="3"/>
      <c r="O119" s="3"/>
      <c r="P119" s="3"/>
      <c r="Q119" s="3"/>
      <c r="R119" s="3"/>
      <c r="S119" s="3"/>
      <c r="T119" s="3"/>
    </row>
    <row r="120" spans="8:20" x14ac:dyDescent="0.25">
      <c r="H120" t="str">
        <v>Hexatriacontane</v>
      </c>
      <c r="I120" s="3">
        <v>1.699266539035742</v>
      </c>
      <c r="J120" s="3">
        <v>1.4746029121139266</v>
      </c>
      <c r="K120" s="3">
        <v>1.7126360018908955</v>
      </c>
      <c r="L120" s="3">
        <v>1.5079405350670221</v>
      </c>
      <c r="M120" s="3"/>
      <c r="N120" s="3"/>
      <c r="O120" s="3"/>
      <c r="P120" s="3"/>
      <c r="Q120" s="3"/>
      <c r="R120" s="3"/>
      <c r="S120" s="3"/>
      <c r="T120" s="3"/>
    </row>
    <row r="121" spans="8:20" x14ac:dyDescent="0.25">
      <c r="H121" t="str">
        <v>Benzenepropanamide,N-hydroxy-a-(hydroxyimino)-</v>
      </c>
      <c r="I121" s="3">
        <v>1.4014612581296024</v>
      </c>
      <c r="J121" s="3">
        <v>1.0271833795878833</v>
      </c>
      <c r="K121" s="3">
        <v>1.7353293624443971</v>
      </c>
      <c r="L121" s="3">
        <v>1.4401919950701398</v>
      </c>
      <c r="M121" s="3"/>
      <c r="N121" s="3"/>
      <c r="O121" s="3"/>
      <c r="P121" s="3"/>
      <c r="Q121" s="3"/>
      <c r="R121" s="3"/>
      <c r="S121" s="3"/>
      <c r="T121" s="3"/>
    </row>
    <row r="122" spans="8:20" x14ac:dyDescent="0.25">
      <c r="H122" t="str">
        <v>4-Cyanophenyl 4-(tetradecyloxy)benzoate</v>
      </c>
      <c r="I122" s="3">
        <v>1.2715783545551338</v>
      </c>
      <c r="J122" s="3">
        <v>1.1727649001059359</v>
      </c>
      <c r="K122" s="3">
        <v>1.0232623770973648</v>
      </c>
      <c r="L122" s="3">
        <v>1.3373077798030728</v>
      </c>
      <c r="M122" s="3"/>
      <c r="N122" s="3"/>
      <c r="O122" s="3"/>
      <c r="P122" s="3"/>
      <c r="Q122" s="3"/>
      <c r="R122" s="3"/>
      <c r="S122" s="3"/>
      <c r="T122" s="3"/>
    </row>
    <row r="123" spans="8:20" x14ac:dyDescent="0.25">
      <c r="H123" t="str">
        <v>Tetraoctane</v>
      </c>
      <c r="I123" s="3">
        <v>1.0274664986480782</v>
      </c>
      <c r="J123" s="3">
        <v>1.2534741129517377</v>
      </c>
      <c r="K123" s="3">
        <v>1.0526449589336357</v>
      </c>
      <c r="L123" s="3">
        <v>1.6292979711162154</v>
      </c>
      <c r="M123" s="3"/>
      <c r="N123" s="3"/>
      <c r="O123" s="3"/>
      <c r="P123" s="3"/>
      <c r="Q123" s="3"/>
      <c r="R123" s="3"/>
      <c r="S123" s="3"/>
      <c r="T123" s="3"/>
    </row>
    <row r="124" spans="8:20" x14ac:dyDescent="0.25">
      <c r="H124" t="str">
        <v>CORONENE</v>
      </c>
      <c r="I124" s="3">
        <v>1.1018144813127786</v>
      </c>
      <c r="J124" s="3">
        <v>1.6758779788804707</v>
      </c>
      <c r="K124" s="3">
        <v>1.4350964270219797</v>
      </c>
      <c r="L124" s="3">
        <v>1.1326189934958639</v>
      </c>
      <c r="M124" s="3"/>
      <c r="N124" s="3"/>
      <c r="O124" s="3"/>
      <c r="P124" s="3"/>
      <c r="Q124" s="3"/>
      <c r="R124" s="3"/>
      <c r="S124" s="3"/>
      <c r="T124" s="3"/>
    </row>
    <row r="125" spans="8:20" x14ac:dyDescent="0.25">
      <c r="H125" t="str">
        <v>N-BENZYLOLEAMIDE</v>
      </c>
      <c r="I125" s="3">
        <v>1.1974599538419282</v>
      </c>
      <c r="J125" s="3">
        <v>2.2774371534342088</v>
      </c>
      <c r="K125" s="3">
        <v>1.2329970104438013</v>
      </c>
      <c r="L125" s="3">
        <v>0.47138925565105261</v>
      </c>
      <c r="M125" s="3"/>
      <c r="N125" s="3"/>
      <c r="O125" s="3"/>
      <c r="P125" s="3"/>
      <c r="Q125" s="3"/>
      <c r="R125" s="3"/>
      <c r="S125" s="3"/>
      <c r="T125" s="3"/>
    </row>
    <row r="126" spans="8:20" x14ac:dyDescent="0.25">
      <c r="H126" t="str">
        <v>OXYPHENISATIN-ACETATE</v>
      </c>
      <c r="I126" s="3">
        <v>3.6633754687362723</v>
      </c>
      <c r="J126" s="3">
        <v>1.6030812944645918</v>
      </c>
      <c r="K126" s="3">
        <v>3.0701431701120026</v>
      </c>
      <c r="L126" s="3">
        <v>5.8517474714519837</v>
      </c>
      <c r="M126" s="3"/>
      <c r="N126" s="3"/>
      <c r="O126" s="3"/>
      <c r="P126" s="3"/>
      <c r="Q126" s="3"/>
      <c r="R126" s="3"/>
      <c r="S126" s="3"/>
      <c r="T126" s="3"/>
    </row>
    <row r="127" spans="8:20" x14ac:dyDescent="0.25">
      <c r="H127" t="str">
        <v>OVALENE</v>
      </c>
      <c r="I127" s="3">
        <v>3.3368443181595939</v>
      </c>
      <c r="J127" s="3">
        <v>1.2449747223407044</v>
      </c>
      <c r="K127" s="3">
        <v>2.9168329371809358</v>
      </c>
      <c r="L127" s="3">
        <v>1.1600365366381398</v>
      </c>
      <c r="M127" s="3"/>
      <c r="N127" s="3"/>
      <c r="O127" s="3"/>
      <c r="P127" s="3"/>
      <c r="Q127" s="3"/>
      <c r="R127" s="3"/>
      <c r="S127" s="3"/>
      <c r="T127" s="3"/>
    </row>
    <row r="128" spans="8:20" x14ac:dyDescent="0.25">
      <c r="H128" t="str">
        <v>2,35-HEXATRIACONTANEDIONE</v>
      </c>
      <c r="I128" s="3">
        <v>1.192766767088199</v>
      </c>
      <c r="J128" s="3">
        <v>0.10904526485486235</v>
      </c>
      <c r="K128" s="3">
        <v>1.5316793314013755</v>
      </c>
      <c r="L128" s="3">
        <v>1.6927743056356128</v>
      </c>
      <c r="M128" s="3"/>
      <c r="N128" s="3"/>
      <c r="O128" s="3"/>
      <c r="P128" s="3"/>
      <c r="Q128" s="3"/>
      <c r="R128" s="3"/>
      <c r="S128" s="3"/>
      <c r="T128" s="3"/>
    </row>
    <row r="129" spans="8:20" x14ac:dyDescent="0.25">
      <c r="H129" t="str">
        <v>DOHEXACONTANE</v>
      </c>
      <c r="I129" s="3">
        <v>0.9749406976682472</v>
      </c>
      <c r="J129" s="3">
        <v>1.9562935629401712</v>
      </c>
      <c r="K129" s="3">
        <v>1.7176122544241237</v>
      </c>
      <c r="L129" s="3">
        <v>0.68530550836773485</v>
      </c>
      <c r="M129" s="3"/>
      <c r="N129" s="3"/>
      <c r="O129" s="3"/>
      <c r="P129" s="3"/>
      <c r="Q129" s="3"/>
      <c r="R129" s="3"/>
      <c r="S129" s="3"/>
      <c r="T129" s="3"/>
    </row>
    <row r="130" spans="8:20" x14ac:dyDescent="0.25">
      <c r="H130" t="str">
        <v>QUERCETIN</v>
      </c>
      <c r="I130" s="3">
        <v>1.7951634793721825</v>
      </c>
      <c r="J130" s="3">
        <v>1.4138384835337086</v>
      </c>
      <c r="K130" s="3">
        <v>1.641830516944556</v>
      </c>
      <c r="L130" s="3">
        <v>2.4507518262012171</v>
      </c>
      <c r="M130" s="3"/>
      <c r="N130" s="3"/>
      <c r="O130" s="3"/>
      <c r="P130" s="3"/>
      <c r="Q130" s="3"/>
      <c r="R130" s="3"/>
      <c r="S130" s="3"/>
      <c r="T130" s="3"/>
    </row>
    <row r="131" spans="8:20" x14ac:dyDescent="0.25">
      <c r="H131" t="str">
        <v>TETRAPHENYLPORPHINE</v>
      </c>
      <c r="I131" s="3">
        <v>1.0374154348946183</v>
      </c>
      <c r="J131" s="3">
        <v>1.7161955727084406</v>
      </c>
      <c r="K131" s="3">
        <v>1.3162634794699157</v>
      </c>
      <c r="L131" s="3">
        <v>0.16756053600849283</v>
      </c>
      <c r="M131" s="3"/>
      <c r="N131" s="3"/>
      <c r="O131" s="3"/>
      <c r="P131" s="3"/>
      <c r="Q131" s="3"/>
      <c r="R131" s="3"/>
      <c r="S131" s="3"/>
      <c r="T131" s="3"/>
    </row>
    <row r="132" spans="8:20" x14ac:dyDescent="0.25">
      <c r="H132" t="str">
        <v>DOHEPTACONTANE</v>
      </c>
      <c r="I132" s="3">
        <v>5.9387804297771432</v>
      </c>
      <c r="J132" s="3">
        <v>2.3152503111906371</v>
      </c>
      <c r="K132" s="3">
        <v>3.7521309648730048</v>
      </c>
      <c r="L132" s="3">
        <v>1.5250497064124311</v>
      </c>
      <c r="M132" s="3"/>
      <c r="N132" s="3"/>
      <c r="O132" s="3"/>
      <c r="P132" s="3"/>
      <c r="Q132" s="3"/>
      <c r="R132" s="3"/>
      <c r="S132" s="3"/>
      <c r="T132" s="3"/>
    </row>
    <row r="133" spans="8:20" x14ac:dyDescent="0.25">
      <c r="H133" t="str">
        <v>ALL-TRANS-LYCOPENE</v>
      </c>
      <c r="I133" s="3">
        <v>6.0606280692973007</v>
      </c>
      <c r="J133" s="3">
        <v>1.2885749554182193</v>
      </c>
      <c r="K133" s="3">
        <v>3.9412211529429939</v>
      </c>
      <c r="L133" s="3">
        <v>6.95922853972389</v>
      </c>
      <c r="M133" s="3"/>
      <c r="N133" s="3"/>
      <c r="O133" s="3"/>
      <c r="P133" s="3"/>
      <c r="Q133" s="3"/>
      <c r="R133" s="3"/>
      <c r="S133" s="3"/>
      <c r="T133" s="3"/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B906-3B06-4302-93DE-5A94E5106A60}">
  <dimension ref="A1:KS65"/>
  <sheetViews>
    <sheetView workbookViewId="0">
      <selection activeCell="A11" sqref="A11"/>
    </sheetView>
  </sheetViews>
  <sheetFormatPr defaultRowHeight="15" x14ac:dyDescent="0.25"/>
  <cols>
    <col min="1" max="1" width="16.28515625" bestFit="1" customWidth="1"/>
    <col min="2" max="4" width="11.7109375" customWidth="1"/>
    <col min="5" max="5" width="13.7109375" customWidth="1"/>
    <col min="6" max="6" width="14.140625" customWidth="1"/>
    <col min="7" max="7" width="14" bestFit="1" customWidth="1"/>
    <col min="8" max="8" width="14.140625" bestFit="1" customWidth="1"/>
    <col min="9" max="9" width="11.7109375" customWidth="1"/>
    <col min="10" max="10" width="13.5703125" customWidth="1"/>
    <col min="11" max="11" width="18.28515625" bestFit="1" customWidth="1"/>
    <col min="12" max="12" width="11.7109375" customWidth="1"/>
    <col min="13" max="13" width="13.28515625" customWidth="1"/>
    <col min="14" max="14" width="12.5703125" customWidth="1"/>
    <col min="15" max="15" width="11.7109375" customWidth="1"/>
    <col min="16" max="16" width="12.7109375" customWidth="1"/>
    <col min="17" max="17" width="13.85546875" customWidth="1"/>
    <col min="18" max="19" width="11.7109375" customWidth="1"/>
    <col min="20" max="20" width="12.28515625" customWidth="1"/>
    <col min="21" max="22" width="11.7109375" customWidth="1"/>
  </cols>
  <sheetData>
    <row r="1" spans="1:23" x14ac:dyDescent="0.25">
      <c r="A1" t="s">
        <v>330</v>
      </c>
      <c r="B1" t="s">
        <v>316</v>
      </c>
      <c r="C1" t="s">
        <v>316</v>
      </c>
      <c r="D1" t="s">
        <v>316</v>
      </c>
      <c r="E1" t="s">
        <v>316</v>
      </c>
      <c r="F1" t="s">
        <v>318</v>
      </c>
      <c r="G1" t="s">
        <v>318</v>
      </c>
      <c r="H1" t="s">
        <v>318</v>
      </c>
      <c r="I1" t="s">
        <v>318</v>
      </c>
      <c r="J1" t="s">
        <v>318</v>
      </c>
      <c r="K1" t="s">
        <v>318</v>
      </c>
      <c r="L1" t="s">
        <v>321</v>
      </c>
      <c r="M1" t="s">
        <v>321</v>
      </c>
      <c r="N1" t="s">
        <v>321</v>
      </c>
      <c r="O1" t="s">
        <v>321</v>
      </c>
      <c r="P1" t="s">
        <v>321</v>
      </c>
      <c r="Q1" t="s">
        <v>321</v>
      </c>
      <c r="R1" t="s">
        <v>321</v>
      </c>
      <c r="S1" t="s">
        <v>322</v>
      </c>
      <c r="T1" t="s">
        <v>322</v>
      </c>
      <c r="U1" t="s">
        <v>322</v>
      </c>
      <c r="V1" t="s">
        <v>322</v>
      </c>
    </row>
    <row r="2" spans="1:23" x14ac:dyDescent="0.25">
      <c r="A2" t="s">
        <v>331</v>
      </c>
      <c r="B2" s="4" t="s">
        <v>191</v>
      </c>
      <c r="C2" s="4" t="s">
        <v>209</v>
      </c>
      <c r="D2" s="4" t="s">
        <v>317</v>
      </c>
      <c r="E2" s="4" t="s">
        <v>344</v>
      </c>
      <c r="F2" s="4" t="s">
        <v>319</v>
      </c>
      <c r="G2" s="4" t="s">
        <v>206</v>
      </c>
      <c r="H2" s="4" t="s">
        <v>205</v>
      </c>
      <c r="I2" s="4" t="s">
        <v>320</v>
      </c>
      <c r="J2" s="4" t="s">
        <v>208</v>
      </c>
      <c r="K2" s="4" t="s">
        <v>210</v>
      </c>
      <c r="L2" s="4" t="s">
        <v>190</v>
      </c>
      <c r="M2" s="4" t="s">
        <v>203</v>
      </c>
      <c r="N2" s="4" t="s">
        <v>198</v>
      </c>
      <c r="O2" s="4" t="s">
        <v>211</v>
      </c>
      <c r="P2" s="4" t="s">
        <v>183</v>
      </c>
      <c r="Q2" s="4" t="s">
        <v>204</v>
      </c>
      <c r="R2" s="4" t="s">
        <v>207</v>
      </c>
      <c r="S2" s="4" t="s">
        <v>166</v>
      </c>
      <c r="T2" s="4" t="s">
        <v>193</v>
      </c>
      <c r="U2" s="4" t="s">
        <v>260</v>
      </c>
      <c r="V2" s="4" t="s">
        <v>189</v>
      </c>
    </row>
    <row r="3" spans="1:23" x14ac:dyDescent="0.25">
      <c r="A3" t="s">
        <v>332</v>
      </c>
      <c r="B3" s="4">
        <v>232.96</v>
      </c>
      <c r="C3" s="4">
        <v>415.5</v>
      </c>
      <c r="D3" s="4">
        <v>117.9</v>
      </c>
      <c r="E3" s="4">
        <v>520</v>
      </c>
      <c r="F3" s="4">
        <v>351</v>
      </c>
      <c r="G3" s="4">
        <v>361</v>
      </c>
      <c r="H3" s="4">
        <v>359.35199999999998</v>
      </c>
      <c r="I3" s="4">
        <v>359.85</v>
      </c>
      <c r="J3" s="4">
        <v>397</v>
      </c>
      <c r="K3" s="4">
        <v>419.29899999999998</v>
      </c>
      <c r="L3" s="4">
        <v>212.9</v>
      </c>
      <c r="M3" s="4">
        <v>333.8</v>
      </c>
      <c r="N3" s="4">
        <v>264.10000000000002</v>
      </c>
      <c r="O3" s="4">
        <v>425.85</v>
      </c>
      <c r="P3" s="4">
        <v>131.1</v>
      </c>
      <c r="Q3" s="4">
        <v>354.85</v>
      </c>
      <c r="R3" s="4">
        <v>385.2</v>
      </c>
      <c r="S3" s="4">
        <v>205</v>
      </c>
      <c r="T3" s="4">
        <v>245.5</v>
      </c>
      <c r="U3" s="4">
        <v>181.84</v>
      </c>
      <c r="V3" s="4">
        <v>191.00399999999999</v>
      </c>
    </row>
    <row r="4" spans="1:23" x14ac:dyDescent="0.25">
      <c r="A4" t="s">
        <v>324</v>
      </c>
      <c r="B4" s="4">
        <v>1.56</v>
      </c>
      <c r="C4" s="4">
        <v>1.52</v>
      </c>
      <c r="D4" s="4">
        <v>1.05</v>
      </c>
      <c r="E4" s="4">
        <v>1.54</v>
      </c>
      <c r="F4" s="4">
        <v>0.85299999999999998</v>
      </c>
      <c r="G4" s="4">
        <v>0.94099999999999995</v>
      </c>
      <c r="H4" s="4">
        <v>0.89400000000000002</v>
      </c>
      <c r="I4" s="4">
        <v>0.89500000000000002</v>
      </c>
      <c r="J4" s="4">
        <v>0.82399999999999995</v>
      </c>
      <c r="K4" s="4">
        <v>0.9</v>
      </c>
      <c r="L4" s="4">
        <v>1.42</v>
      </c>
      <c r="M4" s="4">
        <v>1.46</v>
      </c>
      <c r="N4" s="4">
        <v>1.7</v>
      </c>
      <c r="O4" s="4">
        <v>1.61</v>
      </c>
      <c r="P4" s="4">
        <v>1</v>
      </c>
      <c r="Q4" s="4">
        <v>1.34</v>
      </c>
      <c r="R4" s="4">
        <v>1.3</v>
      </c>
      <c r="S4" s="4">
        <v>1.1100000000000001</v>
      </c>
      <c r="T4" s="4">
        <v>1.3440000000000001</v>
      </c>
      <c r="U4" s="4">
        <v>1.07</v>
      </c>
      <c r="V4" s="4">
        <v>1.05</v>
      </c>
      <c r="W4" s="15"/>
    </row>
    <row r="5" spans="1:23" x14ac:dyDescent="0.25">
      <c r="A5" t="s">
        <v>0</v>
      </c>
      <c r="B5" s="4">
        <v>180.16</v>
      </c>
      <c r="C5" s="4">
        <v>150.13</v>
      </c>
      <c r="D5" s="4">
        <v>60.05</v>
      </c>
      <c r="E5" s="4">
        <v>180.15600000000001</v>
      </c>
      <c r="F5" s="4">
        <v>256.39999999999998</v>
      </c>
      <c r="G5" s="4">
        <v>284.48</v>
      </c>
      <c r="H5" s="4">
        <v>254.41</v>
      </c>
      <c r="I5" s="4">
        <v>284.47000000000003</v>
      </c>
      <c r="J5" s="4">
        <v>312.52999999999997</v>
      </c>
      <c r="K5" s="4">
        <v>340.59</v>
      </c>
      <c r="L5" s="4">
        <v>89.09</v>
      </c>
      <c r="M5" s="4">
        <v>147.13</v>
      </c>
      <c r="N5" s="4">
        <v>133.11000000000001</v>
      </c>
      <c r="O5" s="4">
        <v>75.069999999999993</v>
      </c>
      <c r="P5" s="4">
        <v>131.16999999999999</v>
      </c>
      <c r="Q5" s="4">
        <v>165.19</v>
      </c>
      <c r="R5" s="4">
        <v>181.19</v>
      </c>
      <c r="S5" s="4">
        <v>124.14</v>
      </c>
      <c r="T5" s="4">
        <v>110.11</v>
      </c>
      <c r="U5" s="4">
        <v>94.11</v>
      </c>
      <c r="V5" s="4">
        <v>108.14</v>
      </c>
    </row>
    <row r="6" spans="1:23" x14ac:dyDescent="0.25">
      <c r="A6" t="s">
        <v>1</v>
      </c>
      <c r="B6" s="4">
        <v>0.39964475999999999</v>
      </c>
      <c r="C6" s="4">
        <v>0.39965363399999998</v>
      </c>
      <c r="D6" s="4">
        <v>0.39966694400000002</v>
      </c>
      <c r="E6" s="4">
        <v>0.39965363351761807</v>
      </c>
      <c r="F6" s="4">
        <v>0.74882995299999999</v>
      </c>
      <c r="G6" s="4">
        <v>0.75928008999999996</v>
      </c>
      <c r="H6" s="4">
        <v>0.75468731600000005</v>
      </c>
      <c r="I6" s="4">
        <v>0.75930678100000004</v>
      </c>
      <c r="J6" s="4">
        <v>0.76792627899999999</v>
      </c>
      <c r="K6" s="4">
        <v>0.77512551699999999</v>
      </c>
      <c r="L6" s="4">
        <v>0.40408575600000002</v>
      </c>
      <c r="M6" s="4">
        <v>0.407802624</v>
      </c>
      <c r="N6" s="4">
        <v>0.36060401199999997</v>
      </c>
      <c r="O6" s="4">
        <v>0.31970161200000002</v>
      </c>
      <c r="P6" s="4">
        <v>0.54890600000000001</v>
      </c>
      <c r="Q6" s="4">
        <v>0.653792602</v>
      </c>
      <c r="R6" s="4">
        <v>0.596059385</v>
      </c>
      <c r="S6" s="4">
        <v>0.676655389</v>
      </c>
      <c r="T6" s="4">
        <v>0.65389156299999995</v>
      </c>
      <c r="U6" s="4">
        <v>0.76506216100000002</v>
      </c>
      <c r="V6" s="4">
        <v>0.77677085300000004</v>
      </c>
    </row>
    <row r="7" spans="1:23" x14ac:dyDescent="0.25">
      <c r="A7" t="s">
        <v>2</v>
      </c>
      <c r="B7" s="4">
        <v>6.6607E-2</v>
      </c>
      <c r="C7" s="4">
        <v>6.6609000000000002E-2</v>
      </c>
      <c r="D7" s="4">
        <v>6.6611000000000004E-2</v>
      </c>
      <c r="E7" s="4">
        <v>6.6608938919603011E-2</v>
      </c>
      <c r="F7" s="4">
        <v>0.124805</v>
      </c>
      <c r="G7" s="4">
        <v>0.12654699999999999</v>
      </c>
      <c r="H7" s="4">
        <v>0.11792</v>
      </c>
      <c r="I7" s="4">
        <v>0.119521</v>
      </c>
      <c r="J7" s="4">
        <v>0.12798799999999999</v>
      </c>
      <c r="K7" s="4">
        <v>0.129188</v>
      </c>
      <c r="L7" s="4">
        <v>7.8572000000000003E-2</v>
      </c>
      <c r="M7" s="4">
        <v>6.1170000000000002E-2</v>
      </c>
      <c r="N7" s="4">
        <v>5.2588000000000003E-2</v>
      </c>
      <c r="O7" s="4">
        <v>6.6604999999999998E-2</v>
      </c>
      <c r="P7" s="4">
        <v>9.9108000000000002E-2</v>
      </c>
      <c r="Q7" s="4">
        <v>6.6589999999999996E-2</v>
      </c>
      <c r="R7" s="4">
        <v>6.071E-2</v>
      </c>
      <c r="S7" s="4">
        <v>6.4443E-2</v>
      </c>
      <c r="T7" s="4">
        <v>5.4490999999999998E-2</v>
      </c>
      <c r="U7" s="4">
        <v>6.3755000000000006E-2</v>
      </c>
      <c r="V7" s="4">
        <v>7.3978000000000002E-2</v>
      </c>
    </row>
    <row r="8" spans="1:23" x14ac:dyDescent="0.25">
      <c r="A8" t="s">
        <v>3</v>
      </c>
      <c r="B8" s="4">
        <v>0.53286</v>
      </c>
      <c r="C8" s="4">
        <v>0.53287200000000001</v>
      </c>
      <c r="D8" s="4">
        <v>0.53288899999999995</v>
      </c>
      <c r="E8" s="4">
        <v>0.53287151135682409</v>
      </c>
      <c r="F8" s="4">
        <v>0.124805</v>
      </c>
      <c r="G8" s="4">
        <v>0.112486</v>
      </c>
      <c r="H8" s="4">
        <v>0.125781</v>
      </c>
      <c r="I8" s="4">
        <v>0.11249000000000001</v>
      </c>
      <c r="J8" s="4">
        <v>0.10238999999999999</v>
      </c>
      <c r="K8" s="4">
        <v>9.3954999999999997E-2</v>
      </c>
      <c r="L8" s="4">
        <v>0.35918699999999998</v>
      </c>
      <c r="M8" s="4">
        <v>0.43498900000000001</v>
      </c>
      <c r="N8" s="4">
        <v>0.48080499999999998</v>
      </c>
      <c r="O8" s="4">
        <v>0.42626900000000001</v>
      </c>
      <c r="P8" s="4">
        <v>0.24395800000000001</v>
      </c>
      <c r="Q8" s="4">
        <v>0.193716</v>
      </c>
      <c r="R8" s="4">
        <v>0.26491500000000001</v>
      </c>
      <c r="S8" s="4">
        <v>0.25777299999999997</v>
      </c>
      <c r="T8" s="4">
        <v>0.29061799999999999</v>
      </c>
      <c r="U8" s="4">
        <v>0.170014</v>
      </c>
      <c r="V8" s="4">
        <v>0.147956</v>
      </c>
    </row>
    <row r="9" spans="1:23" x14ac:dyDescent="0.25">
      <c r="A9" t="s">
        <v>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0.15714400000000001</v>
      </c>
      <c r="M9" s="4">
        <v>9.5154000000000002E-2</v>
      </c>
      <c r="N9" s="4">
        <v>0.10517600000000001</v>
      </c>
      <c r="O9" s="4">
        <v>0.18649299999999999</v>
      </c>
      <c r="P9" s="4">
        <v>0.10673199999999999</v>
      </c>
      <c r="Q9" s="4">
        <v>8.4751000000000007E-2</v>
      </c>
      <c r="R9" s="4">
        <v>7.7267000000000002E-2</v>
      </c>
      <c r="S9" s="4">
        <v>0</v>
      </c>
      <c r="T9" s="4">
        <v>0</v>
      </c>
      <c r="U9" s="4">
        <v>0</v>
      </c>
      <c r="V9" s="4">
        <v>0</v>
      </c>
    </row>
    <row r="10" spans="1:23" x14ac:dyDescent="0.25">
      <c r="A10" s="7"/>
    </row>
    <row r="11" spans="1:23" x14ac:dyDescent="0.25">
      <c r="A11" s="15"/>
    </row>
    <row r="17" spans="1:305" x14ac:dyDescent="0.25">
      <c r="I17" t="s">
        <v>245</v>
      </c>
      <c r="J17" s="13"/>
    </row>
    <row r="18" spans="1:305" x14ac:dyDescent="0.25">
      <c r="G18" t="s">
        <v>326</v>
      </c>
      <c r="H18" s="3"/>
      <c r="I18" s="4">
        <v>54.2</v>
      </c>
      <c r="J18" s="13"/>
    </row>
    <row r="19" spans="1:305" x14ac:dyDescent="0.25">
      <c r="G19" t="s">
        <v>327</v>
      </c>
      <c r="H19" s="3"/>
      <c r="I19" s="4">
        <v>7.3</v>
      </c>
      <c r="J19" s="13"/>
    </row>
    <row r="20" spans="1:305" x14ac:dyDescent="0.25">
      <c r="C20" t="s">
        <v>325</v>
      </c>
      <c r="D20" s="4">
        <v>100</v>
      </c>
      <c r="E20" s="13"/>
      <c r="G20" t="s">
        <v>328</v>
      </c>
      <c r="H20" s="3"/>
      <c r="I20" s="4">
        <v>34.200000000000003</v>
      </c>
      <c r="J20" s="13"/>
    </row>
    <row r="21" spans="1:305" x14ac:dyDescent="0.25">
      <c r="G21" t="s">
        <v>329</v>
      </c>
      <c r="H21" s="3"/>
      <c r="I21" s="4">
        <v>3.6</v>
      </c>
      <c r="J21" s="13"/>
    </row>
    <row r="22" spans="1:305" x14ac:dyDescent="0.25">
      <c r="G22" t="s">
        <v>321</v>
      </c>
      <c r="H22" s="3"/>
      <c r="I22" s="4">
        <v>15.77</v>
      </c>
    </row>
    <row r="23" spans="1:305" x14ac:dyDescent="0.25">
      <c r="G23" t="s">
        <v>323</v>
      </c>
      <c r="H23" s="3"/>
      <c r="I23" s="4">
        <v>40.58</v>
      </c>
    </row>
    <row r="24" spans="1:305" x14ac:dyDescent="0.25">
      <c r="G24" t="s">
        <v>318</v>
      </c>
      <c r="H24" s="3"/>
      <c r="I24" s="4">
        <v>13.06</v>
      </c>
    </row>
    <row r="25" spans="1:305" x14ac:dyDescent="0.25">
      <c r="G25" t="s">
        <v>322</v>
      </c>
      <c r="H25" s="3"/>
      <c r="I25" s="4">
        <v>25.1</v>
      </c>
    </row>
    <row r="26" spans="1:305" x14ac:dyDescent="0.25">
      <c r="I26" s="13"/>
    </row>
    <row r="27" spans="1:305" x14ac:dyDescent="0.25">
      <c r="H27" s="3"/>
    </row>
    <row r="28" spans="1:30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</row>
    <row r="29" spans="1:30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</row>
    <row r="30" spans="1:30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</row>
    <row r="31" spans="1:30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</row>
    <row r="32" spans="1:30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</row>
    <row r="33" spans="1:30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</row>
    <row r="34" spans="1:30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</row>
    <row r="35" spans="1:30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</row>
    <row r="36" spans="1:30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</row>
    <row r="37" spans="1:30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</row>
    <row r="38" spans="1:30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</row>
    <row r="39" spans="1:30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</row>
    <row r="40" spans="1:30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</row>
    <row r="41" spans="1:30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</row>
    <row r="42" spans="1:30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</row>
    <row r="43" spans="1:30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</row>
    <row r="44" spans="1:30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</row>
    <row r="45" spans="1:30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</row>
    <row r="46" spans="1:30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</row>
    <row r="47" spans="1:30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</row>
    <row r="48" spans="1:30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</row>
    <row r="49" spans="1:30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</row>
    <row r="50" spans="1:30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</row>
    <row r="51" spans="1:30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</row>
    <row r="52" spans="1:30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</row>
    <row r="53" spans="1:30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</row>
    <row r="54" spans="1:30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</row>
    <row r="55" spans="1:30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</row>
    <row r="56" spans="1:30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</row>
    <row r="57" spans="1:30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</row>
    <row r="58" spans="1:30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</row>
    <row r="59" spans="1:30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</row>
    <row r="60" spans="1:30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</row>
    <row r="61" spans="1:30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</row>
    <row r="62" spans="1:30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</row>
    <row r="63" spans="1:30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</row>
    <row r="64" spans="1:30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</row>
    <row r="65" spans="1:30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E3D-7860-42EE-A22C-16FFCCC44447}">
  <dimension ref="A1:BI68"/>
  <sheetViews>
    <sheetView zoomScaleNormal="100" workbookViewId="0">
      <selection activeCell="B17" sqref="B17"/>
    </sheetView>
  </sheetViews>
  <sheetFormatPr defaultRowHeight="15" x14ac:dyDescent="0.25"/>
  <cols>
    <col min="1" max="1" width="17.42578125" bestFit="1" customWidth="1"/>
    <col min="2" max="2" width="25.85546875" customWidth="1"/>
    <col min="3" max="3" width="13.7109375" customWidth="1"/>
    <col min="4" max="4" width="14.7109375" customWidth="1"/>
    <col min="5" max="5" width="17.28515625" customWidth="1"/>
    <col min="6" max="6" width="13.7109375" bestFit="1" customWidth="1"/>
    <col min="7" max="8" width="13.7109375" customWidth="1"/>
    <col min="9" max="11" width="13.7109375" bestFit="1" customWidth="1"/>
    <col min="12" max="12" width="13.85546875" bestFit="1" customWidth="1"/>
    <col min="13" max="16" width="13.7109375" customWidth="1"/>
    <col min="17" max="17" width="16.140625" customWidth="1"/>
    <col min="18" max="18" width="15.42578125" customWidth="1"/>
    <col min="19" max="19" width="13.7109375" customWidth="1"/>
    <col min="20" max="20" width="19.85546875" customWidth="1"/>
    <col min="21" max="21" width="18.28515625" customWidth="1"/>
    <col min="22" max="22" width="36.7109375" customWidth="1"/>
    <col min="23" max="23" width="13.7109375" customWidth="1"/>
    <col min="24" max="24" width="25" customWidth="1"/>
    <col min="25" max="25" width="14.5703125" customWidth="1"/>
    <col min="26" max="27" width="12.7109375" customWidth="1"/>
    <col min="28" max="28" width="13.140625" customWidth="1"/>
    <col min="29" max="30" width="12.7109375" customWidth="1"/>
    <col min="31" max="31" width="36.28515625" customWidth="1"/>
    <col min="32" max="32" width="12.7109375" customWidth="1"/>
    <col min="33" max="33" width="21.42578125" customWidth="1"/>
    <col min="34" max="34" width="12.85546875" customWidth="1"/>
    <col min="35" max="35" width="17.7109375" customWidth="1"/>
    <col min="36" max="38" width="12.7109375" customWidth="1"/>
    <col min="39" max="39" width="22.42578125" customWidth="1"/>
    <col min="40" max="40" width="25.5703125" customWidth="1"/>
    <col min="41" max="41" width="12.28515625" customWidth="1"/>
    <col min="42" max="43" width="12.7109375" customWidth="1"/>
    <col min="44" max="44" width="14.28515625" customWidth="1"/>
    <col min="45" max="45" width="13.7109375" customWidth="1"/>
    <col min="46" max="46" width="12.7109375" customWidth="1"/>
    <col min="47" max="47" width="15.7109375" customWidth="1"/>
    <col min="48" max="48" width="47.42578125" customWidth="1"/>
    <col min="49" max="49" width="38.42578125" customWidth="1"/>
    <col min="50" max="50" width="12.7109375" customWidth="1"/>
    <col min="51" max="51" width="13.7109375" customWidth="1"/>
    <col min="52" max="52" width="18.85546875" customWidth="1"/>
    <col min="53" max="53" width="23.85546875" customWidth="1"/>
    <col min="54" max="54" width="13.7109375" customWidth="1"/>
    <col min="55" max="55" width="28.5703125" customWidth="1"/>
    <col min="56" max="56" width="17.28515625" customWidth="1"/>
    <col min="57" max="57" width="13.7109375" customWidth="1"/>
    <col min="58" max="58" width="22.42578125" customWidth="1"/>
    <col min="59" max="59" width="18.28515625" customWidth="1"/>
    <col min="60" max="60" width="20.42578125" customWidth="1"/>
  </cols>
  <sheetData>
    <row r="1" spans="1:61" x14ac:dyDescent="0.25">
      <c r="A1" t="s">
        <v>331</v>
      </c>
      <c r="B1" s="4" t="s">
        <v>249</v>
      </c>
      <c r="C1" s="4" t="s">
        <v>250</v>
      </c>
      <c r="D1" s="4" t="s">
        <v>251</v>
      </c>
      <c r="E1" s="4" t="s">
        <v>48</v>
      </c>
      <c r="F1" s="4" t="s">
        <v>252</v>
      </c>
      <c r="G1" s="4" t="s">
        <v>317</v>
      </c>
      <c r="H1" s="4" t="s">
        <v>253</v>
      </c>
      <c r="I1" s="4" t="s">
        <v>254</v>
      </c>
      <c r="J1" s="4" t="s">
        <v>255</v>
      </c>
      <c r="K1" s="4" t="s">
        <v>256</v>
      </c>
      <c r="L1" s="4" t="s">
        <v>257</v>
      </c>
      <c r="M1" s="4" t="s">
        <v>258</v>
      </c>
      <c r="N1" s="4" t="s">
        <v>259</v>
      </c>
      <c r="O1" s="4" t="s">
        <v>260</v>
      </c>
      <c r="P1" s="4" t="s">
        <v>92</v>
      </c>
      <c r="Q1" s="4" t="s">
        <v>162</v>
      </c>
      <c r="R1" s="4" t="s">
        <v>93</v>
      </c>
      <c r="S1" s="4" t="s">
        <v>95</v>
      </c>
      <c r="T1" s="4" t="s">
        <v>165</v>
      </c>
      <c r="U1" s="4" t="s">
        <v>261</v>
      </c>
      <c r="V1" s="4" t="s">
        <v>170</v>
      </c>
      <c r="W1" s="4" t="s">
        <v>50</v>
      </c>
      <c r="X1" s="4" t="s">
        <v>262</v>
      </c>
      <c r="Y1" s="4" t="s">
        <v>263</v>
      </c>
      <c r="Z1" s="4" t="s">
        <v>51</v>
      </c>
      <c r="AA1" s="4" t="s">
        <v>264</v>
      </c>
      <c r="AB1" s="4" t="s">
        <v>265</v>
      </c>
      <c r="AC1" s="4" t="s">
        <v>267</v>
      </c>
      <c r="AD1" s="4" t="s">
        <v>199</v>
      </c>
      <c r="AE1" s="4" t="s">
        <v>200</v>
      </c>
      <c r="AF1" s="4" t="s">
        <v>268</v>
      </c>
      <c r="AG1" s="4" t="s">
        <v>269</v>
      </c>
      <c r="AH1" s="4" t="s">
        <v>104</v>
      </c>
      <c r="AI1" s="4" t="s">
        <v>52</v>
      </c>
      <c r="AJ1" s="4" t="s">
        <v>270</v>
      </c>
      <c r="AK1" s="4" t="s">
        <v>271</v>
      </c>
      <c r="AL1" s="4" t="s">
        <v>274</v>
      </c>
      <c r="AM1" s="4" t="s">
        <v>53</v>
      </c>
      <c r="AN1" s="4" t="s">
        <v>275</v>
      </c>
      <c r="AO1" s="4" t="s">
        <v>276</v>
      </c>
      <c r="AP1" s="4" t="s">
        <v>54</v>
      </c>
      <c r="AQ1" s="4" t="s">
        <v>278</v>
      </c>
      <c r="AR1" s="4" t="s">
        <v>281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223</v>
      </c>
      <c r="AZ1" s="4" t="s">
        <v>224</v>
      </c>
      <c r="BA1" s="4" t="s">
        <v>225</v>
      </c>
      <c r="BB1" s="4" t="s">
        <v>226</v>
      </c>
      <c r="BC1" s="4" t="s">
        <v>227</v>
      </c>
      <c r="BD1" s="4" t="s">
        <v>228</v>
      </c>
      <c r="BE1" s="4" t="s">
        <v>229</v>
      </c>
      <c r="BF1" s="4" t="s">
        <v>230</v>
      </c>
      <c r="BG1" s="4" t="s">
        <v>231</v>
      </c>
      <c r="BH1" s="4" t="s">
        <v>232</v>
      </c>
    </row>
    <row r="2" spans="1:61" x14ac:dyDescent="0.25">
      <c r="A2" t="s">
        <v>332</v>
      </c>
      <c r="B2" s="4">
        <v>80</v>
      </c>
      <c r="C2" s="4">
        <v>81.5</v>
      </c>
      <c r="D2" s="4">
        <v>82.5</v>
      </c>
      <c r="E2" s="4">
        <v>97</v>
      </c>
      <c r="F2" s="4">
        <v>100.8</v>
      </c>
      <c r="G2" s="4">
        <v>118</v>
      </c>
      <c r="H2" s="4">
        <v>122</v>
      </c>
      <c r="I2" s="4">
        <v>129</v>
      </c>
      <c r="J2" s="4">
        <v>135</v>
      </c>
      <c r="K2" s="4">
        <v>136</v>
      </c>
      <c r="L2" s="4">
        <v>141.15</v>
      </c>
      <c r="M2" s="4">
        <v>165</v>
      </c>
      <c r="N2" s="4">
        <v>172</v>
      </c>
      <c r="O2" s="4">
        <v>181.7</v>
      </c>
      <c r="P2" s="4">
        <v>185</v>
      </c>
      <c r="Q2" s="4">
        <v>191</v>
      </c>
      <c r="R2" s="4">
        <v>197</v>
      </c>
      <c r="S2" s="4">
        <v>201.8</v>
      </c>
      <c r="T2" s="4">
        <v>204</v>
      </c>
      <c r="U2" s="4">
        <v>212</v>
      </c>
      <c r="V2" s="4">
        <v>220</v>
      </c>
      <c r="W2" s="4">
        <v>233</v>
      </c>
      <c r="X2" s="4">
        <v>234</v>
      </c>
      <c r="Y2" s="4">
        <v>235.1</v>
      </c>
      <c r="Z2" s="4">
        <v>244</v>
      </c>
      <c r="AA2" s="4">
        <v>253.5</v>
      </c>
      <c r="AB2" s="4">
        <v>256</v>
      </c>
      <c r="AC2" s="4">
        <v>263.8</v>
      </c>
      <c r="AD2" s="4">
        <v>270</v>
      </c>
      <c r="AE2" s="4">
        <v>279</v>
      </c>
      <c r="AF2" s="4">
        <v>290</v>
      </c>
      <c r="AG2" s="4">
        <v>293</v>
      </c>
      <c r="AH2" s="4">
        <v>302</v>
      </c>
      <c r="AI2" s="4">
        <v>304.74</v>
      </c>
      <c r="AJ2" s="4">
        <v>344</v>
      </c>
      <c r="AK2" s="4">
        <v>351</v>
      </c>
      <c r="AL2" s="4">
        <v>373.68099999999998</v>
      </c>
      <c r="AM2" s="4">
        <v>383.91699999999997</v>
      </c>
      <c r="AN2" s="4">
        <v>390</v>
      </c>
      <c r="AO2" s="4">
        <v>392.4</v>
      </c>
      <c r="AP2" s="4">
        <v>403.21</v>
      </c>
      <c r="AQ2" s="4">
        <v>430</v>
      </c>
      <c r="AR2" s="4">
        <v>453</v>
      </c>
      <c r="AS2" s="4">
        <v>466</v>
      </c>
      <c r="AT2" s="4">
        <v>495</v>
      </c>
      <c r="AU2" s="4">
        <v>497</v>
      </c>
      <c r="AV2" s="4">
        <v>509.26</v>
      </c>
      <c r="AW2" s="4">
        <v>518.34699999999998</v>
      </c>
      <c r="AX2" s="4">
        <v>522</v>
      </c>
      <c r="AY2" s="4">
        <v>525</v>
      </c>
      <c r="AZ2" s="4">
        <v>530</v>
      </c>
      <c r="BA2" s="4">
        <v>560</v>
      </c>
      <c r="BB2" s="4">
        <v>575</v>
      </c>
      <c r="BC2" s="4">
        <v>608</v>
      </c>
      <c r="BD2" s="4">
        <v>627</v>
      </c>
      <c r="BE2" s="4">
        <v>640</v>
      </c>
      <c r="BF2" s="4">
        <v>648</v>
      </c>
      <c r="BG2" s="4">
        <v>659</v>
      </c>
      <c r="BH2" s="4">
        <v>660</v>
      </c>
    </row>
    <row r="3" spans="1:61" x14ac:dyDescent="0.25">
      <c r="A3" t="s">
        <v>324</v>
      </c>
      <c r="B3" s="4">
        <v>0.97</v>
      </c>
      <c r="C3" s="4">
        <v>0.90200000000000002</v>
      </c>
      <c r="D3" s="4">
        <v>0.78600000000000003</v>
      </c>
      <c r="E3" s="4">
        <v>0.86599999999999999</v>
      </c>
      <c r="F3" s="4">
        <v>1.22</v>
      </c>
      <c r="G3" s="4">
        <v>1.05</v>
      </c>
      <c r="H3" s="4">
        <v>1.21</v>
      </c>
      <c r="I3" s="4">
        <v>0.96699999999999997</v>
      </c>
      <c r="J3" s="4">
        <v>1.32</v>
      </c>
      <c r="K3" s="4">
        <v>0.86699999999999999</v>
      </c>
      <c r="L3" s="4">
        <v>0.99</v>
      </c>
      <c r="M3" s="4">
        <v>1.25</v>
      </c>
      <c r="N3" s="4">
        <v>0.9</v>
      </c>
      <c r="O3" s="4">
        <v>1.07</v>
      </c>
      <c r="P3" s="4">
        <v>0.98</v>
      </c>
      <c r="Q3" s="4">
        <v>0.97099999999999997</v>
      </c>
      <c r="R3" s="4">
        <v>0.91300000000000003</v>
      </c>
      <c r="S3" s="4">
        <v>1.0347</v>
      </c>
      <c r="T3" s="4">
        <v>0.8</v>
      </c>
      <c r="U3" s="4">
        <v>1.1000000000000001</v>
      </c>
      <c r="V3" s="4">
        <v>1.095</v>
      </c>
      <c r="W3" s="4">
        <v>1.016</v>
      </c>
      <c r="X3" s="4">
        <v>1.2190000000000001</v>
      </c>
      <c r="Y3" s="4">
        <v>1.0640000000000001</v>
      </c>
      <c r="Z3" s="4">
        <v>0.95</v>
      </c>
      <c r="AA3" s="4">
        <v>1.17</v>
      </c>
      <c r="AB3" s="4">
        <v>1.073</v>
      </c>
      <c r="AC3" s="4">
        <v>0.83099999999999996</v>
      </c>
      <c r="AD3" s="4">
        <v>0.76900000000000002</v>
      </c>
      <c r="AE3" s="4">
        <v>1</v>
      </c>
      <c r="AF3" s="4">
        <v>1.26</v>
      </c>
      <c r="AG3" s="4">
        <v>0.85599999999999998</v>
      </c>
      <c r="AH3" s="4">
        <v>0.77</v>
      </c>
      <c r="AI3" s="4">
        <v>0.9</v>
      </c>
      <c r="AJ3" s="4">
        <v>0.81100000000000005</v>
      </c>
      <c r="AK3" s="4">
        <v>0.85299999999999998</v>
      </c>
      <c r="AL3" s="4">
        <v>0.91100000000000003</v>
      </c>
      <c r="AM3" s="4">
        <v>0.873</v>
      </c>
      <c r="AN3" s="4">
        <v>1</v>
      </c>
      <c r="AO3" s="4">
        <v>0.9</v>
      </c>
      <c r="AP3" s="4">
        <v>1</v>
      </c>
      <c r="AQ3" s="4">
        <v>0.879</v>
      </c>
      <c r="AR3" s="4">
        <v>1.331</v>
      </c>
      <c r="AS3" s="4">
        <v>0.8</v>
      </c>
      <c r="AT3" s="4">
        <v>1.2</v>
      </c>
      <c r="AU3" s="4">
        <v>0.78</v>
      </c>
      <c r="AV3" s="4">
        <v>1.29</v>
      </c>
      <c r="AW3" s="4">
        <v>1.1000000000000001</v>
      </c>
      <c r="AX3" s="4">
        <v>0.8</v>
      </c>
      <c r="AY3" s="4">
        <v>0.8</v>
      </c>
      <c r="AZ3" s="4">
        <v>0.9</v>
      </c>
      <c r="BA3" s="4">
        <v>0.8</v>
      </c>
      <c r="BB3" s="4">
        <v>1.1000000000000001</v>
      </c>
      <c r="BC3" s="4">
        <v>0.8</v>
      </c>
      <c r="BD3" s="4">
        <v>0.82</v>
      </c>
      <c r="BE3" s="4">
        <v>0.85</v>
      </c>
      <c r="BF3" s="4">
        <v>0.9</v>
      </c>
      <c r="BG3" s="4">
        <v>0.92</v>
      </c>
      <c r="BH3" s="4">
        <v>0.94</v>
      </c>
    </row>
    <row r="4" spans="1:61" x14ac:dyDescent="0.25">
      <c r="A4" t="s">
        <v>0</v>
      </c>
      <c r="B4" s="4">
        <v>145</v>
      </c>
      <c r="C4" s="4">
        <v>88</v>
      </c>
      <c r="D4" s="4">
        <v>60.1</v>
      </c>
      <c r="E4" s="4">
        <v>116.16</v>
      </c>
      <c r="F4" s="4">
        <v>46.03</v>
      </c>
      <c r="G4" s="4">
        <v>60.05</v>
      </c>
      <c r="H4" s="4">
        <v>90.08</v>
      </c>
      <c r="I4" s="4">
        <v>67.09</v>
      </c>
      <c r="J4" s="4">
        <v>60</v>
      </c>
      <c r="K4" s="4">
        <v>106.16800000000001</v>
      </c>
      <c r="L4" s="4">
        <v>74.08</v>
      </c>
      <c r="M4" s="4">
        <v>88.06</v>
      </c>
      <c r="N4" s="4">
        <v>282</v>
      </c>
      <c r="O4" s="4">
        <v>94.11</v>
      </c>
      <c r="P4" s="4">
        <v>107.15</v>
      </c>
      <c r="Q4" s="4">
        <v>114.142</v>
      </c>
      <c r="R4" s="4">
        <v>123.2</v>
      </c>
      <c r="S4" s="4">
        <v>108.13</v>
      </c>
      <c r="T4" s="4">
        <v>158.28100000000001</v>
      </c>
      <c r="U4" s="4">
        <v>113</v>
      </c>
      <c r="V4" s="4">
        <v>138.16399999999999</v>
      </c>
      <c r="W4" s="4">
        <v>141.214</v>
      </c>
      <c r="X4" s="4">
        <v>113.11</v>
      </c>
      <c r="Y4" s="4">
        <v>152.19</v>
      </c>
      <c r="Z4" s="4">
        <v>216.32</v>
      </c>
      <c r="AA4" s="4">
        <v>117.15</v>
      </c>
      <c r="AB4" s="4">
        <v>99.13</v>
      </c>
      <c r="AC4" s="4">
        <v>186</v>
      </c>
      <c r="AD4" s="4">
        <v>212.41499999999999</v>
      </c>
      <c r="AE4" s="4">
        <v>155.19399999999999</v>
      </c>
      <c r="AF4" s="4">
        <v>92</v>
      </c>
      <c r="AG4" s="4">
        <v>213</v>
      </c>
      <c r="AH4" s="4">
        <v>240</v>
      </c>
      <c r="AI4" s="4">
        <v>207.3</v>
      </c>
      <c r="AJ4" s="4">
        <v>242.44</v>
      </c>
      <c r="AK4" s="4">
        <v>256</v>
      </c>
      <c r="AL4" s="4">
        <v>372.68</v>
      </c>
      <c r="AM4" s="4">
        <v>241.41</v>
      </c>
      <c r="AN4" s="4">
        <v>314.47000000000003</v>
      </c>
      <c r="AO4" s="4">
        <v>255.44</v>
      </c>
      <c r="AP4" s="4">
        <v>182.2</v>
      </c>
      <c r="AQ4" s="4">
        <v>281.47699999999998</v>
      </c>
      <c r="AR4" s="4">
        <v>150</v>
      </c>
      <c r="AS4" s="4">
        <v>450.86</v>
      </c>
      <c r="AT4" s="4">
        <v>324</v>
      </c>
      <c r="AU4" s="4">
        <v>507</v>
      </c>
      <c r="AV4" s="4">
        <v>255.3</v>
      </c>
      <c r="AW4" s="4">
        <v>435.6</v>
      </c>
      <c r="AX4" s="4">
        <v>563.1</v>
      </c>
      <c r="AY4" s="5">
        <v>300.35088000000002</v>
      </c>
      <c r="AZ4" s="5">
        <v>357.58794</v>
      </c>
      <c r="BA4" s="5">
        <v>401.40746000000001</v>
      </c>
      <c r="BB4" s="5">
        <v>398.45215999999999</v>
      </c>
      <c r="BC4" s="5">
        <v>534.93200000000002</v>
      </c>
      <c r="BD4" s="5">
        <v>871.65124000000003</v>
      </c>
      <c r="BE4" s="5">
        <v>302.2319</v>
      </c>
      <c r="BF4" s="5">
        <v>614.7328</v>
      </c>
      <c r="BG4" s="5">
        <v>1011.91504</v>
      </c>
      <c r="BH4" s="5">
        <v>536.86703999999997</v>
      </c>
    </row>
    <row r="5" spans="1:61" x14ac:dyDescent="0.25">
      <c r="A5" t="s">
        <v>1</v>
      </c>
      <c r="B5" s="4">
        <v>0.82758620699999996</v>
      </c>
      <c r="C5" s="4">
        <v>0.54545454500000001</v>
      </c>
      <c r="D5" s="4">
        <v>0.59900200000000003</v>
      </c>
      <c r="E5" s="4">
        <v>0.61983500000000002</v>
      </c>
      <c r="F5" s="4">
        <v>0.26069954400000001</v>
      </c>
      <c r="G5" s="4">
        <v>0.39966694400000002</v>
      </c>
      <c r="H5" s="4">
        <v>0.39964475999999999</v>
      </c>
      <c r="I5" s="4">
        <v>0.71545684899999995</v>
      </c>
      <c r="J5" s="4">
        <v>0.2</v>
      </c>
      <c r="K5" s="4">
        <v>0.90422726200000003</v>
      </c>
      <c r="L5" s="4">
        <v>0.48596112299999999</v>
      </c>
      <c r="M5" s="4">
        <v>0.40881217399999997</v>
      </c>
      <c r="N5" s="4">
        <v>0.76595744700000001</v>
      </c>
      <c r="O5" s="4">
        <v>0.76600000000000001</v>
      </c>
      <c r="P5" s="4">
        <v>0.78394773681754548</v>
      </c>
      <c r="Q5" s="4">
        <v>0.63079322247726521</v>
      </c>
      <c r="R5" s="4">
        <v>0.77922077922077926</v>
      </c>
      <c r="S5" s="4">
        <v>0.77684268935540557</v>
      </c>
      <c r="T5" s="4">
        <v>0.75</v>
      </c>
      <c r="U5" s="4">
        <v>0.63716814200000005</v>
      </c>
      <c r="V5" s="4">
        <v>0.6956</v>
      </c>
      <c r="W5" s="4">
        <v>0.67981899999999995</v>
      </c>
      <c r="X5" s="4">
        <v>0.530457077</v>
      </c>
      <c r="Y5" s="4">
        <v>0.70963926700000002</v>
      </c>
      <c r="Z5" s="4">
        <v>0.66568000000000005</v>
      </c>
      <c r="AA5" s="4">
        <v>0.81946222800000001</v>
      </c>
      <c r="AB5" s="4">
        <v>0.60526581300000004</v>
      </c>
      <c r="AC5" s="4">
        <v>0.77419354799999995</v>
      </c>
      <c r="AD5" s="4">
        <v>0.84739778264246879</v>
      </c>
      <c r="AE5" s="4">
        <v>0.61858061522997032</v>
      </c>
      <c r="AF5" s="4">
        <v>0.39130434800000002</v>
      </c>
      <c r="AG5" s="4">
        <v>0.73239436599999996</v>
      </c>
      <c r="AH5" s="4">
        <v>0.85</v>
      </c>
      <c r="AI5" s="4">
        <v>0.81042000000000003</v>
      </c>
      <c r="AJ5" s="4">
        <v>0.79194852299999996</v>
      </c>
      <c r="AK5" s="4">
        <v>0.75</v>
      </c>
      <c r="AL5" s="4">
        <v>0.86937855500000005</v>
      </c>
      <c r="AM5" s="4">
        <v>0.74680000000000002</v>
      </c>
      <c r="AN5" s="4">
        <v>0.80134830000000001</v>
      </c>
      <c r="AO5" s="4">
        <v>0.75164422200000003</v>
      </c>
      <c r="AP5" s="4">
        <v>0.79034000000000004</v>
      </c>
      <c r="AQ5" s="4">
        <v>0.76738063899999998</v>
      </c>
      <c r="AR5" s="4">
        <v>0.72</v>
      </c>
      <c r="AS5" s="4">
        <v>0.85170599999999996</v>
      </c>
      <c r="AT5" s="4">
        <v>0.74074099999999998</v>
      </c>
      <c r="AU5" s="4">
        <v>0.85207100000000002</v>
      </c>
      <c r="AV5" s="4">
        <v>0.75205599999999995</v>
      </c>
      <c r="AW5" s="4">
        <v>0.765957</v>
      </c>
      <c r="AX5" s="4">
        <v>0.85242399999999996</v>
      </c>
      <c r="AY5" s="4">
        <v>0.95887849571141592</v>
      </c>
      <c r="AZ5" s="4">
        <v>0.8389544680953166</v>
      </c>
      <c r="BA5" s="4">
        <v>0.71747545499029841</v>
      </c>
      <c r="BB5" s="4">
        <v>0.96372924669300331</v>
      </c>
      <c r="BC5" s="4">
        <v>0.80757928110488808</v>
      </c>
      <c r="BD5" s="4">
        <v>0.85355239097692326</v>
      </c>
      <c r="BE5" s="4">
        <v>0.59556916394331638</v>
      </c>
      <c r="BF5" s="4">
        <v>0.85890975721484197</v>
      </c>
      <c r="BG5" s="4">
        <v>0.85382662164997569</v>
      </c>
      <c r="BH5" s="4">
        <v>0.89407611985269209</v>
      </c>
    </row>
    <row r="6" spans="1:61" x14ac:dyDescent="0.25">
      <c r="A6" t="s">
        <v>2</v>
      </c>
      <c r="B6" s="4">
        <v>7.5862069000000004E-2</v>
      </c>
      <c r="C6" s="4">
        <v>9.0909090999999997E-2</v>
      </c>
      <c r="D6" s="4">
        <v>0.13311100000000001</v>
      </c>
      <c r="E6" s="4">
        <v>0.103306</v>
      </c>
      <c r="F6" s="4">
        <v>4.3449924000000001E-2</v>
      </c>
      <c r="G6" s="4">
        <v>6.6611157000000004E-2</v>
      </c>
      <c r="H6" s="4">
        <v>6.6607459999999993E-2</v>
      </c>
      <c r="I6" s="4">
        <v>7.4526755E-2</v>
      </c>
      <c r="J6" s="4">
        <v>6.6666666999999999E-2</v>
      </c>
      <c r="K6" s="4">
        <v>9.4190339999999997E-2</v>
      </c>
      <c r="L6" s="4">
        <v>8.0993520999999999E-2</v>
      </c>
      <c r="M6" s="4">
        <v>4.5423575000000001E-2</v>
      </c>
      <c r="N6" s="4">
        <v>0.120567376</v>
      </c>
      <c r="O6" s="4">
        <v>6.3E-2</v>
      </c>
      <c r="P6" s="4">
        <v>8.3994400373308437E-2</v>
      </c>
      <c r="Q6" s="4">
        <v>8.6999999999999994E-2</v>
      </c>
      <c r="R6" s="4">
        <v>0.10551948051948051</v>
      </c>
      <c r="S6" s="4">
        <v>7.3985018033848146E-2</v>
      </c>
      <c r="T6" s="4">
        <v>0.13</v>
      </c>
      <c r="U6" s="4">
        <v>9.7345133E-2</v>
      </c>
      <c r="V6" s="4">
        <v>7.0000000000000007E-2</v>
      </c>
      <c r="W6" s="4">
        <v>0.106222</v>
      </c>
      <c r="X6" s="4">
        <v>6.1886658999999997E-2</v>
      </c>
      <c r="Y6" s="4">
        <v>7.8848807000000007E-2</v>
      </c>
      <c r="Z6" s="4">
        <v>0.110947</v>
      </c>
      <c r="AA6" s="4">
        <v>5.9752454000000003E-2</v>
      </c>
      <c r="AB6" s="4">
        <v>9.0789871999999994E-2</v>
      </c>
      <c r="AC6" s="4">
        <v>0.150537634</v>
      </c>
      <c r="AD6" s="4">
        <v>0.15064849469199446</v>
      </c>
      <c r="AE6" s="4">
        <v>8.3766124979058471E-2</v>
      </c>
      <c r="AF6" s="4">
        <v>8.6956521999999994E-2</v>
      </c>
      <c r="AG6" s="4">
        <v>0.12676056299999999</v>
      </c>
      <c r="AH6" s="4">
        <v>0.15</v>
      </c>
      <c r="AI6" s="4">
        <v>0.120598</v>
      </c>
      <c r="AJ6" s="4">
        <v>0.14024088400000001</v>
      </c>
      <c r="AK6" s="4">
        <v>0.125</v>
      </c>
      <c r="AL6" s="4">
        <v>0.128796823</v>
      </c>
      <c r="AM6" s="4">
        <v>0.12859999999999999</v>
      </c>
      <c r="AN6" s="4">
        <v>9.5398606999999996E-2</v>
      </c>
      <c r="AO6" s="4">
        <v>0.12918885099999999</v>
      </c>
      <c r="AP6" s="4">
        <v>5.4885000000000003E-2</v>
      </c>
      <c r="AQ6" s="4">
        <v>0.12434408499999999</v>
      </c>
      <c r="AR6" s="4">
        <v>6.6666666999999999E-2</v>
      </c>
      <c r="AS6" s="4">
        <v>0.14638699999999999</v>
      </c>
      <c r="AT6" s="4">
        <v>7.4074000000000001E-2</v>
      </c>
      <c r="AU6" s="4">
        <v>0.145957</v>
      </c>
      <c r="AV6" s="4">
        <v>6.6587999999999994E-2</v>
      </c>
      <c r="AW6" s="4">
        <v>8.7470000000000006E-2</v>
      </c>
      <c r="AX6" s="4">
        <v>0.145622</v>
      </c>
      <c r="AY6" s="4">
        <v>3.9953270654642326E-2</v>
      </c>
      <c r="AZ6" s="4">
        <v>0.11465711063969328</v>
      </c>
      <c r="BA6" s="4">
        <v>4.7333450155609962E-2</v>
      </c>
      <c r="BB6" s="4">
        <v>3.5135962119015741E-2</v>
      </c>
      <c r="BC6" s="4">
        <v>0.13085775388273649</v>
      </c>
      <c r="BD6" s="4">
        <v>0.14455322750415636</v>
      </c>
      <c r="BE6" s="4">
        <v>3.3087175774628691E-2</v>
      </c>
      <c r="BF6" s="4">
        <v>4.8801690750843292E-2</v>
      </c>
      <c r="BG6" s="4">
        <v>0.14428088745474127</v>
      </c>
      <c r="BH6" s="4">
        <v>0.10430888064948074</v>
      </c>
    </row>
    <row r="7" spans="1:61" x14ac:dyDescent="0.25">
      <c r="A7" t="s">
        <v>3</v>
      </c>
      <c r="B7" s="4">
        <v>0</v>
      </c>
      <c r="C7" s="4">
        <v>0.36363636399999999</v>
      </c>
      <c r="D7" s="4">
        <v>0.26622299999999999</v>
      </c>
      <c r="E7" s="4">
        <v>0.275482</v>
      </c>
      <c r="F7" s="4">
        <v>0.69519878300000004</v>
      </c>
      <c r="G7" s="4">
        <v>0.53288925899999995</v>
      </c>
      <c r="H7" s="4">
        <v>0.53285967999999995</v>
      </c>
      <c r="I7" s="4">
        <v>0</v>
      </c>
      <c r="J7" s="4">
        <v>0.26666666700000002</v>
      </c>
      <c r="K7" s="4">
        <v>0</v>
      </c>
      <c r="L7" s="4">
        <v>0.431965443</v>
      </c>
      <c r="M7" s="4">
        <v>0.54508289799999998</v>
      </c>
      <c r="N7" s="4">
        <v>0.113475177</v>
      </c>
      <c r="O7" s="4">
        <v>0.17</v>
      </c>
      <c r="P7" s="4">
        <v>0</v>
      </c>
      <c r="Q7" s="4">
        <v>0.28035254332322895</v>
      </c>
      <c r="R7" s="4">
        <v>0</v>
      </c>
      <c r="S7" s="4">
        <v>0.14797003606769629</v>
      </c>
      <c r="T7" s="4">
        <v>0.1</v>
      </c>
      <c r="U7" s="4">
        <v>0.14159292000000001</v>
      </c>
      <c r="V7" s="4">
        <v>0.23</v>
      </c>
      <c r="W7" s="4">
        <v>0.113303</v>
      </c>
      <c r="X7" s="4">
        <v>0.28291044100000001</v>
      </c>
      <c r="Y7" s="4">
        <v>0.210263486</v>
      </c>
      <c r="Z7" s="4">
        <v>0.22189300000000001</v>
      </c>
      <c r="AA7" s="4">
        <v>0</v>
      </c>
      <c r="AB7" s="4">
        <v>0.16140421699999999</v>
      </c>
      <c r="AC7" s="4">
        <v>8.6021504999999998E-2</v>
      </c>
      <c r="AD7" s="4">
        <v>0</v>
      </c>
      <c r="AE7" s="4">
        <v>0.20619353840999008</v>
      </c>
      <c r="AF7" s="4">
        <v>0.52173913000000005</v>
      </c>
      <c r="AG7" s="4">
        <v>7.5117371000000002E-2</v>
      </c>
      <c r="AH7" s="4">
        <v>0</v>
      </c>
      <c r="AI7" s="4">
        <v>6.7534999999999998E-2</v>
      </c>
      <c r="AJ7" s="4">
        <v>6.5995709999999999E-2</v>
      </c>
      <c r="AK7" s="4">
        <v>0.125</v>
      </c>
      <c r="AL7" s="4">
        <v>0</v>
      </c>
      <c r="AM7" s="4">
        <v>6.6277000000000003E-2</v>
      </c>
      <c r="AN7" s="4">
        <v>0.115</v>
      </c>
      <c r="AO7" s="4">
        <v>6.2637018000000003E-2</v>
      </c>
      <c r="AP7" s="4">
        <v>0</v>
      </c>
      <c r="AQ7" s="4">
        <v>5.6843009999999999E-2</v>
      </c>
      <c r="AR7" s="4">
        <v>0.21333333300000001</v>
      </c>
      <c r="AS7" s="4">
        <v>0</v>
      </c>
      <c r="AT7" s="4">
        <v>9.8765000000000006E-2</v>
      </c>
      <c r="AU7" s="4">
        <v>0</v>
      </c>
      <c r="AV7" s="4">
        <v>0.12534300000000001</v>
      </c>
      <c r="AW7" s="4">
        <v>0.11347500000000001</v>
      </c>
      <c r="AX7" s="4">
        <v>0</v>
      </c>
      <c r="AY7" s="4">
        <v>0</v>
      </c>
      <c r="AZ7" s="4">
        <v>4.4744238298416887E-2</v>
      </c>
      <c r="BA7" s="4">
        <v>0.19929873749730509</v>
      </c>
      <c r="BB7" s="4">
        <v>0</v>
      </c>
      <c r="BC7" s="4">
        <v>5.982068748925097E-2</v>
      </c>
      <c r="BD7" s="4">
        <v>0</v>
      </c>
      <c r="BE7" s="4">
        <v>0.37057636867584132</v>
      </c>
      <c r="BF7" s="4">
        <v>0</v>
      </c>
      <c r="BG7" s="4">
        <v>0</v>
      </c>
      <c r="BH7" s="4">
        <v>0</v>
      </c>
    </row>
    <row r="8" spans="1:61" x14ac:dyDescent="0.25">
      <c r="A8" t="s">
        <v>4</v>
      </c>
      <c r="B8" s="4">
        <v>9.6551724000000005E-2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0.20867491399999999</v>
      </c>
      <c r="J8" s="4">
        <v>0.46666666699999998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0.13065795613625758</v>
      </c>
      <c r="Q8" s="4">
        <v>0</v>
      </c>
      <c r="R8" s="4">
        <v>0.11363636363636363</v>
      </c>
      <c r="S8" s="4">
        <v>0</v>
      </c>
      <c r="T8" s="4">
        <v>0</v>
      </c>
      <c r="U8" s="4">
        <v>0.123893805</v>
      </c>
      <c r="V8" s="4">
        <v>0</v>
      </c>
      <c r="W8" s="4">
        <v>9.9140000000000006E-2</v>
      </c>
      <c r="X8" s="4">
        <v>0.12377331799999999</v>
      </c>
      <c r="Y8" s="4">
        <v>0</v>
      </c>
      <c r="Z8" s="4">
        <v>0</v>
      </c>
      <c r="AA8" s="4">
        <v>0.11950490800000001</v>
      </c>
      <c r="AB8" s="4">
        <v>0.14122868999999999</v>
      </c>
      <c r="AC8" s="4">
        <v>0</v>
      </c>
      <c r="AD8" s="4">
        <v>0</v>
      </c>
      <c r="AE8" s="4">
        <v>9.0209673054370665E-2</v>
      </c>
      <c r="AF8" s="4">
        <v>0</v>
      </c>
      <c r="AG8" s="4">
        <v>6.57277E-2</v>
      </c>
      <c r="AH8" s="4">
        <v>0</v>
      </c>
      <c r="AI8" s="4">
        <v>5.7993000000000003E-2</v>
      </c>
      <c r="AJ8" s="4">
        <v>0</v>
      </c>
      <c r="AK8" s="4">
        <v>0</v>
      </c>
      <c r="AL8" s="4">
        <v>0</v>
      </c>
      <c r="AM8" s="4">
        <v>0.06</v>
      </c>
      <c r="AN8" s="4">
        <v>0</v>
      </c>
      <c r="AO8" s="4">
        <v>5.4807390999999997E-2</v>
      </c>
      <c r="AP8" s="4">
        <v>0.15367700000000001</v>
      </c>
      <c r="AQ8" s="4">
        <v>4.9737634000000003E-2</v>
      </c>
      <c r="AR8" s="4">
        <v>0</v>
      </c>
      <c r="AS8" s="4">
        <v>0</v>
      </c>
      <c r="AT8" s="4">
        <v>8.6419999999999997E-2</v>
      </c>
      <c r="AU8" s="4">
        <v>0</v>
      </c>
      <c r="AV8" s="4">
        <v>5.4836999999999997E-2</v>
      </c>
      <c r="AW8" s="4">
        <v>3.3097000000000001E-2</v>
      </c>
      <c r="AX8" s="4">
        <v>0</v>
      </c>
      <c r="AY8" s="4">
        <v>0</v>
      </c>
      <c r="AZ8" s="4">
        <v>3.9151208511114775E-2</v>
      </c>
      <c r="BA8" s="4">
        <v>3.4877279062028393E-2</v>
      </c>
      <c r="BB8" s="4">
        <v>0</v>
      </c>
      <c r="BC8" s="4">
        <v>0</v>
      </c>
      <c r="BD8" s="4">
        <v>0</v>
      </c>
      <c r="BE8" s="4">
        <v>0</v>
      </c>
      <c r="BF8" s="4">
        <v>9.1096489401574152E-2</v>
      </c>
      <c r="BG8" s="4">
        <v>0</v>
      </c>
      <c r="BH8" s="4">
        <v>0</v>
      </c>
    </row>
    <row r="9" spans="1:61" x14ac:dyDescent="0.25">
      <c r="A9" t="s">
        <v>333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68</v>
      </c>
      <c r="Q9" s="4" t="s">
        <v>126</v>
      </c>
      <c r="R9" s="4" t="s">
        <v>69</v>
      </c>
      <c r="S9" s="4" t="s">
        <v>71</v>
      </c>
      <c r="T9" s="4" t="s">
        <v>129</v>
      </c>
      <c r="U9" s="4" t="s">
        <v>22</v>
      </c>
      <c r="V9" s="4" t="s">
        <v>133</v>
      </c>
      <c r="W9" s="4" t="s">
        <v>23</v>
      </c>
      <c r="X9" s="4" t="s">
        <v>27</v>
      </c>
      <c r="Y9" s="4" t="s">
        <v>24</v>
      </c>
      <c r="Z9" s="4" t="s">
        <v>25</v>
      </c>
      <c r="AA9" s="4" t="s">
        <v>26</v>
      </c>
      <c r="AB9" s="4" t="s">
        <v>27</v>
      </c>
      <c r="AC9" s="4" t="s">
        <v>28</v>
      </c>
      <c r="AD9" s="4" t="s">
        <v>219</v>
      </c>
      <c r="AE9" s="4" t="s">
        <v>220</v>
      </c>
      <c r="AF9" s="4" t="s">
        <v>29</v>
      </c>
      <c r="AG9" s="4" t="s">
        <v>30</v>
      </c>
      <c r="AH9" s="4" t="s">
        <v>31</v>
      </c>
      <c r="AI9" s="4" t="s">
        <v>32</v>
      </c>
      <c r="AJ9" s="4" t="s">
        <v>33</v>
      </c>
      <c r="AK9" s="4" t="s">
        <v>34</v>
      </c>
      <c r="AL9" s="4" t="s">
        <v>35</v>
      </c>
      <c r="AM9" s="4" t="s">
        <v>36</v>
      </c>
      <c r="AN9" s="4" t="s">
        <v>37</v>
      </c>
      <c r="AO9" s="4" t="s">
        <v>38</v>
      </c>
      <c r="AP9" s="4" t="s">
        <v>39</v>
      </c>
      <c r="AQ9" s="4" t="s">
        <v>40</v>
      </c>
      <c r="AR9" s="4" t="s">
        <v>41</v>
      </c>
      <c r="AS9" s="4" t="s">
        <v>42</v>
      </c>
      <c r="AT9" s="4" t="s">
        <v>43</v>
      </c>
      <c r="AU9" s="4" t="s">
        <v>44</v>
      </c>
      <c r="AV9" s="4" t="s">
        <v>45</v>
      </c>
      <c r="AW9" s="4" t="s">
        <v>46</v>
      </c>
      <c r="AX9" s="4" t="s">
        <v>47</v>
      </c>
      <c r="AY9" s="4" t="s">
        <v>234</v>
      </c>
      <c r="AZ9" s="4" t="s">
        <v>235</v>
      </c>
      <c r="BA9" s="4" t="s">
        <v>236</v>
      </c>
      <c r="BB9" s="4" t="s">
        <v>237</v>
      </c>
      <c r="BC9" s="4" t="s">
        <v>238</v>
      </c>
      <c r="BD9" s="4" t="s">
        <v>239</v>
      </c>
      <c r="BE9" s="4" t="s">
        <v>240</v>
      </c>
      <c r="BF9" s="4" t="s">
        <v>241</v>
      </c>
      <c r="BG9" s="4" t="s">
        <v>242</v>
      </c>
      <c r="BH9" s="4" t="s">
        <v>243</v>
      </c>
    </row>
    <row r="10" spans="1:6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1:6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1:6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</row>
    <row r="15" spans="1:6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</row>
    <row r="16" spans="1:6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</row>
    <row r="17" spans="1:61" x14ac:dyDescent="0.25">
      <c r="A17" s="13"/>
      <c r="B17" s="13"/>
      <c r="C17" s="13"/>
      <c r="D17" s="13"/>
      <c r="E17" s="13"/>
      <c r="H17" t="s">
        <v>245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</row>
    <row r="18" spans="1:61" x14ac:dyDescent="0.25">
      <c r="A18" s="13"/>
      <c r="B18" s="13"/>
      <c r="C18" s="13"/>
      <c r="D18" s="13"/>
      <c r="E18" s="13"/>
      <c r="G18" t="s">
        <v>1</v>
      </c>
      <c r="H18" s="4">
        <v>74.67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</row>
    <row r="19" spans="1:61" x14ac:dyDescent="0.25">
      <c r="A19" s="13"/>
      <c r="B19" s="13"/>
      <c r="C19" s="13"/>
      <c r="D19" s="13"/>
      <c r="E19" s="13"/>
      <c r="G19" t="s">
        <v>2</v>
      </c>
      <c r="H19" s="4">
        <v>10.3</v>
      </c>
      <c r="J19" s="13"/>
      <c r="K19" s="13"/>
      <c r="L19" s="13"/>
      <c r="M19" s="13"/>
      <c r="N19" s="1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pans="1:61" x14ac:dyDescent="0.25">
      <c r="A20" s="13"/>
      <c r="B20" s="13"/>
      <c r="C20" s="13"/>
      <c r="D20" s="13"/>
      <c r="E20" s="13"/>
      <c r="G20" t="s">
        <v>3</v>
      </c>
      <c r="H20" s="4">
        <v>11.3</v>
      </c>
      <c r="J20" s="13"/>
      <c r="K20" s="13"/>
      <c r="L20" s="13"/>
      <c r="M20" s="13"/>
      <c r="N20" s="15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</row>
    <row r="21" spans="1:61" x14ac:dyDescent="0.25">
      <c r="A21" s="13"/>
      <c r="B21" s="13"/>
      <c r="C21" s="13"/>
      <c r="D21" s="13"/>
      <c r="E21" s="13"/>
      <c r="G21" t="s">
        <v>4</v>
      </c>
      <c r="H21" s="4">
        <v>2.76</v>
      </c>
      <c r="J21" s="13"/>
      <c r="K21" s="13"/>
      <c r="L21" s="13"/>
      <c r="M21" s="13"/>
      <c r="N21" s="15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</row>
    <row r="22" spans="1:61" x14ac:dyDescent="0.25">
      <c r="A22" s="13"/>
      <c r="B22" s="13"/>
      <c r="C22" s="13"/>
      <c r="D22" s="13"/>
      <c r="E22" s="13"/>
      <c r="G22" t="s">
        <v>324</v>
      </c>
      <c r="J22" s="13"/>
      <c r="K22" s="13"/>
      <c r="L22" s="13"/>
      <c r="M22" s="13"/>
      <c r="N22" s="15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</row>
    <row r="23" spans="1:61" x14ac:dyDescent="0.25">
      <c r="A23" s="13"/>
      <c r="B23" s="13"/>
      <c r="C23" s="13"/>
      <c r="D23" s="13"/>
      <c r="E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spans="1:61" x14ac:dyDescent="0.25">
      <c r="A24" s="13"/>
      <c r="B24" s="13"/>
      <c r="C24" s="13"/>
      <c r="D24" s="13"/>
      <c r="E24" s="13"/>
      <c r="F24" t="s">
        <v>325</v>
      </c>
      <c r="G24" s="4">
        <v>99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</row>
    <row r="25" spans="1:6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</row>
    <row r="26" spans="1:6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</row>
    <row r="27" spans="1:6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</row>
    <row r="28" spans="1:6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</row>
    <row r="29" spans="1:6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</row>
    <row r="30" spans="1:6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</row>
    <row r="31" spans="1:6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</row>
    <row r="32" spans="1:6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</row>
    <row r="33" spans="1:6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</row>
    <row r="34" spans="1:6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</row>
    <row r="35" spans="1:6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spans="1:6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</row>
    <row r="37" spans="1:6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</row>
    <row r="38" spans="1:6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</row>
    <row r="39" spans="1:6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</row>
    <row r="40" spans="1:6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</row>
    <row r="41" spans="1:6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</row>
    <row r="42" spans="1:6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</row>
    <row r="43" spans="1:6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</row>
    <row r="44" spans="1:6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</row>
    <row r="45" spans="1:6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</row>
    <row r="46" spans="1:6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</row>
    <row r="47" spans="1:6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</row>
    <row r="48" spans="1:6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</row>
    <row r="49" spans="1:6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</row>
    <row r="50" spans="1:6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</row>
    <row r="51" spans="1:61" ht="1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</row>
    <row r="52" spans="1:6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</row>
    <row r="53" spans="1:6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</row>
    <row r="56" spans="1:61" ht="15" customHeight="1" x14ac:dyDescent="0.25"/>
    <row r="60" spans="1:61" ht="15" customHeight="1" x14ac:dyDescent="0.25"/>
    <row r="62" spans="1:61" ht="15" customHeight="1" x14ac:dyDescent="0.25"/>
    <row r="68" ht="15" customHeight="1" x14ac:dyDescent="0.25"/>
  </sheetData>
  <sortState xmlns:xlrd2="http://schemas.microsoft.com/office/spreadsheetml/2017/richdata2" ref="A2:F44">
    <sortCondition ref="B2:B44"/>
  </sortState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82EC-1026-421D-9F39-2BC9BF96825C}">
  <dimension ref="A1:FJ748"/>
  <sheetViews>
    <sheetView zoomScaleNormal="100" workbookViewId="0">
      <selection activeCell="E25" sqref="E25"/>
    </sheetView>
  </sheetViews>
  <sheetFormatPr defaultRowHeight="15" x14ac:dyDescent="0.25"/>
  <cols>
    <col min="1" max="1" width="17" bestFit="1" customWidth="1"/>
    <col min="2" max="2" width="53.85546875" customWidth="1"/>
    <col min="3" max="3" width="20.5703125" customWidth="1"/>
    <col min="4" max="4" width="20.140625" customWidth="1"/>
    <col min="5" max="5" width="53.85546875" customWidth="1"/>
    <col min="6" max="6" width="25.85546875" customWidth="1"/>
    <col min="7" max="7" width="34" customWidth="1"/>
    <col min="8" max="8" width="62.5703125" customWidth="1"/>
    <col min="9" max="9" width="17" customWidth="1"/>
    <col min="10" max="10" width="24" customWidth="1"/>
    <col min="11" max="11" width="14.7109375" customWidth="1"/>
    <col min="12" max="12" width="15.7109375" customWidth="1"/>
    <col min="13" max="13" width="16.42578125" customWidth="1"/>
    <col min="14" max="14" width="17.42578125" customWidth="1"/>
    <col min="15" max="15" width="47" customWidth="1"/>
    <col min="16" max="16" width="15.7109375" customWidth="1"/>
    <col min="17" max="17" width="17.7109375" customWidth="1"/>
    <col min="18" max="18" width="34.28515625" customWidth="1"/>
    <col min="19" max="19" width="14.7109375" customWidth="1"/>
    <col min="20" max="20" width="15.42578125" customWidth="1"/>
    <col min="21" max="21" width="20.42578125" customWidth="1"/>
    <col min="22" max="22" width="16.28515625" customWidth="1"/>
    <col min="23" max="23" width="17" customWidth="1"/>
    <col min="24" max="24" width="22.85546875" customWidth="1"/>
    <col min="25" max="25" width="14.7109375" customWidth="1"/>
    <col min="26" max="26" width="36.85546875" customWidth="1"/>
    <col min="27" max="27" width="15.7109375" customWidth="1"/>
    <col min="28" max="28" width="24.5703125" customWidth="1"/>
    <col min="29" max="29" width="24.28515625" customWidth="1"/>
    <col min="30" max="30" width="20.7109375" customWidth="1"/>
    <col min="31" max="31" width="35.140625" customWidth="1"/>
    <col min="32" max="32" width="24.42578125" customWidth="1"/>
    <col min="33" max="33" width="27.140625" customWidth="1"/>
    <col min="34" max="34" width="23" customWidth="1"/>
    <col min="35" max="35" width="23.28515625" customWidth="1"/>
    <col min="36" max="36" width="13.7109375" customWidth="1"/>
    <col min="37" max="37" width="25.28515625" customWidth="1"/>
    <col min="38" max="38" width="16.7109375" customWidth="1"/>
    <col min="39" max="39" width="16.140625" customWidth="1"/>
    <col min="40" max="40" width="14.7109375" customWidth="1"/>
    <col min="41" max="41" width="13.7109375" customWidth="1"/>
    <col min="42" max="42" width="34" customWidth="1"/>
    <col min="43" max="43" width="27.28515625" customWidth="1"/>
    <col min="44" max="44" width="28.28515625" customWidth="1"/>
    <col min="45" max="45" width="30.140625" customWidth="1"/>
    <col min="46" max="46" width="31.42578125" customWidth="1"/>
    <col min="47" max="47" width="20.85546875" customWidth="1"/>
    <col min="48" max="48" width="27.85546875" customWidth="1"/>
    <col min="49" max="49" width="16.140625" customWidth="1"/>
    <col min="50" max="50" width="13.7109375" customWidth="1"/>
    <col min="51" max="51" width="19.140625" customWidth="1"/>
    <col min="52" max="52" width="18.28515625" customWidth="1"/>
    <col min="53" max="53" width="30.28515625" customWidth="1"/>
    <col min="54" max="54" width="31.28515625" customWidth="1"/>
    <col min="55" max="55" width="22.42578125" customWidth="1"/>
    <col min="56" max="56" width="19.85546875" customWidth="1"/>
    <col min="57" max="57" width="21" customWidth="1"/>
    <col min="58" max="58" width="31.28515625" customWidth="1"/>
    <col min="59" max="59" width="30.42578125" customWidth="1"/>
    <col min="60" max="60" width="30.28515625" customWidth="1"/>
    <col min="61" max="61" width="18.28515625" customWidth="1"/>
    <col min="62" max="62" width="22.42578125" customWidth="1"/>
    <col min="63" max="63" width="43.7109375" customWidth="1"/>
    <col min="64" max="64" width="36.7109375" customWidth="1"/>
    <col min="65" max="65" width="28.5703125" customWidth="1"/>
    <col min="66" max="66" width="16.42578125" customWidth="1"/>
    <col min="67" max="67" width="13.7109375" customWidth="1"/>
    <col min="68" max="68" width="15.7109375" customWidth="1"/>
    <col min="69" max="69" width="25" customWidth="1"/>
    <col min="70" max="70" width="39" customWidth="1"/>
    <col min="71" max="71" width="15.5703125" customWidth="1"/>
    <col min="72" max="72" width="17.5703125" customWidth="1"/>
    <col min="73" max="73" width="12.7109375" customWidth="1"/>
    <col min="74" max="74" width="23.7109375" customWidth="1"/>
    <col min="75" max="76" width="14.7109375" customWidth="1"/>
    <col min="77" max="77" width="15.5703125" customWidth="1"/>
    <col min="78" max="78" width="12.7109375" customWidth="1"/>
    <col min="79" max="79" width="27.5703125" customWidth="1"/>
    <col min="80" max="80" width="32.28515625" customWidth="1"/>
    <col min="81" max="81" width="15.5703125" customWidth="1"/>
    <col min="82" max="82" width="25.28515625" customWidth="1"/>
    <col min="83" max="83" width="24.5703125" customWidth="1"/>
    <col min="84" max="84" width="17.85546875" customWidth="1"/>
    <col min="85" max="85" width="15.5703125" customWidth="1"/>
    <col min="86" max="86" width="12.7109375" customWidth="1"/>
    <col min="87" max="87" width="31.140625" customWidth="1"/>
    <col min="88" max="88" width="21.42578125" customWidth="1"/>
    <col min="89" max="89" width="13.7109375" customWidth="1"/>
    <col min="90" max="90" width="15.5703125" customWidth="1"/>
    <col min="91" max="91" width="36.28515625" customWidth="1"/>
    <col min="92" max="92" width="16" customWidth="1"/>
    <col min="93" max="93" width="34.5703125" customWidth="1"/>
    <col min="94" max="94" width="14.7109375" customWidth="1"/>
    <col min="95" max="95" width="15.5703125" customWidth="1"/>
    <col min="96" max="96" width="21.42578125" customWidth="1"/>
    <col min="97" max="97" width="41.85546875" customWidth="1"/>
    <col min="98" max="98" width="39.85546875" customWidth="1"/>
    <col min="99" max="99" width="19.5703125" customWidth="1"/>
    <col min="100" max="100" width="12.7109375" customWidth="1"/>
    <col min="101" max="101" width="15.5703125" customWidth="1"/>
    <col min="102" max="102" width="17.7109375" customWidth="1"/>
    <col min="103" max="103" width="41" customWidth="1"/>
    <col min="104" max="104" width="12.7109375" customWidth="1"/>
    <col min="105" max="105" width="17.85546875" customWidth="1"/>
    <col min="106" max="106" width="51.5703125" customWidth="1"/>
    <col min="107" max="107" width="15.140625" customWidth="1"/>
    <col min="108" max="108" width="13.28515625" customWidth="1"/>
    <col min="109" max="109" width="20.85546875" customWidth="1"/>
    <col min="110" max="111" width="15.5703125" customWidth="1"/>
    <col min="112" max="112" width="14.7109375" customWidth="1"/>
    <col min="113" max="113" width="12.7109375" customWidth="1"/>
    <col min="114" max="114" width="15.5703125" customWidth="1"/>
    <col min="115" max="115" width="14.140625" customWidth="1"/>
    <col min="116" max="116" width="12.7109375" customWidth="1"/>
    <col min="117" max="117" width="18.42578125" customWidth="1"/>
    <col min="118" max="118" width="15.7109375" customWidth="1"/>
    <col min="119" max="119" width="11.7109375" customWidth="1"/>
    <col min="120" max="120" width="34.5703125" customWidth="1"/>
    <col min="121" max="121" width="28" customWidth="1"/>
    <col min="122" max="122" width="22.42578125" customWidth="1"/>
    <col min="123" max="123" width="11.7109375" customWidth="1"/>
    <col min="124" max="124" width="22.7109375" customWidth="1"/>
    <col min="125" max="125" width="12.7109375" customWidth="1"/>
    <col min="126" max="126" width="13.5703125" customWidth="1"/>
    <col min="127" max="127" width="16.7109375" customWidth="1"/>
    <col min="128" max="128" width="16.42578125" customWidth="1"/>
    <col min="129" max="131" width="12.7109375" customWidth="1"/>
    <col min="132" max="132" width="14.7109375" customWidth="1"/>
    <col min="133" max="134" width="12.7109375" customWidth="1"/>
    <col min="135" max="135" width="16.140625" customWidth="1"/>
    <col min="136" max="136" width="18.5703125" customWidth="1"/>
    <col min="137" max="137" width="12.7109375" customWidth="1"/>
    <col min="138" max="138" width="14.28515625" customWidth="1"/>
    <col min="139" max="139" width="13.7109375" customWidth="1"/>
    <col min="140" max="140" width="23.140625" customWidth="1"/>
    <col min="141" max="141" width="13.7109375" customWidth="1"/>
    <col min="142" max="142" width="19.5703125" customWidth="1"/>
    <col min="143" max="143" width="26.42578125" customWidth="1"/>
    <col min="144" max="144" width="18.7109375" customWidth="1"/>
    <col min="145" max="145" width="12.7109375" customWidth="1"/>
    <col min="146" max="146" width="15.7109375" customWidth="1"/>
    <col min="147" max="147" width="14.42578125" customWidth="1"/>
    <col min="148" max="148" width="19.5703125" customWidth="1"/>
    <col min="149" max="149" width="47.42578125" customWidth="1"/>
    <col min="150" max="150" width="38.42578125" customWidth="1"/>
    <col min="151" max="151" width="62.5703125" customWidth="1"/>
    <col min="152" max="152" width="27.28515625" customWidth="1"/>
    <col min="153" max="153" width="12.7109375" customWidth="1"/>
    <col min="154" max="154" width="13.7109375" customWidth="1"/>
    <col min="155" max="155" width="18.85546875" customWidth="1"/>
    <col min="156" max="156" width="23.85546875" customWidth="1"/>
    <col min="157" max="157" width="13.7109375" customWidth="1"/>
    <col min="158" max="158" width="28.5703125" customWidth="1"/>
    <col min="159" max="159" width="17.28515625" customWidth="1"/>
    <col min="160" max="160" width="13.7109375" customWidth="1"/>
    <col min="161" max="161" width="22.42578125" customWidth="1"/>
    <col min="162" max="162" width="18.28515625" customWidth="1"/>
    <col min="163" max="163" width="20.42578125" customWidth="1"/>
    <col min="164" max="164" width="22.140625" customWidth="1"/>
  </cols>
  <sheetData>
    <row r="1" spans="1:164" ht="45" x14ac:dyDescent="0.25">
      <c r="A1" t="s">
        <v>331</v>
      </c>
      <c r="B1" t="s">
        <v>246</v>
      </c>
      <c r="C1" t="s">
        <v>247</v>
      </c>
      <c r="D1" t="s">
        <v>248</v>
      </c>
      <c r="E1" t="s">
        <v>86</v>
      </c>
      <c r="F1" t="s">
        <v>249</v>
      </c>
      <c r="G1" t="s">
        <v>250</v>
      </c>
      <c r="H1" t="s">
        <v>251</v>
      </c>
      <c r="I1" t="s">
        <v>87</v>
      </c>
      <c r="J1" t="s">
        <v>48</v>
      </c>
      <c r="K1" t="s">
        <v>252</v>
      </c>
      <c r="L1" t="s">
        <v>145</v>
      </c>
      <c r="M1" t="s">
        <v>49</v>
      </c>
      <c r="N1" t="s">
        <v>253</v>
      </c>
      <c r="O1" t="s">
        <v>254</v>
      </c>
      <c r="P1" t="s">
        <v>183</v>
      </c>
      <c r="Q1" t="s">
        <v>255</v>
      </c>
      <c r="R1" t="s">
        <v>184</v>
      </c>
      <c r="S1" t="s">
        <v>256</v>
      </c>
      <c r="T1" t="s">
        <v>185</v>
      </c>
      <c r="U1" t="s">
        <v>146</v>
      </c>
      <c r="V1" t="s">
        <v>257</v>
      </c>
      <c r="W1" t="s">
        <v>88</v>
      </c>
      <c r="X1" t="s">
        <v>147</v>
      </c>
      <c r="Y1" t="s">
        <v>186</v>
      </c>
      <c r="Z1" t="s">
        <v>148</v>
      </c>
      <c r="AA1" t="s">
        <v>149</v>
      </c>
      <c r="AB1" t="s">
        <v>150</v>
      </c>
      <c r="AC1" t="s">
        <v>151</v>
      </c>
      <c r="AD1" t="s">
        <v>187</v>
      </c>
      <c r="AE1" t="s">
        <v>152</v>
      </c>
      <c r="AF1" t="s">
        <v>153</v>
      </c>
      <c r="AG1" t="s">
        <v>89</v>
      </c>
      <c r="AH1" t="s">
        <v>154</v>
      </c>
      <c r="AI1" t="s">
        <v>90</v>
      </c>
      <c r="AJ1" t="s">
        <v>258</v>
      </c>
      <c r="AK1" t="s">
        <v>155</v>
      </c>
      <c r="AL1" t="s">
        <v>156</v>
      </c>
      <c r="AM1" t="s">
        <v>157</v>
      </c>
      <c r="AN1" t="s">
        <v>259</v>
      </c>
      <c r="AO1" t="s">
        <v>188</v>
      </c>
      <c r="AP1" t="s">
        <v>158</v>
      </c>
      <c r="AQ1" t="s">
        <v>159</v>
      </c>
      <c r="AR1" t="s">
        <v>91</v>
      </c>
      <c r="AS1" t="s">
        <v>160</v>
      </c>
      <c r="AT1" t="s">
        <v>161</v>
      </c>
      <c r="AU1" t="s">
        <v>260</v>
      </c>
      <c r="AV1" t="s">
        <v>92</v>
      </c>
      <c r="AW1" t="s">
        <v>162</v>
      </c>
      <c r="AX1" t="s">
        <v>189</v>
      </c>
      <c r="AY1" t="s">
        <v>93</v>
      </c>
      <c r="AZ1" t="s">
        <v>163</v>
      </c>
      <c r="BA1" t="s">
        <v>94</v>
      </c>
      <c r="BB1" t="s">
        <v>164</v>
      </c>
      <c r="BC1" t="s">
        <v>95</v>
      </c>
      <c r="BD1" t="s">
        <v>165</v>
      </c>
      <c r="BE1" t="s">
        <v>166</v>
      </c>
      <c r="BF1" t="s">
        <v>167</v>
      </c>
      <c r="BG1" t="s">
        <v>96</v>
      </c>
      <c r="BH1" t="s">
        <v>168</v>
      </c>
      <c r="BI1" t="s">
        <v>261</v>
      </c>
      <c r="BJ1" t="s">
        <v>190</v>
      </c>
      <c r="BK1" t="s">
        <v>169</v>
      </c>
      <c r="BL1" t="s">
        <v>170</v>
      </c>
      <c r="BM1" t="s">
        <v>171</v>
      </c>
      <c r="BN1" t="s">
        <v>172</v>
      </c>
      <c r="BO1" t="s">
        <v>191</v>
      </c>
      <c r="BP1" t="s">
        <v>50</v>
      </c>
      <c r="BQ1" t="s">
        <v>262</v>
      </c>
      <c r="BR1" t="s">
        <v>173</v>
      </c>
      <c r="BS1" t="s">
        <v>263</v>
      </c>
      <c r="BT1" t="s">
        <v>192</v>
      </c>
      <c r="BU1" t="s">
        <v>51</v>
      </c>
      <c r="BV1" t="s">
        <v>174</v>
      </c>
      <c r="BW1" t="s">
        <v>193</v>
      </c>
      <c r="BX1" t="s">
        <v>194</v>
      </c>
      <c r="BY1" t="s">
        <v>195</v>
      </c>
      <c r="BZ1" t="s">
        <v>264</v>
      </c>
      <c r="CA1" t="s">
        <v>196</v>
      </c>
      <c r="CB1" t="s">
        <v>175</v>
      </c>
      <c r="CC1" t="s">
        <v>265</v>
      </c>
      <c r="CD1" t="s">
        <v>197</v>
      </c>
      <c r="CE1" t="s">
        <v>97</v>
      </c>
      <c r="CF1" t="s">
        <v>266</v>
      </c>
      <c r="CG1" t="s">
        <v>267</v>
      </c>
      <c r="CH1" t="s">
        <v>198</v>
      </c>
      <c r="CI1" t="s">
        <v>98</v>
      </c>
      <c r="CJ1" t="s">
        <v>99</v>
      </c>
      <c r="CK1" t="s">
        <v>100</v>
      </c>
      <c r="CL1" t="s">
        <v>199</v>
      </c>
      <c r="CM1" t="s">
        <v>200</v>
      </c>
      <c r="CN1" t="s">
        <v>101</v>
      </c>
      <c r="CO1" t="s">
        <v>176</v>
      </c>
      <c r="CP1" t="s">
        <v>201</v>
      </c>
      <c r="CQ1" t="s">
        <v>268</v>
      </c>
      <c r="CR1" t="s">
        <v>269</v>
      </c>
      <c r="CS1" t="s">
        <v>177</v>
      </c>
      <c r="CT1" t="s">
        <v>178</v>
      </c>
      <c r="CU1" t="s">
        <v>102</v>
      </c>
      <c r="CV1" t="s">
        <v>103</v>
      </c>
      <c r="CW1" t="s">
        <v>104</v>
      </c>
      <c r="CX1" t="s">
        <v>52</v>
      </c>
      <c r="CY1" t="s">
        <v>179</v>
      </c>
      <c r="CZ1" t="s">
        <v>202</v>
      </c>
      <c r="DA1" t="s">
        <v>105</v>
      </c>
      <c r="DB1" t="s">
        <v>180</v>
      </c>
      <c r="DC1" t="s">
        <v>106</v>
      </c>
      <c r="DD1" t="s">
        <v>203</v>
      </c>
      <c r="DE1" t="s">
        <v>107</v>
      </c>
      <c r="DF1" t="s">
        <v>108</v>
      </c>
      <c r="DG1" t="s">
        <v>109</v>
      </c>
      <c r="DH1" t="s">
        <v>270</v>
      </c>
      <c r="DI1" t="s">
        <v>271</v>
      </c>
      <c r="DJ1" t="s">
        <v>204</v>
      </c>
      <c r="DK1" t="s">
        <v>205</v>
      </c>
      <c r="DL1" t="s">
        <v>272</v>
      </c>
      <c r="DM1" t="s">
        <v>273</v>
      </c>
      <c r="DN1" t="s">
        <v>206</v>
      </c>
      <c r="DO1" t="s">
        <v>274</v>
      </c>
      <c r="DP1" t="s">
        <v>181</v>
      </c>
      <c r="DQ1" t="s">
        <v>110</v>
      </c>
      <c r="DR1" t="s">
        <v>53</v>
      </c>
      <c r="DS1" t="s">
        <v>207</v>
      </c>
      <c r="DT1" t="s">
        <v>275</v>
      </c>
      <c r="DU1" t="s">
        <v>276</v>
      </c>
      <c r="DV1" t="s">
        <v>208</v>
      </c>
      <c r="DW1" t="s">
        <v>111</v>
      </c>
      <c r="DX1" t="s">
        <v>277</v>
      </c>
      <c r="DY1" t="s">
        <v>54</v>
      </c>
      <c r="DZ1" t="s">
        <v>112</v>
      </c>
      <c r="EA1" t="s">
        <v>209</v>
      </c>
      <c r="EB1" t="s">
        <v>210</v>
      </c>
      <c r="EC1" t="s">
        <v>211</v>
      </c>
      <c r="ED1" t="s">
        <v>278</v>
      </c>
      <c r="EE1" t="s">
        <v>279</v>
      </c>
      <c r="EF1" s="1" t="s">
        <v>113</v>
      </c>
      <c r="EG1" t="s">
        <v>280</v>
      </c>
      <c r="EH1" t="s">
        <v>281</v>
      </c>
      <c r="EI1" t="s">
        <v>55</v>
      </c>
      <c r="EJ1" t="s">
        <v>282</v>
      </c>
      <c r="EK1" t="s">
        <v>283</v>
      </c>
      <c r="EL1" t="s">
        <v>284</v>
      </c>
      <c r="EM1" t="s">
        <v>285</v>
      </c>
      <c r="EN1" t="s">
        <v>286</v>
      </c>
      <c r="EO1" t="s">
        <v>56</v>
      </c>
      <c r="EP1" t="s">
        <v>57</v>
      </c>
      <c r="EQ1" t="s">
        <v>287</v>
      </c>
      <c r="ER1" t="s">
        <v>288</v>
      </c>
      <c r="ES1" t="s">
        <v>58</v>
      </c>
      <c r="ET1" t="s">
        <v>59</v>
      </c>
      <c r="EU1" t="s">
        <v>182</v>
      </c>
      <c r="EV1" t="s">
        <v>289</v>
      </c>
      <c r="EW1" t="s">
        <v>60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</row>
    <row r="2" spans="1:164" x14ac:dyDescent="0.25">
      <c r="A2" t="s">
        <v>332</v>
      </c>
      <c r="B2">
        <v>16.600000000000001</v>
      </c>
      <c r="C2">
        <v>53</v>
      </c>
      <c r="D2">
        <v>58</v>
      </c>
      <c r="E2">
        <v>71.8</v>
      </c>
      <c r="F2">
        <v>80</v>
      </c>
      <c r="G2">
        <v>81.5</v>
      </c>
      <c r="H2">
        <v>82.5</v>
      </c>
      <c r="I2">
        <v>88</v>
      </c>
      <c r="J2">
        <v>97</v>
      </c>
      <c r="K2">
        <v>100.8</v>
      </c>
      <c r="L2">
        <v>111</v>
      </c>
      <c r="M2">
        <v>118</v>
      </c>
      <c r="N2">
        <v>122</v>
      </c>
      <c r="O2">
        <v>129</v>
      </c>
      <c r="P2">
        <v>131.1</v>
      </c>
      <c r="Q2">
        <v>135</v>
      </c>
      <c r="R2">
        <v>135.80000000000001</v>
      </c>
      <c r="S2">
        <v>136</v>
      </c>
      <c r="T2">
        <v>136</v>
      </c>
      <c r="U2">
        <v>140</v>
      </c>
      <c r="V2">
        <v>141.15</v>
      </c>
      <c r="W2">
        <v>142</v>
      </c>
      <c r="X2">
        <v>143</v>
      </c>
      <c r="Y2">
        <v>145</v>
      </c>
      <c r="Z2">
        <v>145</v>
      </c>
      <c r="AA2">
        <v>146</v>
      </c>
      <c r="AB2">
        <v>152</v>
      </c>
      <c r="AC2">
        <v>153</v>
      </c>
      <c r="AD2">
        <v>154</v>
      </c>
      <c r="AE2">
        <v>154</v>
      </c>
      <c r="AF2">
        <v>155</v>
      </c>
      <c r="AG2">
        <v>159.19999999999999</v>
      </c>
      <c r="AH2">
        <v>162</v>
      </c>
      <c r="AI2">
        <v>164.2</v>
      </c>
      <c r="AJ2">
        <v>165</v>
      </c>
      <c r="AK2">
        <v>166</v>
      </c>
      <c r="AL2">
        <v>167</v>
      </c>
      <c r="AM2">
        <v>170</v>
      </c>
      <c r="AN2">
        <v>172</v>
      </c>
      <c r="AO2">
        <v>172</v>
      </c>
      <c r="AP2">
        <v>175</v>
      </c>
      <c r="AQ2">
        <v>176</v>
      </c>
      <c r="AR2">
        <v>178.2</v>
      </c>
      <c r="AS2">
        <v>179</v>
      </c>
      <c r="AT2">
        <v>180</v>
      </c>
      <c r="AU2">
        <v>181.7</v>
      </c>
      <c r="AV2">
        <v>185</v>
      </c>
      <c r="AW2">
        <v>191</v>
      </c>
      <c r="AX2">
        <v>191.00399999999999</v>
      </c>
      <c r="AY2">
        <v>197</v>
      </c>
      <c r="AZ2">
        <v>199</v>
      </c>
      <c r="BA2">
        <v>200</v>
      </c>
      <c r="BB2">
        <v>200</v>
      </c>
      <c r="BC2">
        <v>201.8</v>
      </c>
      <c r="BD2">
        <v>204</v>
      </c>
      <c r="BE2">
        <v>205</v>
      </c>
      <c r="BF2">
        <v>205</v>
      </c>
      <c r="BG2">
        <v>205.6</v>
      </c>
      <c r="BH2">
        <v>210</v>
      </c>
      <c r="BI2">
        <v>212</v>
      </c>
      <c r="BJ2">
        <v>212.9</v>
      </c>
      <c r="BK2">
        <v>213.2</v>
      </c>
      <c r="BL2">
        <v>220</v>
      </c>
      <c r="BM2">
        <v>228</v>
      </c>
      <c r="BN2">
        <v>230</v>
      </c>
      <c r="BO2">
        <v>232.96</v>
      </c>
      <c r="BP2">
        <v>233</v>
      </c>
      <c r="BQ2">
        <v>234</v>
      </c>
      <c r="BR2">
        <v>235</v>
      </c>
      <c r="BS2">
        <v>235.1</v>
      </c>
      <c r="BT2">
        <v>238</v>
      </c>
      <c r="BU2">
        <v>244</v>
      </c>
      <c r="BV2">
        <v>245</v>
      </c>
      <c r="BW2">
        <v>245.5</v>
      </c>
      <c r="BX2">
        <v>248</v>
      </c>
      <c r="BY2">
        <v>252</v>
      </c>
      <c r="BZ2">
        <v>253.5</v>
      </c>
      <c r="CA2">
        <v>254</v>
      </c>
      <c r="CB2">
        <v>255</v>
      </c>
      <c r="CC2">
        <v>256</v>
      </c>
      <c r="CD2">
        <v>257.8</v>
      </c>
      <c r="CE2">
        <v>262</v>
      </c>
      <c r="CF2">
        <v>263.60000000000002</v>
      </c>
      <c r="CG2">
        <v>263.8</v>
      </c>
      <c r="CH2">
        <v>264.10000000000002</v>
      </c>
      <c r="CI2">
        <v>265</v>
      </c>
      <c r="CJ2">
        <v>267</v>
      </c>
      <c r="CK2">
        <v>270</v>
      </c>
      <c r="CL2">
        <v>270</v>
      </c>
      <c r="CM2">
        <v>279</v>
      </c>
      <c r="CN2">
        <v>279.2</v>
      </c>
      <c r="CO2">
        <v>285</v>
      </c>
      <c r="CP2">
        <v>286.89999999999998</v>
      </c>
      <c r="CQ2">
        <v>290</v>
      </c>
      <c r="CR2">
        <v>293</v>
      </c>
      <c r="CS2">
        <v>295</v>
      </c>
      <c r="CT2">
        <v>297</v>
      </c>
      <c r="CU2">
        <v>300</v>
      </c>
      <c r="CV2">
        <v>301.41000000000003</v>
      </c>
      <c r="CW2">
        <v>302</v>
      </c>
      <c r="CX2">
        <v>304.74</v>
      </c>
      <c r="CY2">
        <v>305</v>
      </c>
      <c r="CZ2">
        <v>317</v>
      </c>
      <c r="DA2">
        <v>327</v>
      </c>
      <c r="DB2">
        <v>330</v>
      </c>
      <c r="DC2">
        <v>333.05</v>
      </c>
      <c r="DD2">
        <v>333.8</v>
      </c>
      <c r="DE2">
        <v>334.9</v>
      </c>
      <c r="DF2">
        <v>335.1</v>
      </c>
      <c r="DG2">
        <v>343</v>
      </c>
      <c r="DH2">
        <v>344</v>
      </c>
      <c r="DI2">
        <v>351</v>
      </c>
      <c r="DJ2">
        <v>354.85</v>
      </c>
      <c r="DK2">
        <v>359.35199999999998</v>
      </c>
      <c r="DL2">
        <v>359.85</v>
      </c>
      <c r="DM2">
        <v>360</v>
      </c>
      <c r="DN2">
        <v>361</v>
      </c>
      <c r="DO2">
        <v>373.68099999999998</v>
      </c>
      <c r="DP2">
        <v>375</v>
      </c>
      <c r="DQ2">
        <v>377.5</v>
      </c>
      <c r="DR2">
        <v>383.91699999999997</v>
      </c>
      <c r="DS2">
        <v>385.2</v>
      </c>
      <c r="DT2">
        <v>390</v>
      </c>
      <c r="DU2">
        <v>392.4</v>
      </c>
      <c r="DV2">
        <v>397</v>
      </c>
      <c r="DW2">
        <v>400</v>
      </c>
      <c r="DX2">
        <v>401</v>
      </c>
      <c r="DY2">
        <v>403.21</v>
      </c>
      <c r="DZ2">
        <v>405</v>
      </c>
      <c r="EA2">
        <v>415.5</v>
      </c>
      <c r="EB2">
        <v>419.29899999999998</v>
      </c>
      <c r="EC2">
        <v>425.85</v>
      </c>
      <c r="ED2">
        <v>430</v>
      </c>
      <c r="EE2">
        <v>440</v>
      </c>
      <c r="EF2">
        <v>450</v>
      </c>
      <c r="EG2">
        <v>450</v>
      </c>
      <c r="EH2">
        <v>453</v>
      </c>
      <c r="EI2">
        <v>466</v>
      </c>
      <c r="EJ2">
        <v>470</v>
      </c>
      <c r="EK2">
        <v>475</v>
      </c>
      <c r="EL2">
        <v>478</v>
      </c>
      <c r="EM2">
        <v>487</v>
      </c>
      <c r="EN2">
        <v>490</v>
      </c>
      <c r="EO2">
        <v>495</v>
      </c>
      <c r="EP2">
        <v>497</v>
      </c>
      <c r="EQ2">
        <v>501</v>
      </c>
      <c r="ER2">
        <v>501</v>
      </c>
      <c r="ES2">
        <v>509.26</v>
      </c>
      <c r="ET2">
        <v>518.34699999999998</v>
      </c>
      <c r="EU2">
        <v>520</v>
      </c>
      <c r="EV2">
        <v>520</v>
      </c>
      <c r="EW2">
        <v>522</v>
      </c>
      <c r="EX2">
        <v>525</v>
      </c>
      <c r="EY2">
        <v>530</v>
      </c>
      <c r="EZ2">
        <v>560</v>
      </c>
      <c r="FA2">
        <v>575</v>
      </c>
      <c r="FB2">
        <v>608</v>
      </c>
      <c r="FC2">
        <v>627</v>
      </c>
      <c r="FD2">
        <v>640</v>
      </c>
      <c r="FE2">
        <v>648</v>
      </c>
      <c r="FF2">
        <v>659</v>
      </c>
      <c r="FG2">
        <v>660</v>
      </c>
      <c r="FH2">
        <v>756</v>
      </c>
    </row>
    <row r="3" spans="1:164" x14ac:dyDescent="0.25">
      <c r="A3" t="s">
        <v>324</v>
      </c>
      <c r="B3">
        <v>0.68899999999999995</v>
      </c>
      <c r="C3">
        <v>0.83899999999999997</v>
      </c>
      <c r="D3">
        <v>0.66</v>
      </c>
      <c r="E3">
        <v>0.749</v>
      </c>
      <c r="F3">
        <v>0.97</v>
      </c>
      <c r="G3">
        <v>0.90200000000000002</v>
      </c>
      <c r="H3">
        <v>0.78600000000000003</v>
      </c>
      <c r="I3">
        <v>0.86</v>
      </c>
      <c r="J3">
        <v>0.86599999999999999</v>
      </c>
      <c r="K3">
        <v>1.22</v>
      </c>
      <c r="L3">
        <v>0.86699999999999999</v>
      </c>
      <c r="M3">
        <v>1.05</v>
      </c>
      <c r="N3">
        <v>1.21</v>
      </c>
      <c r="O3">
        <v>0.96699999999999997</v>
      </c>
      <c r="P3">
        <v>1</v>
      </c>
      <c r="Q3">
        <v>1.32</v>
      </c>
      <c r="R3">
        <v>0.8</v>
      </c>
      <c r="S3">
        <v>0.86699999999999999</v>
      </c>
      <c r="T3">
        <v>1.0269999999999999</v>
      </c>
      <c r="U3">
        <v>0.9</v>
      </c>
      <c r="V3">
        <v>0.99</v>
      </c>
      <c r="W3">
        <v>0.92</v>
      </c>
      <c r="X3">
        <v>0.98199999999999998</v>
      </c>
      <c r="Y3">
        <v>0.9</v>
      </c>
      <c r="Z3">
        <v>1.1000000000000001</v>
      </c>
      <c r="AA3">
        <v>1.1100000000000001</v>
      </c>
      <c r="AB3">
        <v>0.86</v>
      </c>
      <c r="AC3">
        <v>0.94</v>
      </c>
      <c r="AD3">
        <v>0.99</v>
      </c>
      <c r="AE3">
        <v>1.03</v>
      </c>
      <c r="AF3">
        <v>0.8</v>
      </c>
      <c r="AG3">
        <v>0.86199999999999999</v>
      </c>
      <c r="AH3">
        <v>1.1599999999999999</v>
      </c>
      <c r="AI3">
        <v>0.7</v>
      </c>
      <c r="AJ3">
        <v>1.25</v>
      </c>
      <c r="AK3">
        <v>1.1000000000000001</v>
      </c>
      <c r="AL3">
        <v>1.117</v>
      </c>
      <c r="AM3">
        <v>1.1299999999999999</v>
      </c>
      <c r="AN3">
        <v>0.9</v>
      </c>
      <c r="AO3">
        <v>0.73</v>
      </c>
      <c r="AP3">
        <v>1</v>
      </c>
      <c r="AQ3">
        <v>1</v>
      </c>
      <c r="AR3">
        <v>0.7</v>
      </c>
      <c r="AS3">
        <v>1.1000000000000001</v>
      </c>
      <c r="AT3">
        <v>1.1000000000000001</v>
      </c>
      <c r="AU3">
        <v>1.07</v>
      </c>
      <c r="AV3">
        <v>0.98</v>
      </c>
      <c r="AW3">
        <v>0.97099999999999997</v>
      </c>
      <c r="AX3">
        <v>1.05</v>
      </c>
      <c r="AY3">
        <v>0.91300000000000003</v>
      </c>
      <c r="AZ3">
        <v>0.96799999999999997</v>
      </c>
      <c r="BA3">
        <v>0.96199999999999997</v>
      </c>
      <c r="BB3">
        <v>1.06</v>
      </c>
      <c r="BC3">
        <v>1.0347</v>
      </c>
      <c r="BD3">
        <v>0.8</v>
      </c>
      <c r="BE3">
        <v>1.1100000000000001</v>
      </c>
      <c r="BF3">
        <v>1</v>
      </c>
      <c r="BG3">
        <v>0.9</v>
      </c>
      <c r="BH3">
        <v>0.9</v>
      </c>
      <c r="BI3">
        <v>1.1000000000000001</v>
      </c>
      <c r="BJ3">
        <v>1.42</v>
      </c>
      <c r="BK3">
        <v>1</v>
      </c>
      <c r="BL3">
        <v>1.095</v>
      </c>
      <c r="BM3">
        <v>1</v>
      </c>
      <c r="BN3">
        <v>1.06</v>
      </c>
      <c r="BO3">
        <v>1.56</v>
      </c>
      <c r="BP3">
        <v>1.016</v>
      </c>
      <c r="BQ3">
        <v>1.2190000000000001</v>
      </c>
      <c r="BR3">
        <v>1.1000000000000001</v>
      </c>
      <c r="BS3">
        <v>1.0640000000000001</v>
      </c>
      <c r="BT3">
        <v>0.9</v>
      </c>
      <c r="BU3">
        <v>0.95</v>
      </c>
      <c r="BV3">
        <v>1.1000000000000001</v>
      </c>
      <c r="BW3">
        <v>1.3440000000000001</v>
      </c>
      <c r="BX3">
        <v>1.22</v>
      </c>
      <c r="BY3">
        <v>0.76500000000000001</v>
      </c>
      <c r="BZ3">
        <v>1.17</v>
      </c>
      <c r="CA3">
        <v>1.1000000000000001</v>
      </c>
      <c r="CB3">
        <v>1.0640000000000001</v>
      </c>
      <c r="CC3">
        <v>1.073</v>
      </c>
      <c r="CD3">
        <v>1.1000000000000001</v>
      </c>
      <c r="CE3">
        <v>1</v>
      </c>
      <c r="CF3">
        <v>1</v>
      </c>
      <c r="CG3">
        <v>0.83099999999999996</v>
      </c>
      <c r="CH3">
        <v>1.7</v>
      </c>
      <c r="CI3">
        <v>0.89</v>
      </c>
      <c r="CJ3">
        <v>1.1000000000000001</v>
      </c>
      <c r="CK3">
        <v>1.01</v>
      </c>
      <c r="CL3">
        <v>0.76900000000000002</v>
      </c>
      <c r="CM3">
        <v>1</v>
      </c>
      <c r="CN3">
        <v>0.8</v>
      </c>
      <c r="CO3">
        <v>1.06</v>
      </c>
      <c r="CP3">
        <v>0.77</v>
      </c>
      <c r="CQ3">
        <v>1.26</v>
      </c>
      <c r="CR3">
        <v>0.85599999999999998</v>
      </c>
      <c r="CS3">
        <v>1</v>
      </c>
      <c r="CT3">
        <v>1.2</v>
      </c>
      <c r="CU3">
        <v>0.9</v>
      </c>
      <c r="CV3">
        <v>0.79100000000000004</v>
      </c>
      <c r="CW3">
        <v>0.77</v>
      </c>
      <c r="CX3">
        <v>0.9</v>
      </c>
      <c r="CY3">
        <v>1.1000000000000001</v>
      </c>
      <c r="CZ3">
        <v>0.78</v>
      </c>
      <c r="DA3">
        <v>0.9</v>
      </c>
      <c r="DB3">
        <v>1.1000000000000001</v>
      </c>
      <c r="DC3">
        <v>0.83</v>
      </c>
      <c r="DD3">
        <v>1.46</v>
      </c>
      <c r="DE3">
        <v>1</v>
      </c>
      <c r="DF3">
        <v>0.9</v>
      </c>
      <c r="DG3">
        <v>0.78</v>
      </c>
      <c r="DH3">
        <v>0.81100000000000005</v>
      </c>
      <c r="DI3">
        <v>0.85299999999999998</v>
      </c>
      <c r="DJ3">
        <v>1.34</v>
      </c>
      <c r="DK3">
        <v>0.89400000000000002</v>
      </c>
      <c r="DL3">
        <v>0.89500000000000002</v>
      </c>
      <c r="DN3">
        <v>0.94099999999999995</v>
      </c>
      <c r="DO3">
        <v>0.91100000000000003</v>
      </c>
      <c r="DP3">
        <v>1.3</v>
      </c>
      <c r="DQ3">
        <v>0.86</v>
      </c>
      <c r="DR3">
        <v>0.873</v>
      </c>
      <c r="DS3">
        <v>1.3</v>
      </c>
      <c r="DT3">
        <v>1</v>
      </c>
      <c r="DU3">
        <v>0.9</v>
      </c>
      <c r="DV3">
        <v>0.82399999999999995</v>
      </c>
      <c r="DW3">
        <v>0.9</v>
      </c>
      <c r="DX3">
        <v>1</v>
      </c>
      <c r="DY3">
        <v>1</v>
      </c>
      <c r="DZ3">
        <v>0.8</v>
      </c>
      <c r="EA3">
        <v>1.52</v>
      </c>
      <c r="EB3">
        <v>0.9</v>
      </c>
      <c r="EC3">
        <v>1.61</v>
      </c>
      <c r="ED3">
        <v>0.879</v>
      </c>
      <c r="EE3">
        <v>1.1000000000000001</v>
      </c>
      <c r="EF3">
        <v>1.24</v>
      </c>
      <c r="EG3">
        <v>1.1000000000000001</v>
      </c>
      <c r="EH3">
        <v>1.331</v>
      </c>
      <c r="EI3">
        <v>0.8</v>
      </c>
      <c r="EJ3">
        <v>0.9</v>
      </c>
      <c r="EK3">
        <v>0.8</v>
      </c>
      <c r="EL3">
        <v>1.1000000000000001</v>
      </c>
      <c r="EM3">
        <v>1.2</v>
      </c>
      <c r="EN3">
        <v>1</v>
      </c>
      <c r="EO3">
        <v>1.2</v>
      </c>
      <c r="EP3">
        <v>0.78</v>
      </c>
      <c r="EQ3">
        <v>1.1000000000000001</v>
      </c>
      <c r="ER3">
        <v>1.2</v>
      </c>
      <c r="ES3">
        <v>1.29</v>
      </c>
      <c r="ET3">
        <v>1.1000000000000001</v>
      </c>
      <c r="EU3">
        <v>1.3</v>
      </c>
      <c r="EV3">
        <v>1.1000000000000001</v>
      </c>
      <c r="EW3">
        <v>0.8</v>
      </c>
      <c r="EX3">
        <v>1.1000000000000001</v>
      </c>
      <c r="EY3">
        <v>1.2</v>
      </c>
      <c r="EZ3">
        <v>1.3</v>
      </c>
      <c r="FA3">
        <v>1.1000000000000001</v>
      </c>
      <c r="FB3">
        <v>1.1000000000000001</v>
      </c>
      <c r="FC3">
        <v>1.1200000000000001</v>
      </c>
      <c r="FD3">
        <v>1.3</v>
      </c>
      <c r="FE3">
        <v>1</v>
      </c>
      <c r="FF3">
        <v>1</v>
      </c>
      <c r="FG3">
        <v>1.1000000000000001</v>
      </c>
      <c r="FH3">
        <v>1.2</v>
      </c>
    </row>
    <row r="4" spans="1:164" x14ac:dyDescent="0.25">
      <c r="A4" t="s">
        <v>0</v>
      </c>
      <c r="B4">
        <v>45.08</v>
      </c>
      <c r="C4">
        <v>56.06</v>
      </c>
      <c r="D4">
        <v>86.18</v>
      </c>
      <c r="E4">
        <v>84.162000000000006</v>
      </c>
      <c r="F4">
        <v>145</v>
      </c>
      <c r="G4">
        <v>88</v>
      </c>
      <c r="H4">
        <v>60.1</v>
      </c>
      <c r="I4">
        <v>71.12</v>
      </c>
      <c r="J4">
        <v>116.16</v>
      </c>
      <c r="K4">
        <v>46.03</v>
      </c>
      <c r="L4">
        <v>92.138000000000005</v>
      </c>
      <c r="M4">
        <v>60.05</v>
      </c>
      <c r="N4">
        <v>90.08</v>
      </c>
      <c r="O4">
        <v>67.09</v>
      </c>
      <c r="P4">
        <v>131.16999999999999</v>
      </c>
      <c r="Q4">
        <v>60</v>
      </c>
      <c r="R4">
        <v>114.18899999999999</v>
      </c>
      <c r="S4">
        <v>106.16800000000001</v>
      </c>
      <c r="T4">
        <v>94.114999999999995</v>
      </c>
      <c r="U4">
        <v>104.148</v>
      </c>
      <c r="V4">
        <v>74.08</v>
      </c>
      <c r="W4">
        <v>104.15</v>
      </c>
      <c r="X4">
        <v>88.105000000000004</v>
      </c>
      <c r="Y4">
        <v>104.149</v>
      </c>
      <c r="Z4">
        <v>104.104</v>
      </c>
      <c r="AA4">
        <v>86.135999999999996</v>
      </c>
      <c r="AB4">
        <v>120.19199999999999</v>
      </c>
      <c r="AC4">
        <v>73.093999999999994</v>
      </c>
      <c r="AD4">
        <v>108.14100000000001</v>
      </c>
      <c r="AE4">
        <v>118.131</v>
      </c>
      <c r="AF4">
        <v>129.24299999999999</v>
      </c>
      <c r="AG4">
        <v>120.19499999999999</v>
      </c>
      <c r="AH4">
        <v>96.084000000000003</v>
      </c>
      <c r="AI4">
        <v>142.28</v>
      </c>
      <c r="AJ4">
        <v>88.06</v>
      </c>
      <c r="AK4">
        <v>118.131</v>
      </c>
      <c r="AL4">
        <v>74.078000000000003</v>
      </c>
      <c r="AM4">
        <v>98.1</v>
      </c>
      <c r="AN4">
        <v>282</v>
      </c>
      <c r="AO4">
        <v>142.29</v>
      </c>
      <c r="AP4">
        <v>132.15799999999999</v>
      </c>
      <c r="AQ4">
        <v>102.13200000000001</v>
      </c>
      <c r="AR4">
        <v>156.30799999999999</v>
      </c>
      <c r="AS4">
        <v>112.127</v>
      </c>
      <c r="AT4">
        <v>110.111</v>
      </c>
      <c r="AU4">
        <v>94.11</v>
      </c>
      <c r="AV4">
        <v>107.15</v>
      </c>
      <c r="AW4">
        <v>114.142</v>
      </c>
      <c r="AX4">
        <v>108.14</v>
      </c>
      <c r="AY4">
        <v>123.2</v>
      </c>
      <c r="AZ4">
        <v>158.19499999999999</v>
      </c>
      <c r="BA4">
        <v>121.18</v>
      </c>
      <c r="BB4">
        <v>124.137</v>
      </c>
      <c r="BC4">
        <v>108.13</v>
      </c>
      <c r="BD4">
        <v>158.28100000000001</v>
      </c>
      <c r="BE4">
        <v>124.14</v>
      </c>
      <c r="BF4">
        <v>144.16800000000001</v>
      </c>
      <c r="BG4">
        <v>155.22999999999999</v>
      </c>
      <c r="BH4">
        <v>115.17400000000001</v>
      </c>
      <c r="BI4">
        <v>113</v>
      </c>
      <c r="BJ4">
        <v>89.09</v>
      </c>
      <c r="BK4">
        <v>172.221</v>
      </c>
      <c r="BL4">
        <v>138.16399999999999</v>
      </c>
      <c r="BM4">
        <v>144.21100000000001</v>
      </c>
      <c r="BN4">
        <v>152.19</v>
      </c>
      <c r="BO4">
        <v>180.16</v>
      </c>
      <c r="BP4">
        <v>141.214</v>
      </c>
      <c r="BQ4">
        <v>113.11</v>
      </c>
      <c r="BR4">
        <v>154.16300000000001</v>
      </c>
      <c r="BS4">
        <v>152.19</v>
      </c>
      <c r="BT4">
        <v>115.17400000000001</v>
      </c>
      <c r="BU4">
        <v>216.32</v>
      </c>
      <c r="BV4">
        <v>150.17400000000001</v>
      </c>
      <c r="BW4">
        <v>110.11</v>
      </c>
      <c r="BX4">
        <v>134.13200000000001</v>
      </c>
      <c r="BY4">
        <v>198.38800000000001</v>
      </c>
      <c r="BZ4">
        <v>117.15</v>
      </c>
      <c r="CA4">
        <v>141.16800000000001</v>
      </c>
      <c r="CB4">
        <v>164.2</v>
      </c>
      <c r="CC4">
        <v>99.13</v>
      </c>
      <c r="CD4">
        <v>168.23</v>
      </c>
      <c r="CE4">
        <v>156.22</v>
      </c>
      <c r="CF4">
        <v>166.21700000000001</v>
      </c>
      <c r="CG4">
        <v>186</v>
      </c>
      <c r="CH4">
        <v>133.11000000000001</v>
      </c>
      <c r="CI4">
        <v>206.32</v>
      </c>
      <c r="CJ4">
        <v>137.18</v>
      </c>
      <c r="CK4">
        <v>113.16</v>
      </c>
      <c r="CL4">
        <v>212.41499999999999</v>
      </c>
      <c r="CM4">
        <v>155.19399999999999</v>
      </c>
      <c r="CN4">
        <v>228.41</v>
      </c>
      <c r="CO4">
        <v>152.14699999999999</v>
      </c>
      <c r="CP4">
        <v>226.41</v>
      </c>
      <c r="CQ4">
        <v>92</v>
      </c>
      <c r="CR4">
        <v>213</v>
      </c>
      <c r="CS4">
        <v>234.334</v>
      </c>
      <c r="CT4">
        <v>166.17400000000001</v>
      </c>
      <c r="CU4">
        <v>227.38</v>
      </c>
      <c r="CV4">
        <v>282.55</v>
      </c>
      <c r="CW4">
        <v>240</v>
      </c>
      <c r="CX4">
        <v>207.3</v>
      </c>
      <c r="CY4">
        <v>182.20099999999999</v>
      </c>
      <c r="CZ4">
        <v>254.494</v>
      </c>
      <c r="DA4">
        <v>213.36</v>
      </c>
      <c r="DB4">
        <v>181.232</v>
      </c>
      <c r="DC4">
        <v>237.42</v>
      </c>
      <c r="DD4">
        <v>147.13</v>
      </c>
      <c r="DE4">
        <v>201.30600000000001</v>
      </c>
      <c r="DF4">
        <v>199.33</v>
      </c>
      <c r="DG4">
        <v>282.55</v>
      </c>
      <c r="DH4">
        <v>242.44</v>
      </c>
      <c r="DI4">
        <v>256</v>
      </c>
      <c r="DJ4">
        <v>165.19</v>
      </c>
      <c r="DK4">
        <v>254.41</v>
      </c>
      <c r="DL4">
        <v>284.47000000000003</v>
      </c>
      <c r="DM4" s="3">
        <v>386.64854000000003</v>
      </c>
      <c r="DN4">
        <v>284.48</v>
      </c>
      <c r="DO4">
        <v>372.68</v>
      </c>
      <c r="DP4">
        <v>208.21100000000001</v>
      </c>
      <c r="DQ4">
        <v>284.47000000000003</v>
      </c>
      <c r="DR4">
        <v>241.41</v>
      </c>
      <c r="DS4">
        <v>181.19</v>
      </c>
      <c r="DT4">
        <v>314.47000000000003</v>
      </c>
      <c r="DU4">
        <v>255.44</v>
      </c>
      <c r="DV4">
        <v>312.52999999999997</v>
      </c>
      <c r="DW4">
        <v>280.45</v>
      </c>
      <c r="DX4" s="3">
        <v>352.67518000000001</v>
      </c>
      <c r="DY4">
        <v>182.2</v>
      </c>
      <c r="DZ4">
        <v>366.71</v>
      </c>
      <c r="EA4">
        <v>150.13</v>
      </c>
      <c r="EB4">
        <v>340.59</v>
      </c>
      <c r="EC4">
        <v>75.069999999999993</v>
      </c>
      <c r="ED4">
        <v>281.47699999999998</v>
      </c>
      <c r="EE4" s="3">
        <v>408.78070000000002</v>
      </c>
      <c r="EF4">
        <v>318.32</v>
      </c>
      <c r="EG4" s="3">
        <v>414.7013</v>
      </c>
      <c r="EH4">
        <v>150</v>
      </c>
      <c r="EI4">
        <v>450.86</v>
      </c>
      <c r="EJ4" s="3">
        <v>450.81677999999999</v>
      </c>
      <c r="EK4" s="3">
        <v>298.28665999999998</v>
      </c>
      <c r="EL4" s="3">
        <v>430.70030000000003</v>
      </c>
      <c r="EM4" s="3">
        <v>518.97605999999996</v>
      </c>
      <c r="EN4" s="3">
        <v>336.46636000000001</v>
      </c>
      <c r="EO4">
        <v>324</v>
      </c>
      <c r="EP4">
        <v>507</v>
      </c>
      <c r="EQ4" s="3">
        <v>412.68561999999997</v>
      </c>
      <c r="ER4" s="3">
        <v>466.85883999999999</v>
      </c>
      <c r="ES4">
        <v>255.3</v>
      </c>
      <c r="ET4">
        <v>435.6</v>
      </c>
      <c r="EU4">
        <v>358.38499999999999</v>
      </c>
      <c r="EV4" s="3">
        <v>333.5</v>
      </c>
      <c r="EW4">
        <v>563.1</v>
      </c>
      <c r="EX4" s="3">
        <v>300.35088000000002</v>
      </c>
      <c r="EY4" s="3">
        <v>371.6</v>
      </c>
      <c r="EZ4" s="3">
        <v>401.40746000000001</v>
      </c>
      <c r="FA4" s="3">
        <v>398.45215999999999</v>
      </c>
      <c r="FB4" s="3">
        <v>534.93200000000002</v>
      </c>
      <c r="FC4" s="3">
        <v>871.65124000000003</v>
      </c>
      <c r="FD4" s="3">
        <v>302.2319</v>
      </c>
      <c r="FE4" s="3">
        <v>614.7328</v>
      </c>
      <c r="FF4" s="3">
        <v>1011.91504</v>
      </c>
      <c r="FG4" s="3">
        <v>536.86703999999997</v>
      </c>
      <c r="FH4" s="3">
        <v>582.69269999999995</v>
      </c>
    </row>
    <row r="5" spans="1:164" x14ac:dyDescent="0.25">
      <c r="A5" t="s">
        <v>1</v>
      </c>
      <c r="B5">
        <v>0.53238686800000001</v>
      </c>
      <c r="C5">
        <v>0.64216910500000002</v>
      </c>
      <c r="D5">
        <v>0.83546066399999996</v>
      </c>
      <c r="E5">
        <v>0.85549297782847356</v>
      </c>
      <c r="F5">
        <v>0.82758620699999996</v>
      </c>
      <c r="G5">
        <v>0.54545454500000001</v>
      </c>
      <c r="H5">
        <v>0.59900200000000003</v>
      </c>
      <c r="I5">
        <v>0.67491563554555678</v>
      </c>
      <c r="J5">
        <v>0.61983500000000002</v>
      </c>
      <c r="K5">
        <v>0.26069954400000001</v>
      </c>
      <c r="L5">
        <v>0.9116759643143979</v>
      </c>
      <c r="M5">
        <v>0.39966694400000002</v>
      </c>
      <c r="N5">
        <v>0.39964475999999999</v>
      </c>
      <c r="O5">
        <v>0.71545684899999995</v>
      </c>
      <c r="P5">
        <v>0.54890600000000001</v>
      </c>
      <c r="Q5">
        <v>0.2</v>
      </c>
      <c r="R5">
        <v>0.63053358904973333</v>
      </c>
      <c r="S5">
        <v>0.90422726200000003</v>
      </c>
      <c r="T5">
        <v>0.63751793019178671</v>
      </c>
      <c r="U5">
        <v>0.57610323770019589</v>
      </c>
      <c r="V5">
        <v>0.48596112299999999</v>
      </c>
      <c r="W5">
        <v>0.92174747959673542</v>
      </c>
      <c r="X5">
        <v>0.95340786561489121</v>
      </c>
      <c r="Y5">
        <v>0.9217563298735465</v>
      </c>
      <c r="Z5">
        <v>0.46150000000000002</v>
      </c>
      <c r="AA5">
        <v>0.55800000000000005</v>
      </c>
      <c r="AB5">
        <v>0.89856230031948892</v>
      </c>
      <c r="AC5">
        <v>0.49</v>
      </c>
      <c r="AD5">
        <v>0.66579743113157819</v>
      </c>
      <c r="AE5">
        <v>0.50791070929730553</v>
      </c>
      <c r="AF5">
        <v>0.74409999999999998</v>
      </c>
      <c r="AG5">
        <v>0.89853987270685143</v>
      </c>
      <c r="AH5">
        <v>0.625</v>
      </c>
      <c r="AI5">
        <v>0.84340736575766095</v>
      </c>
      <c r="AJ5">
        <v>0.40881217399999997</v>
      </c>
      <c r="AK5">
        <v>0.51</v>
      </c>
      <c r="AL5">
        <v>0.48599999999999999</v>
      </c>
      <c r="AM5">
        <v>0.61199999999999999</v>
      </c>
      <c r="AN5">
        <v>0.76595744700000001</v>
      </c>
      <c r="AO5">
        <v>0.84499999999999997</v>
      </c>
      <c r="AP5">
        <v>0.54500000000000004</v>
      </c>
      <c r="AQ5">
        <v>0.58819999999999995</v>
      </c>
      <c r="AR5">
        <v>0.84448652660132562</v>
      </c>
      <c r="AS5">
        <v>0.64212901442114745</v>
      </c>
      <c r="AT5">
        <v>0.65449999999999997</v>
      </c>
      <c r="AU5">
        <v>0.76600000000000001</v>
      </c>
      <c r="AV5">
        <v>0.78394773681754548</v>
      </c>
      <c r="AW5">
        <v>0.63079322247726521</v>
      </c>
      <c r="AX5">
        <v>0.77677085300000004</v>
      </c>
      <c r="AY5">
        <v>0.77922077922077926</v>
      </c>
      <c r="AZ5">
        <v>0.60699999999999998</v>
      </c>
      <c r="BA5">
        <v>0.79220993563294273</v>
      </c>
      <c r="BB5">
        <v>0.6774</v>
      </c>
      <c r="BC5">
        <v>0.77684268935540557</v>
      </c>
      <c r="BD5">
        <v>0.75</v>
      </c>
      <c r="BE5">
        <v>0.67665538907684875</v>
      </c>
      <c r="BF5">
        <v>0.58265357083402691</v>
      </c>
      <c r="BG5">
        <v>0.69574180248663275</v>
      </c>
      <c r="BH5">
        <v>0.626</v>
      </c>
      <c r="BI5">
        <v>0.63716814200000005</v>
      </c>
      <c r="BJ5">
        <v>0.40408575600000002</v>
      </c>
      <c r="BK5">
        <v>0.62790000000000001</v>
      </c>
      <c r="BL5">
        <v>0.6956</v>
      </c>
      <c r="BM5">
        <v>0.74890264958983699</v>
      </c>
      <c r="BN5">
        <v>0.78848807411787902</v>
      </c>
      <c r="BO5">
        <v>0.39964475999999999</v>
      </c>
      <c r="BP5">
        <v>0.67981899999999995</v>
      </c>
      <c r="BQ5">
        <v>0.530457077</v>
      </c>
      <c r="BR5">
        <v>0.62271751328139691</v>
      </c>
      <c r="BS5">
        <v>0.70963926700000002</v>
      </c>
      <c r="BT5">
        <v>0.62514109087120351</v>
      </c>
      <c r="BU5">
        <v>0.66568000000000005</v>
      </c>
      <c r="BV5">
        <v>0.72</v>
      </c>
      <c r="BW5">
        <v>0.65389156299999995</v>
      </c>
      <c r="BX5">
        <v>0.71571287984970022</v>
      </c>
      <c r="BY5">
        <v>0.84682541282738877</v>
      </c>
      <c r="BZ5">
        <v>0.81946222800000001</v>
      </c>
      <c r="CA5">
        <v>0.59503570214212853</v>
      </c>
      <c r="CB5">
        <v>0.73199999999999998</v>
      </c>
      <c r="CC5">
        <v>0.60526581300000004</v>
      </c>
      <c r="CD5">
        <v>0.71330916007846401</v>
      </c>
      <c r="CE5">
        <v>0.92177698118038665</v>
      </c>
      <c r="CF5">
        <v>0.72</v>
      </c>
      <c r="CG5">
        <v>0.77419354799999995</v>
      </c>
      <c r="CH5">
        <v>0.36060401199999997</v>
      </c>
      <c r="CI5">
        <v>0.81426909654905</v>
      </c>
      <c r="CJ5">
        <v>0.69981046799825042</v>
      </c>
      <c r="CK5">
        <v>0.63626723223753978</v>
      </c>
      <c r="CL5">
        <v>0.84739778264246879</v>
      </c>
      <c r="CM5">
        <v>0.61858061522997032</v>
      </c>
      <c r="CN5">
        <v>0.78805656494899523</v>
      </c>
      <c r="CO5">
        <v>0.63096873418470301</v>
      </c>
      <c r="CP5">
        <v>0.84801908042930962</v>
      </c>
      <c r="CQ5">
        <v>0.39130434800000002</v>
      </c>
      <c r="CR5">
        <v>0.73239436599999996</v>
      </c>
      <c r="CS5">
        <v>0.76</v>
      </c>
      <c r="CT5">
        <v>0.64992116696956204</v>
      </c>
      <c r="CU5">
        <v>0.73885126220423958</v>
      </c>
      <c r="CV5">
        <v>0.8494071845691028</v>
      </c>
      <c r="CW5">
        <v>0.85</v>
      </c>
      <c r="CX5">
        <v>0.81042000000000003</v>
      </c>
      <c r="CY5">
        <v>0.65861328971849775</v>
      </c>
      <c r="CZ5">
        <v>0.84874299590560087</v>
      </c>
      <c r="DA5">
        <v>0.73115860517435316</v>
      </c>
      <c r="DB5">
        <v>0.66</v>
      </c>
      <c r="DC5">
        <v>0.80869345463735154</v>
      </c>
      <c r="DD5">
        <v>0.407802624</v>
      </c>
      <c r="DE5">
        <v>0.6557181604125063</v>
      </c>
      <c r="DF5">
        <v>0.72242010735965478</v>
      </c>
      <c r="DG5">
        <v>0.8494071845691028</v>
      </c>
      <c r="DH5">
        <v>0.79194852299999996</v>
      </c>
      <c r="DI5">
        <v>0.75</v>
      </c>
      <c r="DJ5">
        <v>0.653792602</v>
      </c>
      <c r="DK5">
        <v>0.75468731600000005</v>
      </c>
      <c r="DL5">
        <v>0.75930678100000004</v>
      </c>
      <c r="DM5">
        <v>0.83797031795335364</v>
      </c>
      <c r="DN5">
        <v>0.75928008999999996</v>
      </c>
      <c r="DO5">
        <v>0.86937855500000005</v>
      </c>
      <c r="DP5">
        <v>0.63397226851607258</v>
      </c>
      <c r="DQ5">
        <v>0.7593067810313916</v>
      </c>
      <c r="DR5">
        <v>0.74680000000000002</v>
      </c>
      <c r="DS5">
        <v>0.596059385</v>
      </c>
      <c r="DT5">
        <v>0.80134830000000001</v>
      </c>
      <c r="DU5">
        <v>0.75164422200000003</v>
      </c>
      <c r="DV5">
        <v>0.76792627899999999</v>
      </c>
      <c r="DW5">
        <v>0.77019076484221793</v>
      </c>
      <c r="DX5">
        <v>0.85064109132942101</v>
      </c>
      <c r="DY5">
        <v>0.79034000000000004</v>
      </c>
      <c r="DZ5">
        <v>0.85080854080881352</v>
      </c>
      <c r="EA5">
        <v>0.39965363399999998</v>
      </c>
      <c r="EB5">
        <v>0.77512551699999999</v>
      </c>
      <c r="EC5">
        <v>0.31970161200000002</v>
      </c>
      <c r="ED5">
        <v>0.76738063899999998</v>
      </c>
      <c r="EE5">
        <v>0.85131220725440315</v>
      </c>
      <c r="EF5">
        <v>0.75395828097511941</v>
      </c>
      <c r="EG5">
        <v>0.83915820857084367</v>
      </c>
      <c r="EH5">
        <v>0.72</v>
      </c>
      <c r="EI5">
        <v>0.85170599999999996</v>
      </c>
      <c r="EJ5">
        <v>0.82516893004736869</v>
      </c>
      <c r="EK5">
        <v>0.68390587765473654</v>
      </c>
      <c r="EL5">
        <v>0.80798643511509038</v>
      </c>
      <c r="EM5">
        <v>0.85553079269205601</v>
      </c>
      <c r="EN5">
        <v>0.92728437993028479</v>
      </c>
      <c r="EO5">
        <v>0.74074099999999998</v>
      </c>
      <c r="EP5">
        <v>0.85207100000000002</v>
      </c>
      <c r="EQ5">
        <v>0.8432569082489475</v>
      </c>
      <c r="ER5">
        <v>0.82251842976776457</v>
      </c>
      <c r="ES5">
        <v>0.75205599999999995</v>
      </c>
      <c r="ET5">
        <v>0.765957</v>
      </c>
      <c r="EU5">
        <v>0.67</v>
      </c>
      <c r="EV5">
        <v>0.71964017991004503</v>
      </c>
      <c r="EW5">
        <v>0.85242399999999996</v>
      </c>
      <c r="EX5">
        <v>0.95887849571141592</v>
      </c>
      <c r="EY5">
        <v>0.80731969860064579</v>
      </c>
      <c r="EZ5">
        <v>0.71747545499029841</v>
      </c>
      <c r="FA5">
        <v>0.96372924669300331</v>
      </c>
      <c r="FB5">
        <v>0.80757928110488808</v>
      </c>
      <c r="FC5">
        <v>0.85355239097692326</v>
      </c>
      <c r="FD5">
        <v>0.59556916394331638</v>
      </c>
      <c r="FE5">
        <v>0.85890975721484197</v>
      </c>
      <c r="FF5">
        <v>0.85382662164997569</v>
      </c>
      <c r="FG5">
        <v>0.89407611985269209</v>
      </c>
      <c r="FH5">
        <v>0.80316777608506174</v>
      </c>
    </row>
    <row r="6" spans="1:164" x14ac:dyDescent="0.25">
      <c r="A6" t="s">
        <v>2</v>
      </c>
      <c r="B6">
        <v>0.15527950300000001</v>
      </c>
      <c r="C6">
        <v>7.1352123000000003E-2</v>
      </c>
      <c r="D6">
        <v>0.16245068500000001</v>
      </c>
      <c r="E6">
        <v>0.14258216297141227</v>
      </c>
      <c r="F6">
        <v>7.5862069000000004E-2</v>
      </c>
      <c r="G6">
        <v>9.0909090999999997E-2</v>
      </c>
      <c r="H6">
        <v>0.13311100000000001</v>
      </c>
      <c r="I6">
        <v>0.12654668166479188</v>
      </c>
      <c r="J6">
        <v>0.103306</v>
      </c>
      <c r="K6">
        <v>4.3449924000000001E-2</v>
      </c>
      <c r="L6">
        <v>8.682628231565695E-2</v>
      </c>
      <c r="M6">
        <v>6.6611157000000004E-2</v>
      </c>
      <c r="N6">
        <v>6.6607459999999993E-2</v>
      </c>
      <c r="O6">
        <v>7.4526755E-2</v>
      </c>
      <c r="P6">
        <v>9.9108000000000002E-2</v>
      </c>
      <c r="Q6">
        <v>6.6666666999999999E-2</v>
      </c>
      <c r="R6">
        <v>0.12260375342633704</v>
      </c>
      <c r="S6">
        <v>9.4190339999999997E-2</v>
      </c>
      <c r="T6">
        <v>6.3751793019178674E-2</v>
      </c>
      <c r="U6">
        <v>5.7610323770019588E-2</v>
      </c>
      <c r="V6">
        <v>8.0993520999999999E-2</v>
      </c>
      <c r="W6">
        <v>7.6812289966394623E-2</v>
      </c>
      <c r="X6">
        <v>9.080074910618012E-2</v>
      </c>
      <c r="Y6">
        <v>7.6813027489462213E-2</v>
      </c>
      <c r="Z6">
        <v>7.0000000000000007E-2</v>
      </c>
      <c r="AA6">
        <v>0.11627999999999999</v>
      </c>
      <c r="AB6">
        <v>0.10143769968051108</v>
      </c>
      <c r="AC6">
        <v>9.6000000000000002E-2</v>
      </c>
      <c r="AD6">
        <v>7.397749234795313E-2</v>
      </c>
      <c r="AE6">
        <v>8.465178488288426E-2</v>
      </c>
      <c r="AF6">
        <v>0.14699999999999999</v>
      </c>
      <c r="AG6">
        <v>9.9837763634094606E-2</v>
      </c>
      <c r="AH6">
        <v>4.2000000000000003E-2</v>
      </c>
      <c r="AI6">
        <v>0.15462468372223784</v>
      </c>
      <c r="AJ6">
        <v>4.5423575000000001E-2</v>
      </c>
      <c r="AK6">
        <v>8.465178488288426E-2</v>
      </c>
      <c r="AL6">
        <v>0.08</v>
      </c>
      <c r="AM6">
        <v>6.0999999999999999E-2</v>
      </c>
      <c r="AN6">
        <v>0.120567376</v>
      </c>
      <c r="AO6">
        <v>0.15490000000000001</v>
      </c>
      <c r="AP6">
        <v>0.09</v>
      </c>
      <c r="AQ6">
        <v>9.7912505385187795E-2</v>
      </c>
      <c r="AR6">
        <v>0.15354300483660466</v>
      </c>
      <c r="AS6">
        <v>0.11593996093715163</v>
      </c>
      <c r="AT6">
        <v>5.45E-2</v>
      </c>
      <c r="AU6">
        <v>6.3E-2</v>
      </c>
      <c r="AV6">
        <v>8.3994400373308437E-2</v>
      </c>
      <c r="AW6">
        <v>8.6999999999999994E-2</v>
      </c>
      <c r="AX6">
        <v>7.3978000000000002E-2</v>
      </c>
      <c r="AY6">
        <v>0.10551948051948051</v>
      </c>
      <c r="AZ6">
        <v>8.8599999999999998E-2</v>
      </c>
      <c r="BA6">
        <v>9.0774055124608011E-2</v>
      </c>
      <c r="BB6">
        <v>6.4000000000000001E-2</v>
      </c>
      <c r="BC6">
        <v>7.3985018033848146E-2</v>
      </c>
      <c r="BD6">
        <v>0.13</v>
      </c>
      <c r="BE6">
        <v>6.4443370388271304E-2</v>
      </c>
      <c r="BF6">
        <v>8.323622440486099E-2</v>
      </c>
      <c r="BG6">
        <v>0.10951491335437738</v>
      </c>
      <c r="BH6">
        <v>0.113</v>
      </c>
      <c r="BI6">
        <v>9.7345133E-2</v>
      </c>
      <c r="BJ6">
        <v>7.8572000000000003E-2</v>
      </c>
      <c r="BK6">
        <v>9.2999999999999999E-2</v>
      </c>
      <c r="BL6">
        <v>7.0000000000000007E-2</v>
      </c>
      <c r="BM6">
        <v>6.9342837924984913E-2</v>
      </c>
      <c r="BN6">
        <v>7.8848807411787902E-2</v>
      </c>
      <c r="BO6">
        <v>6.6607E-2</v>
      </c>
      <c r="BP6">
        <v>0.106222</v>
      </c>
      <c r="BQ6">
        <v>6.1886658999999997E-2</v>
      </c>
      <c r="BR6">
        <v>6.486640763347884E-2</v>
      </c>
      <c r="BS6">
        <v>7.8848807000000007E-2</v>
      </c>
      <c r="BT6">
        <v>0.11287269696285619</v>
      </c>
      <c r="BU6">
        <v>0.110947</v>
      </c>
      <c r="BV6">
        <v>6.6000000000000003E-2</v>
      </c>
      <c r="BW6">
        <v>5.4490999999999998E-2</v>
      </c>
      <c r="BX6">
        <v>4.4732054990606264E-2</v>
      </c>
      <c r="BY6">
        <v>0.15121882371917655</v>
      </c>
      <c r="BZ6">
        <v>5.9752454000000003E-2</v>
      </c>
      <c r="CA6">
        <v>7.7921341947183489E-2</v>
      </c>
      <c r="CB6">
        <v>7.2999999999999995E-2</v>
      </c>
      <c r="CC6">
        <v>9.0789871999999994E-2</v>
      </c>
      <c r="CD6">
        <v>9.5107888010461869E-2</v>
      </c>
      <c r="CE6">
        <v>7.6814748431698887E-2</v>
      </c>
      <c r="CF6">
        <v>8.4000000000000005E-2</v>
      </c>
      <c r="CG6">
        <v>0.150537634</v>
      </c>
      <c r="CH6">
        <v>5.2588000000000003E-2</v>
      </c>
      <c r="CI6">
        <v>0.10663047692904226</v>
      </c>
      <c r="CJ6">
        <v>8.0186616124799534E-2</v>
      </c>
      <c r="CK6">
        <v>9.7207493814068582E-2</v>
      </c>
      <c r="CL6">
        <v>0.15064849469199446</v>
      </c>
      <c r="CM6">
        <v>8.3766124979058471E-2</v>
      </c>
      <c r="CN6">
        <v>0.14009894487982139</v>
      </c>
      <c r="CO6">
        <v>5.2580727848725251E-2</v>
      </c>
      <c r="CP6">
        <v>0.15017004549269025</v>
      </c>
      <c r="CQ6">
        <v>8.6956521999999994E-2</v>
      </c>
      <c r="CR6">
        <v>0.12676056299999999</v>
      </c>
      <c r="CS6">
        <v>9.4E-2</v>
      </c>
      <c r="CT6">
        <v>6.0177885830514997E-2</v>
      </c>
      <c r="CU6">
        <v>0.12753980121382708</v>
      </c>
      <c r="CV6">
        <v>0.14864625729959299</v>
      </c>
      <c r="CW6">
        <v>0.15</v>
      </c>
      <c r="CX6">
        <v>0.120598</v>
      </c>
      <c r="CY6">
        <v>6.5861328971849778E-2</v>
      </c>
      <c r="CZ6">
        <v>0.14931589742783719</v>
      </c>
      <c r="DA6">
        <v>0.12654668166479188</v>
      </c>
      <c r="DB6">
        <v>0.08</v>
      </c>
      <c r="DC6">
        <v>0.1305702973633224</v>
      </c>
      <c r="DD6">
        <v>6.1170000000000002E-2</v>
      </c>
      <c r="DE6">
        <v>0.11425392189005791</v>
      </c>
      <c r="DF6">
        <v>0.12542015752771785</v>
      </c>
      <c r="DG6">
        <v>0.14864625729959299</v>
      </c>
      <c r="DH6">
        <v>0.14024088400000001</v>
      </c>
      <c r="DI6">
        <v>0.125</v>
      </c>
      <c r="DJ6">
        <v>6.6589999999999996E-2</v>
      </c>
      <c r="DK6">
        <v>0.11792</v>
      </c>
      <c r="DL6">
        <v>0.119521</v>
      </c>
      <c r="DM6">
        <v>0.11897109452424157</v>
      </c>
      <c r="DN6">
        <v>0.12654699999999999</v>
      </c>
      <c r="DO6">
        <v>0.128796823</v>
      </c>
      <c r="DP6">
        <v>5.7633842592370234E-2</v>
      </c>
      <c r="DQ6">
        <v>0.12655113017189862</v>
      </c>
      <c r="DR6">
        <v>0.12859999999999999</v>
      </c>
      <c r="DS6">
        <v>6.071E-2</v>
      </c>
      <c r="DT6">
        <v>9.5398606999999996E-2</v>
      </c>
      <c r="DU6">
        <v>0.12918885099999999</v>
      </c>
      <c r="DV6">
        <v>0.12798799999999999</v>
      </c>
      <c r="DW6">
        <v>0.11410233553218042</v>
      </c>
      <c r="DX6">
        <v>0.14744445583043297</v>
      </c>
      <c r="DY6">
        <v>5.4885000000000003E-2</v>
      </c>
      <c r="DZ6">
        <v>0.1472553243707562</v>
      </c>
      <c r="EA6">
        <v>6.6609000000000002E-2</v>
      </c>
      <c r="EB6">
        <v>0.129188</v>
      </c>
      <c r="EC6">
        <v>6.6604999999999998E-2</v>
      </c>
      <c r="ED6">
        <v>0.12434408499999999</v>
      </c>
      <c r="EE6">
        <v>0.14677796676800053</v>
      </c>
      <c r="EF6">
        <v>4.3980899723548635E-2</v>
      </c>
      <c r="EG6">
        <v>0.12056870812799478</v>
      </c>
      <c r="EH6">
        <v>6.6666666999999999E-2</v>
      </c>
      <c r="EI6">
        <v>0.14638699999999999</v>
      </c>
      <c r="EJ6">
        <v>0.13752815500789478</v>
      </c>
      <c r="EK6">
        <v>4.6934717093952513E-2</v>
      </c>
      <c r="EL6">
        <v>0.11609000504527162</v>
      </c>
      <c r="EM6">
        <v>0.14258846544867601</v>
      </c>
      <c r="EN6">
        <v>7.1329567686944984E-2</v>
      </c>
      <c r="EO6">
        <v>7.4074000000000001E-2</v>
      </c>
      <c r="EP6">
        <v>0.145957</v>
      </c>
      <c r="EQ6">
        <v>0.11631129768951</v>
      </c>
      <c r="ER6">
        <v>0.14137035511633453</v>
      </c>
      <c r="ES6">
        <v>6.6587999999999994E-2</v>
      </c>
      <c r="ET6">
        <v>8.7470000000000006E-2</v>
      </c>
      <c r="EU6">
        <v>6.1386497760787979E-2</v>
      </c>
      <c r="EV6">
        <v>0.10494752623688156</v>
      </c>
      <c r="EW6">
        <v>0.145622</v>
      </c>
      <c r="EX6">
        <v>3.9953270654642326E-2</v>
      </c>
      <c r="EY6">
        <v>0.11033369214208825</v>
      </c>
      <c r="EZ6">
        <v>4.7333450155609962E-2</v>
      </c>
      <c r="FA6">
        <v>3.5135962119015741E-2</v>
      </c>
      <c r="FB6">
        <v>0.13085775388273649</v>
      </c>
      <c r="FC6">
        <v>0.14455322750415636</v>
      </c>
      <c r="FD6">
        <v>3.3087175774628691E-2</v>
      </c>
      <c r="FE6">
        <v>4.8801690750843292E-2</v>
      </c>
      <c r="FF6">
        <v>0.14428088745474127</v>
      </c>
      <c r="FG6">
        <v>0.10430888064948074</v>
      </c>
      <c r="FH6">
        <v>5.148511385160652E-2</v>
      </c>
    </row>
    <row r="7" spans="1:164" x14ac:dyDescent="0.25">
      <c r="A7" t="s">
        <v>3</v>
      </c>
      <c r="B7">
        <v>0</v>
      </c>
      <c r="C7">
        <v>0.28540849099999999</v>
      </c>
      <c r="D7">
        <v>0</v>
      </c>
      <c r="E7">
        <v>0</v>
      </c>
      <c r="F7">
        <v>0</v>
      </c>
      <c r="G7">
        <v>0.36363636399999999</v>
      </c>
      <c r="H7">
        <v>0.26622299999999999</v>
      </c>
      <c r="I7">
        <v>0</v>
      </c>
      <c r="J7">
        <v>0.275482</v>
      </c>
      <c r="K7">
        <v>0.69519878300000004</v>
      </c>
      <c r="L7">
        <v>0</v>
      </c>
      <c r="M7">
        <v>0.53288925899999995</v>
      </c>
      <c r="N7">
        <v>0.53285967999999995</v>
      </c>
      <c r="O7">
        <v>0</v>
      </c>
      <c r="P7">
        <v>0.24395800000000001</v>
      </c>
      <c r="Q7">
        <v>0.26666666700000002</v>
      </c>
      <c r="R7">
        <v>0</v>
      </c>
      <c r="S7">
        <v>0</v>
      </c>
      <c r="T7">
        <v>0</v>
      </c>
      <c r="U7">
        <v>0.30725506010677117</v>
      </c>
      <c r="V7">
        <v>0.431965443</v>
      </c>
      <c r="W7">
        <v>0</v>
      </c>
      <c r="X7">
        <v>0</v>
      </c>
      <c r="Y7">
        <v>0</v>
      </c>
      <c r="Z7">
        <v>0.46150000000000002</v>
      </c>
      <c r="AA7">
        <v>0.32</v>
      </c>
      <c r="AB7">
        <v>0</v>
      </c>
      <c r="AC7">
        <v>0.22</v>
      </c>
      <c r="AD7">
        <v>0</v>
      </c>
      <c r="AE7">
        <v>0.4063285674378444</v>
      </c>
      <c r="AF7">
        <v>0.109</v>
      </c>
      <c r="AG7">
        <v>0</v>
      </c>
      <c r="AH7">
        <v>0.3330419216518879</v>
      </c>
      <c r="AI7">
        <v>0</v>
      </c>
      <c r="AJ7">
        <v>0.54508289799999998</v>
      </c>
      <c r="AK7">
        <v>0.40679999999999999</v>
      </c>
      <c r="AL7">
        <v>0.432</v>
      </c>
      <c r="AM7">
        <v>0.32700000000000001</v>
      </c>
      <c r="AN7">
        <v>0.113475177</v>
      </c>
      <c r="AO7">
        <v>0</v>
      </c>
      <c r="AP7">
        <v>0.36320162230057962</v>
      </c>
      <c r="AQ7">
        <v>0.31332001723260094</v>
      </c>
      <c r="AR7">
        <v>0</v>
      </c>
      <c r="AS7">
        <v>0.14269533653803276</v>
      </c>
      <c r="AT7">
        <v>0.29089999999999999</v>
      </c>
      <c r="AU7">
        <v>0.17</v>
      </c>
      <c r="AV7">
        <v>0</v>
      </c>
      <c r="AW7">
        <v>0.28035254332322895</v>
      </c>
      <c r="AX7">
        <v>0.147956</v>
      </c>
      <c r="AY7">
        <v>0</v>
      </c>
      <c r="AZ7">
        <v>0.3</v>
      </c>
      <c r="BA7">
        <v>0</v>
      </c>
      <c r="BB7">
        <v>0.25777971112561121</v>
      </c>
      <c r="BC7">
        <v>0.14797003606769629</v>
      </c>
      <c r="BD7">
        <v>0.1</v>
      </c>
      <c r="BE7">
        <v>0.25777348155308522</v>
      </c>
      <c r="BF7">
        <v>0.33294489761944396</v>
      </c>
      <c r="BG7">
        <v>0.1030728596276493</v>
      </c>
      <c r="BH7">
        <v>0.14000000000000001</v>
      </c>
      <c r="BI7">
        <v>0.14159292000000001</v>
      </c>
      <c r="BJ7">
        <v>0.35918699999999998</v>
      </c>
      <c r="BK7">
        <v>0.27900000000000003</v>
      </c>
      <c r="BL7">
        <v>0.23</v>
      </c>
      <c r="BM7">
        <v>0.22189708135995173</v>
      </c>
      <c r="BN7">
        <v>0.21026348643143439</v>
      </c>
      <c r="BO7">
        <v>0.53286</v>
      </c>
      <c r="BP7">
        <v>0.113303</v>
      </c>
      <c r="BQ7">
        <v>0.28291044100000001</v>
      </c>
      <c r="BR7">
        <v>0.312</v>
      </c>
      <c r="BS7">
        <v>0.210263486</v>
      </c>
      <c r="BT7">
        <v>0.13892024241582301</v>
      </c>
      <c r="BU7">
        <v>0.22189300000000001</v>
      </c>
      <c r="BV7">
        <v>0.21308615339539466</v>
      </c>
      <c r="BW7">
        <v>0.29061799999999999</v>
      </c>
      <c r="BX7">
        <v>0.2385709599499001</v>
      </c>
      <c r="BY7">
        <v>0</v>
      </c>
      <c r="BZ7">
        <v>0</v>
      </c>
      <c r="CA7">
        <v>0.22668026748271561</v>
      </c>
      <c r="CB7">
        <v>0.19500000000000001</v>
      </c>
      <c r="CC7">
        <v>0.16140421699999999</v>
      </c>
      <c r="CD7">
        <v>0.19021577602092374</v>
      </c>
      <c r="CE7">
        <v>0</v>
      </c>
      <c r="CF7">
        <v>0.19251941738811312</v>
      </c>
      <c r="CG7">
        <v>8.6021504999999998E-2</v>
      </c>
      <c r="CH7">
        <v>0.48080499999999998</v>
      </c>
      <c r="CI7">
        <v>7.754943776657619E-2</v>
      </c>
      <c r="CJ7">
        <v>0.1166350779997084</v>
      </c>
      <c r="CK7">
        <v>0.14139271827500885</v>
      </c>
      <c r="CL7">
        <v>0</v>
      </c>
      <c r="CM7">
        <v>0.20619353840999008</v>
      </c>
      <c r="CN7">
        <v>7.0049472439910693E-2</v>
      </c>
      <c r="CO7">
        <v>0.3154843670923515</v>
      </c>
      <c r="CP7">
        <v>0</v>
      </c>
      <c r="CQ7">
        <v>0.52173913000000005</v>
      </c>
      <c r="CR7">
        <v>7.5117371000000002E-2</v>
      </c>
      <c r="CS7">
        <v>0.13655722174332363</v>
      </c>
      <c r="CT7">
        <v>0.28885385198647201</v>
      </c>
      <c r="CU7">
        <v>7.0366786876594242E-2</v>
      </c>
      <c r="CV7">
        <v>0</v>
      </c>
      <c r="CW7">
        <v>0</v>
      </c>
      <c r="CX7">
        <v>6.7534999999999998E-2</v>
      </c>
      <c r="CY7">
        <v>0.26344531588739911</v>
      </c>
      <c r="CZ7">
        <v>0</v>
      </c>
      <c r="DA7">
        <v>7.4990626171728525E-2</v>
      </c>
      <c r="DB7">
        <v>0.17</v>
      </c>
      <c r="DC7">
        <v>0</v>
      </c>
      <c r="DD7">
        <v>0.43498900000000001</v>
      </c>
      <c r="DE7">
        <v>0.15896197828181971</v>
      </c>
      <c r="DF7">
        <v>8.0268900817739422E-2</v>
      </c>
      <c r="DG7">
        <v>0</v>
      </c>
      <c r="DH7">
        <v>6.5995709999999999E-2</v>
      </c>
      <c r="DI7">
        <v>0.125</v>
      </c>
      <c r="DJ7">
        <v>0.193716</v>
      </c>
      <c r="DK7">
        <v>0.125781</v>
      </c>
      <c r="DL7">
        <v>0.11249000000000001</v>
      </c>
      <c r="DM7">
        <v>4.1381250269301416E-2</v>
      </c>
      <c r="DN7">
        <v>0.112486</v>
      </c>
      <c r="DO7">
        <v>0</v>
      </c>
      <c r="DP7">
        <v>0.3073804938259746</v>
      </c>
      <c r="DQ7">
        <v>0.1124898934861321</v>
      </c>
      <c r="DR7">
        <v>6.6277000000000003E-2</v>
      </c>
      <c r="DS7">
        <v>0.26491500000000001</v>
      </c>
      <c r="DT7">
        <v>0.115</v>
      </c>
      <c r="DU7">
        <v>6.2637018000000003E-2</v>
      </c>
      <c r="DV7">
        <v>0.10238999999999999</v>
      </c>
      <c r="DW7">
        <v>0.11410233553218042</v>
      </c>
      <c r="DX7">
        <v>0</v>
      </c>
      <c r="DY7">
        <v>0</v>
      </c>
      <c r="DZ7">
        <v>0</v>
      </c>
      <c r="EA7">
        <v>0.53287200000000001</v>
      </c>
      <c r="EB7">
        <v>9.3954999999999997E-2</v>
      </c>
      <c r="EC7">
        <v>0.42626900000000001</v>
      </c>
      <c r="ED7">
        <v>5.6843009999999999E-2</v>
      </c>
      <c r="EE7">
        <v>0</v>
      </c>
      <c r="EF7">
        <v>0.20105554159336517</v>
      </c>
      <c r="EG7">
        <v>3.858198660095833E-2</v>
      </c>
      <c r="EH7">
        <v>0.21333333300000001</v>
      </c>
      <c r="EI7">
        <v>0</v>
      </c>
      <c r="EJ7">
        <v>3.5491136776230912E-2</v>
      </c>
      <c r="EK7">
        <v>0.26819838339401436</v>
      </c>
      <c r="EL7">
        <v>7.429760322897383E-2</v>
      </c>
      <c r="EM7">
        <v>0</v>
      </c>
      <c r="EN7">
        <v>0</v>
      </c>
      <c r="EO7">
        <v>9.8765000000000006E-2</v>
      </c>
      <c r="EP7">
        <v>0</v>
      </c>
      <c r="EQ7">
        <v>3.8770432563170004E-2</v>
      </c>
      <c r="ER7">
        <v>3.4271601240323524E-2</v>
      </c>
      <c r="ES7">
        <v>0.12534300000000001</v>
      </c>
      <c r="ET7">
        <v>0.11347500000000001</v>
      </c>
      <c r="EU7">
        <v>0.26</v>
      </c>
      <c r="EV7">
        <v>4.7976011994002997E-2</v>
      </c>
      <c r="EW7">
        <v>0</v>
      </c>
      <c r="EX7">
        <v>0</v>
      </c>
      <c r="EY7">
        <v>4.3057050592034442E-2</v>
      </c>
      <c r="EZ7">
        <v>0.19929873749730509</v>
      </c>
      <c r="FA7">
        <v>0</v>
      </c>
      <c r="FB7">
        <v>5.982068748925097E-2</v>
      </c>
      <c r="FC7">
        <v>0</v>
      </c>
      <c r="FD7">
        <v>0.37057636867584132</v>
      </c>
      <c r="FE7">
        <v>0</v>
      </c>
      <c r="FF7">
        <v>0</v>
      </c>
      <c r="FG7">
        <v>0</v>
      </c>
      <c r="FH7">
        <v>0</v>
      </c>
    </row>
    <row r="8" spans="1:164" x14ac:dyDescent="0.25">
      <c r="A8" t="s">
        <v>4</v>
      </c>
      <c r="B8">
        <v>0.31055900600000003</v>
      </c>
      <c r="C8">
        <v>0</v>
      </c>
      <c r="D8">
        <v>0</v>
      </c>
      <c r="E8">
        <v>0</v>
      </c>
      <c r="F8">
        <v>9.6551724000000005E-2</v>
      </c>
      <c r="G8">
        <v>0</v>
      </c>
      <c r="H8">
        <v>0</v>
      </c>
      <c r="I8">
        <v>0.19685039370078738</v>
      </c>
      <c r="J8">
        <v>0</v>
      </c>
      <c r="K8">
        <v>0</v>
      </c>
      <c r="L8">
        <v>0</v>
      </c>
      <c r="M8">
        <v>0</v>
      </c>
      <c r="N8">
        <v>0</v>
      </c>
      <c r="O8">
        <v>0.20867491399999999</v>
      </c>
      <c r="P8">
        <v>0.10673199999999999</v>
      </c>
      <c r="Q8">
        <v>0.46666666699999998</v>
      </c>
      <c r="R8">
        <v>0.24520750685267409</v>
      </c>
      <c r="S8">
        <v>0</v>
      </c>
      <c r="T8">
        <v>0.29750836742283376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0.192</v>
      </c>
      <c r="AD8">
        <v>0.25892122321783595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0.12485841947077868</v>
      </c>
      <c r="AT8">
        <v>0</v>
      </c>
      <c r="AU8">
        <v>0</v>
      </c>
      <c r="AV8">
        <v>0.13065795613625758</v>
      </c>
      <c r="AW8">
        <v>0</v>
      </c>
      <c r="AX8">
        <v>0</v>
      </c>
      <c r="AY8">
        <v>0.11363636363636363</v>
      </c>
      <c r="BA8">
        <v>0.11553061561313747</v>
      </c>
      <c r="BB8">
        <v>0</v>
      </c>
      <c r="BC8">
        <v>0</v>
      </c>
      <c r="BD8">
        <v>0</v>
      </c>
      <c r="BE8">
        <v>0</v>
      </c>
      <c r="BF8">
        <v>0</v>
      </c>
      <c r="BG8">
        <v>9.0188752174193143E-2</v>
      </c>
      <c r="BH8">
        <v>0.1216</v>
      </c>
      <c r="BI8">
        <v>0.123893805</v>
      </c>
      <c r="BJ8">
        <v>0.15714400000000001</v>
      </c>
      <c r="BK8">
        <v>0</v>
      </c>
      <c r="BL8">
        <v>0</v>
      </c>
      <c r="BM8">
        <v>0</v>
      </c>
      <c r="BN8">
        <v>0</v>
      </c>
      <c r="BO8">
        <v>0</v>
      </c>
      <c r="BP8">
        <v>9.9140000000000006E-2</v>
      </c>
      <c r="BQ8">
        <v>0.12377331799999999</v>
      </c>
      <c r="BR8">
        <v>0</v>
      </c>
      <c r="BS8">
        <v>0</v>
      </c>
      <c r="BT8">
        <v>0.12155521211384514</v>
      </c>
      <c r="BU8">
        <v>0</v>
      </c>
      <c r="BV8">
        <v>0</v>
      </c>
      <c r="BW8">
        <v>0</v>
      </c>
      <c r="BX8">
        <v>0</v>
      </c>
      <c r="BY8">
        <v>0</v>
      </c>
      <c r="BZ8">
        <v>0.11950490800000001</v>
      </c>
      <c r="CA8">
        <v>9.9172617023688084E-2</v>
      </c>
      <c r="CB8">
        <v>0</v>
      </c>
      <c r="CC8">
        <v>0.14122868999999999</v>
      </c>
      <c r="CD8">
        <v>0</v>
      </c>
      <c r="CE8">
        <v>0</v>
      </c>
      <c r="CF8">
        <v>0</v>
      </c>
      <c r="CG8">
        <v>0</v>
      </c>
      <c r="CH8">
        <v>0.10517600000000001</v>
      </c>
      <c r="CI8">
        <v>0</v>
      </c>
      <c r="CJ8">
        <v>0.10205569324974485</v>
      </c>
      <c r="CK8">
        <v>0.12371862849063274</v>
      </c>
      <c r="CL8">
        <v>0</v>
      </c>
      <c r="CM8">
        <v>9.0209673054370665E-2</v>
      </c>
      <c r="CN8">
        <v>0</v>
      </c>
      <c r="CO8">
        <v>0</v>
      </c>
      <c r="CP8">
        <v>0</v>
      </c>
      <c r="CQ8">
        <v>0</v>
      </c>
      <c r="CR8">
        <v>6.57277E-2</v>
      </c>
      <c r="CS8">
        <v>0</v>
      </c>
      <c r="CT8">
        <v>0</v>
      </c>
      <c r="CU8">
        <v>6.1570938517019967E-2</v>
      </c>
      <c r="CV8">
        <v>0</v>
      </c>
      <c r="CW8">
        <v>0</v>
      </c>
      <c r="CX8">
        <v>5.7993000000000003E-2</v>
      </c>
      <c r="CY8">
        <v>0</v>
      </c>
      <c r="CZ8">
        <v>0</v>
      </c>
      <c r="DA8">
        <v>6.5616797900262466E-2</v>
      </c>
      <c r="DB8">
        <v>0.08</v>
      </c>
      <c r="DC8">
        <v>5.8967231067306884E-2</v>
      </c>
      <c r="DD8">
        <v>9.5154000000000002E-2</v>
      </c>
      <c r="DE8">
        <v>6.9545865498296125E-2</v>
      </c>
      <c r="DF8">
        <v>7.0235288215521996E-2</v>
      </c>
      <c r="DG8">
        <v>0</v>
      </c>
      <c r="DH8">
        <v>0</v>
      </c>
      <c r="DI8">
        <v>0</v>
      </c>
      <c r="DJ8">
        <v>8.4751000000000007E-2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0.06</v>
      </c>
      <c r="DS8">
        <v>7.7267000000000002E-2</v>
      </c>
      <c r="DT8">
        <v>0</v>
      </c>
      <c r="DU8">
        <v>5.4807390999999997E-2</v>
      </c>
      <c r="DV8">
        <v>0</v>
      </c>
      <c r="DW8">
        <v>0</v>
      </c>
      <c r="DX8">
        <v>0</v>
      </c>
      <c r="DY8">
        <v>0.15367700000000001</v>
      </c>
      <c r="DZ8">
        <v>0</v>
      </c>
      <c r="EA8">
        <v>0</v>
      </c>
      <c r="EB8">
        <v>0</v>
      </c>
      <c r="EC8">
        <v>0.18649299999999999</v>
      </c>
      <c r="ED8">
        <v>4.9737634000000003E-2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8.6419999999999997E-2</v>
      </c>
      <c r="EP8">
        <v>0</v>
      </c>
      <c r="EQ8">
        <v>0</v>
      </c>
      <c r="ER8">
        <v>0</v>
      </c>
      <c r="ES8">
        <v>5.4836999999999997E-2</v>
      </c>
      <c r="ET8">
        <v>3.3097000000000001E-2</v>
      </c>
      <c r="EU8">
        <v>0</v>
      </c>
      <c r="EV8">
        <v>0.12593703148425786</v>
      </c>
      <c r="EW8">
        <v>0</v>
      </c>
      <c r="EX8">
        <v>0</v>
      </c>
      <c r="EY8">
        <v>3.7674919268030141E-2</v>
      </c>
      <c r="EZ8">
        <v>3.4877279062028393E-2</v>
      </c>
      <c r="FA8">
        <v>0</v>
      </c>
      <c r="FB8">
        <v>0</v>
      </c>
      <c r="FC8">
        <v>0</v>
      </c>
      <c r="FD8">
        <v>0</v>
      </c>
      <c r="FE8">
        <v>9.1096489401574152E-2</v>
      </c>
      <c r="FF8">
        <v>0</v>
      </c>
      <c r="FG8">
        <v>0</v>
      </c>
      <c r="FH8">
        <v>0.14415831878449825</v>
      </c>
    </row>
    <row r="9" spans="1:164" x14ac:dyDescent="0.25">
      <c r="A9" t="s">
        <v>333</v>
      </c>
      <c r="B9" t="s">
        <v>5</v>
      </c>
      <c r="C9" t="s">
        <v>6</v>
      </c>
      <c r="D9" t="s">
        <v>7</v>
      </c>
      <c r="E9" t="s">
        <v>61</v>
      </c>
      <c r="F9" t="s">
        <v>8</v>
      </c>
      <c r="G9" t="s">
        <v>9</v>
      </c>
      <c r="H9" t="s">
        <v>10</v>
      </c>
      <c r="I9" t="s">
        <v>62</v>
      </c>
      <c r="J9" t="s">
        <v>11</v>
      </c>
      <c r="K9" t="s">
        <v>12</v>
      </c>
      <c r="L9" t="s">
        <v>63</v>
      </c>
      <c r="M9" t="s">
        <v>13</v>
      </c>
      <c r="N9" t="s">
        <v>14</v>
      </c>
      <c r="O9" t="s">
        <v>15</v>
      </c>
      <c r="P9" t="s">
        <v>290</v>
      </c>
      <c r="Q9" t="s">
        <v>16</v>
      </c>
      <c r="R9" t="s">
        <v>212</v>
      </c>
      <c r="S9" t="s">
        <v>17</v>
      </c>
      <c r="T9" t="s">
        <v>213</v>
      </c>
      <c r="U9" t="s">
        <v>114</v>
      </c>
      <c r="V9" t="s">
        <v>18</v>
      </c>
      <c r="W9" t="s">
        <v>64</v>
      </c>
      <c r="X9" t="s">
        <v>9</v>
      </c>
      <c r="Y9" t="s">
        <v>64</v>
      </c>
      <c r="Z9" t="s">
        <v>115</v>
      </c>
      <c r="AA9" t="s">
        <v>116</v>
      </c>
      <c r="AB9" t="s">
        <v>65</v>
      </c>
      <c r="AC9" t="s">
        <v>117</v>
      </c>
      <c r="AD9" t="s">
        <v>214</v>
      </c>
      <c r="AE9" t="s">
        <v>118</v>
      </c>
      <c r="AF9" t="s">
        <v>119</v>
      </c>
      <c r="AG9" t="s">
        <v>65</v>
      </c>
      <c r="AH9" t="s">
        <v>120</v>
      </c>
      <c r="AI9" t="s">
        <v>66</v>
      </c>
      <c r="AJ9" t="s">
        <v>19</v>
      </c>
      <c r="AK9" t="s">
        <v>118</v>
      </c>
      <c r="AL9" t="s">
        <v>18</v>
      </c>
      <c r="AM9" t="s">
        <v>121</v>
      </c>
      <c r="AN9" t="s">
        <v>20</v>
      </c>
      <c r="AO9" t="s">
        <v>66</v>
      </c>
      <c r="AP9" t="s">
        <v>122</v>
      </c>
      <c r="AQ9" t="s">
        <v>123</v>
      </c>
      <c r="AR9" t="s">
        <v>67</v>
      </c>
      <c r="AS9" t="s">
        <v>124</v>
      </c>
      <c r="AT9" t="s">
        <v>125</v>
      </c>
      <c r="AU9" t="s">
        <v>21</v>
      </c>
      <c r="AV9" t="s">
        <v>68</v>
      </c>
      <c r="AW9" t="s">
        <v>126</v>
      </c>
      <c r="AX9" t="s">
        <v>71</v>
      </c>
      <c r="AY9" t="s">
        <v>69</v>
      </c>
      <c r="AZ9" t="s">
        <v>127</v>
      </c>
      <c r="BA9" t="s">
        <v>70</v>
      </c>
      <c r="BB9" t="s">
        <v>128</v>
      </c>
      <c r="BC9" t="s">
        <v>71</v>
      </c>
      <c r="BD9" t="s">
        <v>129</v>
      </c>
      <c r="BE9" t="s">
        <v>128</v>
      </c>
      <c r="BF9" t="s">
        <v>130</v>
      </c>
      <c r="BG9" t="s">
        <v>72</v>
      </c>
      <c r="BH9" t="s">
        <v>131</v>
      </c>
      <c r="BI9" t="s">
        <v>22</v>
      </c>
      <c r="BJ9" t="s">
        <v>291</v>
      </c>
      <c r="BK9" t="s">
        <v>132</v>
      </c>
      <c r="BL9" t="s">
        <v>133</v>
      </c>
      <c r="BM9" t="s">
        <v>134</v>
      </c>
      <c r="BN9" t="s">
        <v>24</v>
      </c>
      <c r="BO9" t="s">
        <v>292</v>
      </c>
      <c r="BP9" t="s">
        <v>23</v>
      </c>
      <c r="BR9" t="s">
        <v>135</v>
      </c>
      <c r="BS9" t="s">
        <v>24</v>
      </c>
      <c r="BT9" t="s">
        <v>131</v>
      </c>
      <c r="BU9" t="s">
        <v>25</v>
      </c>
      <c r="BV9" t="s">
        <v>41</v>
      </c>
      <c r="BW9" t="s">
        <v>293</v>
      </c>
      <c r="BX9" t="s">
        <v>215</v>
      </c>
      <c r="BY9" t="s">
        <v>216</v>
      </c>
      <c r="BZ9" t="s">
        <v>26</v>
      </c>
      <c r="CA9" t="s">
        <v>217</v>
      </c>
      <c r="CB9" t="s">
        <v>136</v>
      </c>
      <c r="CC9" t="s">
        <v>27</v>
      </c>
      <c r="CD9" t="s">
        <v>218</v>
      </c>
      <c r="CE9" t="s">
        <v>73</v>
      </c>
      <c r="CF9" t="s">
        <v>137</v>
      </c>
      <c r="CG9" t="s">
        <v>28</v>
      </c>
      <c r="CH9" t="s">
        <v>294</v>
      </c>
      <c r="CI9" t="s">
        <v>74</v>
      </c>
      <c r="CJ9" t="s">
        <v>75</v>
      </c>
      <c r="CK9" t="s">
        <v>22</v>
      </c>
      <c r="CL9" t="s">
        <v>219</v>
      </c>
      <c r="CM9" t="s">
        <v>220</v>
      </c>
      <c r="CN9" t="s">
        <v>76</v>
      </c>
      <c r="CO9" t="s">
        <v>138</v>
      </c>
      <c r="CP9" t="s">
        <v>221</v>
      </c>
      <c r="CQ9" t="s">
        <v>29</v>
      </c>
      <c r="CR9" t="s">
        <v>30</v>
      </c>
      <c r="CS9" t="s">
        <v>139</v>
      </c>
      <c r="CT9" t="s">
        <v>140</v>
      </c>
      <c r="CU9" t="s">
        <v>77</v>
      </c>
      <c r="CV9" t="s">
        <v>78</v>
      </c>
      <c r="CW9" t="s">
        <v>31</v>
      </c>
      <c r="CX9" t="s">
        <v>32</v>
      </c>
      <c r="CY9" t="s">
        <v>141</v>
      </c>
      <c r="CZ9" t="s">
        <v>222</v>
      </c>
      <c r="DA9" t="s">
        <v>30</v>
      </c>
      <c r="DB9" t="s">
        <v>142</v>
      </c>
      <c r="DC9" t="s">
        <v>79</v>
      </c>
      <c r="DD9" t="s">
        <v>295</v>
      </c>
      <c r="DE9" t="s">
        <v>80</v>
      </c>
      <c r="DF9" t="s">
        <v>81</v>
      </c>
      <c r="DG9" t="s">
        <v>78</v>
      </c>
      <c r="DH9" t="s">
        <v>33</v>
      </c>
      <c r="DI9" t="s">
        <v>34</v>
      </c>
      <c r="DJ9" t="s">
        <v>296</v>
      </c>
      <c r="DK9" t="s">
        <v>297</v>
      </c>
      <c r="DL9" t="s">
        <v>298</v>
      </c>
      <c r="DM9" t="s">
        <v>299</v>
      </c>
      <c r="DN9" t="s">
        <v>82</v>
      </c>
      <c r="DO9" t="s">
        <v>35</v>
      </c>
      <c r="DP9" t="s">
        <v>143</v>
      </c>
      <c r="DQ9" t="s">
        <v>82</v>
      </c>
      <c r="DR9" t="s">
        <v>36</v>
      </c>
      <c r="DS9" t="s">
        <v>300</v>
      </c>
      <c r="DT9" t="s">
        <v>37</v>
      </c>
      <c r="DU9" t="s">
        <v>38</v>
      </c>
      <c r="DV9" t="s">
        <v>301</v>
      </c>
      <c r="DW9" t="s">
        <v>83</v>
      </c>
      <c r="DX9" t="s">
        <v>302</v>
      </c>
      <c r="DY9" t="s">
        <v>39</v>
      </c>
      <c r="DZ9" t="s">
        <v>84</v>
      </c>
      <c r="EA9" t="s">
        <v>303</v>
      </c>
      <c r="EB9" t="s">
        <v>304</v>
      </c>
      <c r="EC9" t="s">
        <v>305</v>
      </c>
      <c r="ED9" t="s">
        <v>40</v>
      </c>
      <c r="EE9" t="s">
        <v>306</v>
      </c>
      <c r="EF9" t="s">
        <v>85</v>
      </c>
      <c r="EG9" t="s">
        <v>307</v>
      </c>
      <c r="EH9" t="s">
        <v>41</v>
      </c>
      <c r="EI9" t="s">
        <v>42</v>
      </c>
      <c r="EJ9" t="s">
        <v>308</v>
      </c>
      <c r="EK9" t="s">
        <v>309</v>
      </c>
      <c r="EL9" t="s">
        <v>310</v>
      </c>
      <c r="EM9" t="s">
        <v>311</v>
      </c>
      <c r="EN9" t="s">
        <v>312</v>
      </c>
      <c r="EO9" t="s">
        <v>43</v>
      </c>
      <c r="EP9" t="s">
        <v>44</v>
      </c>
      <c r="EQ9" t="s">
        <v>313</v>
      </c>
      <c r="ER9" t="s">
        <v>314</v>
      </c>
      <c r="ES9" t="s">
        <v>45</v>
      </c>
      <c r="ET9" t="s">
        <v>46</v>
      </c>
      <c r="EU9" t="s">
        <v>144</v>
      </c>
      <c r="EV9" t="s">
        <v>315</v>
      </c>
      <c r="EW9" t="s">
        <v>47</v>
      </c>
      <c r="EX9" t="s">
        <v>234</v>
      </c>
      <c r="EY9" t="s">
        <v>235</v>
      </c>
      <c r="EZ9" t="s">
        <v>236</v>
      </c>
      <c r="FA9" t="s">
        <v>237</v>
      </c>
      <c r="FB9" t="s">
        <v>238</v>
      </c>
      <c r="FC9" t="s">
        <v>239</v>
      </c>
      <c r="FD9" t="s">
        <v>240</v>
      </c>
      <c r="FE9" t="s">
        <v>241</v>
      </c>
      <c r="FF9" t="s">
        <v>242</v>
      </c>
      <c r="FG9" t="s">
        <v>243</v>
      </c>
      <c r="FH9" t="s">
        <v>244</v>
      </c>
    </row>
    <row r="11" spans="1:164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</row>
    <row r="12" spans="1:164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</row>
    <row r="13" spans="1:164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</row>
    <row r="14" spans="1:164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</row>
    <row r="15" spans="1:164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</row>
    <row r="16" spans="1:164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</row>
    <row r="17" spans="2:166" x14ac:dyDescent="0.25">
      <c r="B17" s="13"/>
      <c r="C17" s="13"/>
      <c r="D17" s="13"/>
      <c r="E17" s="13"/>
      <c r="H17" t="s">
        <v>245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</row>
    <row r="18" spans="2:166" x14ac:dyDescent="0.25">
      <c r="B18" s="13"/>
      <c r="C18" s="13"/>
      <c r="D18" s="13"/>
      <c r="E18" s="13"/>
      <c r="G18" t="s">
        <v>1</v>
      </c>
      <c r="H18" s="4">
        <v>86.2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</row>
    <row r="19" spans="2:166" x14ac:dyDescent="0.25">
      <c r="B19" s="13"/>
      <c r="C19" s="13"/>
      <c r="D19" s="13"/>
      <c r="E19" s="13"/>
      <c r="G19" t="s">
        <v>2</v>
      </c>
      <c r="H19" s="4">
        <v>13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</row>
    <row r="20" spans="2:166" x14ac:dyDescent="0.25">
      <c r="B20" s="13"/>
      <c r="C20" s="13"/>
      <c r="D20" s="13"/>
      <c r="E20" s="13"/>
      <c r="G20" t="s">
        <v>3</v>
      </c>
      <c r="H20" s="4">
        <v>0.7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</row>
    <row r="21" spans="2:166" x14ac:dyDescent="0.25">
      <c r="B21" s="13"/>
      <c r="C21" s="13"/>
      <c r="D21" s="13"/>
      <c r="E21" s="13"/>
      <c r="G21" t="s">
        <v>4</v>
      </c>
      <c r="H21" s="4">
        <v>0.1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</row>
    <row r="22" spans="2:166" x14ac:dyDescent="0.25">
      <c r="B22" s="13"/>
      <c r="C22" s="13"/>
      <c r="D22" s="13"/>
      <c r="E22" s="13"/>
      <c r="G22" t="s">
        <v>324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</row>
    <row r="23" spans="2:166" x14ac:dyDescent="0.25">
      <c r="B23" s="13"/>
      <c r="C23" s="13"/>
      <c r="D23" s="13"/>
      <c r="E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</row>
    <row r="24" spans="2:166" x14ac:dyDescent="0.25">
      <c r="B24" s="13"/>
      <c r="C24" s="13"/>
      <c r="D24" s="13"/>
      <c r="E24" s="13"/>
      <c r="F24" t="s">
        <v>325</v>
      </c>
      <c r="G24" s="4">
        <v>100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</row>
    <row r="25" spans="2:166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</row>
    <row r="26" spans="2:166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</row>
    <row r="27" spans="2:166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</row>
    <row r="28" spans="2:166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</row>
    <row r="29" spans="2:166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</row>
    <row r="30" spans="2:166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</row>
    <row r="31" spans="2:166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</row>
    <row r="32" spans="2:166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</row>
    <row r="33" spans="2:166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</row>
    <row r="34" spans="2:166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</row>
    <row r="35" spans="2:166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</row>
    <row r="36" spans="2:166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</row>
    <row r="37" spans="2:166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</row>
    <row r="38" spans="2:166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</row>
    <row r="39" spans="2:166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</row>
    <row r="40" spans="2:166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</row>
    <row r="41" spans="2:166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</row>
    <row r="42" spans="2:166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</row>
    <row r="43" spans="2:166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</row>
    <row r="44" spans="2:166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</row>
    <row r="45" spans="2:166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</row>
    <row r="46" spans="2:166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</row>
    <row r="47" spans="2:166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</row>
    <row r="48" spans="2:166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</row>
    <row r="49" spans="2:166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</row>
    <row r="50" spans="2:166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</row>
    <row r="51" spans="2:166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</row>
    <row r="52" spans="2:166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</row>
    <row r="53" spans="2:166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</row>
    <row r="54" spans="2:166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</row>
    <row r="55" spans="2:166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</row>
    <row r="56" spans="2:166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</row>
    <row r="57" spans="2:166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</row>
    <row r="58" spans="2:166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</row>
    <row r="59" spans="2:166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</row>
    <row r="60" spans="2:166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</row>
    <row r="61" spans="2:166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</row>
    <row r="62" spans="2:166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</row>
    <row r="63" spans="2:166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</row>
    <row r="64" spans="2:166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</row>
    <row r="65" spans="2:166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</row>
    <row r="66" spans="2:166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</row>
    <row r="67" spans="2:166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</row>
    <row r="68" spans="2:166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</row>
    <row r="69" spans="2:166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</row>
    <row r="70" spans="2:166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</row>
    <row r="71" spans="2:16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</row>
    <row r="72" spans="2:16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</row>
    <row r="73" spans="2:166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</row>
    <row r="74" spans="2:166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</row>
    <row r="75" spans="2:166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</row>
    <row r="76" spans="2:166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</row>
    <row r="77" spans="2:166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</row>
    <row r="78" spans="2:166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</row>
    <row r="79" spans="2:166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</row>
    <row r="80" spans="2:166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</row>
    <row r="81" spans="2:166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</row>
    <row r="82" spans="2:166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</row>
    <row r="83" spans="2:16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</row>
    <row r="84" spans="2:16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</row>
    <row r="85" spans="2:166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</row>
    <row r="86" spans="2:166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</row>
    <row r="87" spans="2:166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</row>
    <row r="88" spans="2:166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</row>
    <row r="89" spans="2:166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</row>
    <row r="90" spans="2:166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</row>
    <row r="91" spans="2:166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</row>
    <row r="92" spans="2:166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</row>
    <row r="93" spans="2:166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</row>
    <row r="94" spans="2:166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</row>
    <row r="95" spans="2:16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</row>
    <row r="96" spans="2:166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</row>
    <row r="97" spans="2:166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</row>
    <row r="98" spans="2:166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</row>
    <row r="99" spans="2:16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</row>
    <row r="100" spans="2:166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</row>
    <row r="101" spans="2:166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</row>
    <row r="102" spans="2:166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</row>
    <row r="103" spans="2:166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</row>
    <row r="104" spans="2:166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</row>
    <row r="105" spans="2:166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</row>
    <row r="106" spans="2:166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</row>
    <row r="107" spans="2:166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</row>
    <row r="108" spans="2:166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</row>
    <row r="109" spans="2:166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</row>
    <row r="110" spans="2:166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</row>
    <row r="111" spans="2:166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</row>
    <row r="112" spans="2:166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</row>
    <row r="113" spans="2:166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</row>
    <row r="114" spans="2:166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</row>
    <row r="115" spans="2:166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</row>
    <row r="116" spans="2:166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</row>
    <row r="117" spans="2:166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</row>
    <row r="118" spans="2:166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</row>
    <row r="119" spans="2:166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</row>
    <row r="120" spans="2:166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</row>
    <row r="121" spans="2:166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</row>
    <row r="122" spans="2:166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</row>
    <row r="123" spans="2:166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</row>
    <row r="124" spans="2:166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</row>
    <row r="125" spans="2:166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</row>
    <row r="126" spans="2:166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</row>
    <row r="127" spans="2:166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</row>
    <row r="128" spans="2:166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</row>
    <row r="129" spans="2:166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</row>
    <row r="130" spans="2:166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</row>
    <row r="131" spans="2:166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</row>
    <row r="132" spans="2:166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</row>
    <row r="133" spans="2:166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</row>
    <row r="134" spans="2:166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</row>
    <row r="135" spans="2:166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</row>
    <row r="136" spans="2:166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</row>
    <row r="137" spans="2:166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</row>
    <row r="138" spans="2:166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</row>
    <row r="139" spans="2:166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</row>
    <row r="140" spans="2:166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</row>
    <row r="141" spans="2:166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</row>
    <row r="142" spans="2:166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</row>
    <row r="143" spans="2:166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</row>
    <row r="144" spans="2:166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</row>
    <row r="145" spans="2:166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</row>
    <row r="146" spans="2:166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</row>
    <row r="147" spans="2:166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</row>
    <row r="148" spans="2:166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</row>
    <row r="149" spans="2:166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</row>
    <row r="150" spans="2:166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</row>
    <row r="151" spans="2:166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</row>
    <row r="152" spans="2:166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</row>
    <row r="153" spans="2:166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</row>
    <row r="154" spans="2:166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</row>
    <row r="155" spans="2:166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</row>
    <row r="156" spans="2:166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</row>
    <row r="157" spans="2:166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</row>
    <row r="158" spans="2:166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</row>
    <row r="159" spans="2:166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</row>
    <row r="160" spans="2:166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</row>
    <row r="161" spans="2:166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</row>
    <row r="162" spans="2:166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</row>
    <row r="163" spans="2:166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</row>
    <row r="164" spans="2:166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</row>
    <row r="165" spans="2:166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</row>
    <row r="166" spans="2:166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</row>
    <row r="167" spans="2:166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</row>
    <row r="168" spans="2:166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</row>
    <row r="169" spans="2:166" x14ac:dyDescent="0.2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</row>
    <row r="170" spans="2:166" x14ac:dyDescent="0.2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</row>
    <row r="171" spans="2:166" x14ac:dyDescent="0.2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</row>
    <row r="172" spans="2:166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</row>
    <row r="173" spans="2:166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</row>
    <row r="174" spans="2:166" x14ac:dyDescent="0.2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</row>
    <row r="175" spans="2:166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</row>
    <row r="176" spans="2:166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</row>
    <row r="177" spans="2:166" x14ac:dyDescent="0.2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</row>
    <row r="178" spans="2:166" x14ac:dyDescent="0.2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</row>
    <row r="179" spans="2:166" x14ac:dyDescent="0.2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</row>
    <row r="180" spans="2:166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</row>
    <row r="181" spans="2:166" x14ac:dyDescent="0.2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</row>
    <row r="182" spans="2:166" x14ac:dyDescent="0.2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</row>
    <row r="183" spans="2:166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</row>
    <row r="184" spans="2:166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</row>
    <row r="185" spans="2:166" x14ac:dyDescent="0.2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</row>
    <row r="186" spans="2:166" x14ac:dyDescent="0.2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</row>
    <row r="187" spans="2:166" x14ac:dyDescent="0.2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</row>
    <row r="188" spans="2:166" x14ac:dyDescent="0.2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</row>
    <row r="189" spans="2:166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</row>
    <row r="190" spans="2:166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</row>
    <row r="191" spans="2:166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</row>
    <row r="192" spans="2:166" x14ac:dyDescent="0.2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</row>
    <row r="193" spans="2:166" x14ac:dyDescent="0.2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</row>
    <row r="194" spans="2:166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</row>
    <row r="195" spans="2:166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</row>
    <row r="196" spans="2:166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</row>
    <row r="197" spans="2:166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</row>
    <row r="198" spans="2:166" x14ac:dyDescent="0.2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</row>
    <row r="199" spans="2:166" x14ac:dyDescent="0.2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</row>
    <row r="200" spans="2:166" x14ac:dyDescent="0.2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</row>
    <row r="201" spans="2:166" x14ac:dyDescent="0.2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</row>
    <row r="202" spans="2:166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</row>
    <row r="203" spans="2:166" x14ac:dyDescent="0.2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</row>
    <row r="204" spans="2:166" x14ac:dyDescent="0.2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</row>
    <row r="205" spans="2:166" x14ac:dyDescent="0.2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</row>
    <row r="206" spans="2:166" x14ac:dyDescent="0.2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</row>
    <row r="207" spans="2:166" x14ac:dyDescent="0.2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</row>
    <row r="208" spans="2:166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</row>
    <row r="209" spans="2:166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</row>
    <row r="210" spans="2:166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</row>
    <row r="211" spans="2:166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</row>
    <row r="212" spans="2:166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</row>
    <row r="213" spans="2:166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</row>
    <row r="214" spans="2:166" x14ac:dyDescent="0.2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</row>
    <row r="215" spans="2:166" x14ac:dyDescent="0.2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</row>
    <row r="216" spans="2:166" x14ac:dyDescent="0.2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</row>
    <row r="217" spans="2:166" x14ac:dyDescent="0.2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</row>
    <row r="218" spans="2:166" x14ac:dyDescent="0.2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</row>
    <row r="219" spans="2:166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</row>
    <row r="220" spans="2:166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</row>
    <row r="221" spans="2:166" x14ac:dyDescent="0.2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</row>
    <row r="222" spans="2:166" x14ac:dyDescent="0.2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</row>
    <row r="223" spans="2:166" x14ac:dyDescent="0.2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</row>
    <row r="224" spans="2:166" x14ac:dyDescent="0.2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</row>
    <row r="225" spans="2:166" x14ac:dyDescent="0.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</row>
    <row r="226" spans="2:166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</row>
    <row r="227" spans="2:166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</row>
    <row r="228" spans="2:166" x14ac:dyDescent="0.2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</row>
    <row r="229" spans="2:166" x14ac:dyDescent="0.2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</row>
    <row r="230" spans="2:166" x14ac:dyDescent="0.2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</row>
    <row r="231" spans="2:166" x14ac:dyDescent="0.2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</row>
    <row r="232" spans="2:166" x14ac:dyDescent="0.2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</row>
    <row r="233" spans="2:166" x14ac:dyDescent="0.2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</row>
    <row r="234" spans="2:166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</row>
    <row r="235" spans="2:166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</row>
    <row r="236" spans="2:166" x14ac:dyDescent="0.2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</row>
    <row r="237" spans="2:166" x14ac:dyDescent="0.2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</row>
    <row r="238" spans="2:166" x14ac:dyDescent="0.2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</row>
    <row r="239" spans="2:166" x14ac:dyDescent="0.2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</row>
    <row r="240" spans="2:166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</row>
    <row r="241" spans="2:166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</row>
    <row r="242" spans="2:166" x14ac:dyDescent="0.2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</row>
    <row r="243" spans="2:166" x14ac:dyDescent="0.2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</row>
    <row r="244" spans="2:166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</row>
    <row r="245" spans="2:166" x14ac:dyDescent="0.2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</row>
    <row r="246" spans="2:166" x14ac:dyDescent="0.2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</row>
    <row r="247" spans="2:166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</row>
    <row r="248" spans="2:166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</row>
    <row r="249" spans="2:166" x14ac:dyDescent="0.2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</row>
    <row r="250" spans="2:166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</row>
    <row r="251" spans="2:166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</row>
    <row r="252" spans="2:166" x14ac:dyDescent="0.2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</row>
    <row r="253" spans="2:166" x14ac:dyDescent="0.2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</row>
    <row r="254" spans="2:166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</row>
    <row r="255" spans="2:166" x14ac:dyDescent="0.2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</row>
    <row r="256" spans="2:166" x14ac:dyDescent="0.2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</row>
    <row r="257" spans="2:166" x14ac:dyDescent="0.2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</row>
    <row r="258" spans="2:166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</row>
    <row r="259" spans="2:166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</row>
    <row r="260" spans="2:166" x14ac:dyDescent="0.2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</row>
    <row r="261" spans="2:166" x14ac:dyDescent="0.2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</row>
    <row r="262" spans="2:166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</row>
    <row r="263" spans="2:166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</row>
    <row r="264" spans="2:166" x14ac:dyDescent="0.2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</row>
    <row r="265" spans="2:166" x14ac:dyDescent="0.2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</row>
    <row r="266" spans="2:166" x14ac:dyDescent="0.2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</row>
    <row r="267" spans="2:166" x14ac:dyDescent="0.2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</row>
    <row r="268" spans="2:166" x14ac:dyDescent="0.2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</row>
    <row r="269" spans="2:166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</row>
    <row r="270" spans="2:166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</row>
    <row r="271" spans="2:166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</row>
    <row r="272" spans="2:166" x14ac:dyDescent="0.2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</row>
    <row r="273" spans="2:166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</row>
    <row r="274" spans="2:166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</row>
    <row r="275" spans="2:166" x14ac:dyDescent="0.2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</row>
    <row r="276" spans="2:166" x14ac:dyDescent="0.2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</row>
    <row r="277" spans="2:166" x14ac:dyDescent="0.2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</row>
    <row r="278" spans="2:166" x14ac:dyDescent="0.2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</row>
    <row r="279" spans="2:166" x14ac:dyDescent="0.2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</row>
    <row r="280" spans="2:166" x14ac:dyDescent="0.2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</row>
    <row r="281" spans="2:166" x14ac:dyDescent="0.2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</row>
    <row r="282" spans="2:166" x14ac:dyDescent="0.2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</row>
    <row r="283" spans="2:166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</row>
    <row r="284" spans="2:166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</row>
    <row r="285" spans="2:166" x14ac:dyDescent="0.2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</row>
    <row r="286" spans="2:166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</row>
    <row r="287" spans="2:166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</row>
    <row r="288" spans="2:166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</row>
    <row r="289" spans="2:166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</row>
    <row r="290" spans="2:166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</row>
    <row r="291" spans="2:166" x14ac:dyDescent="0.2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</row>
    <row r="292" spans="2:166" x14ac:dyDescent="0.2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</row>
    <row r="293" spans="2:166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</row>
    <row r="294" spans="2:166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</row>
    <row r="295" spans="2:166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</row>
    <row r="296" spans="2:166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</row>
    <row r="297" spans="2:166" x14ac:dyDescent="0.2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</row>
    <row r="298" spans="2:166" x14ac:dyDescent="0.2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</row>
    <row r="299" spans="2:166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</row>
    <row r="300" spans="2:166" x14ac:dyDescent="0.2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</row>
    <row r="301" spans="2:166" x14ac:dyDescent="0.2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</row>
    <row r="302" spans="2:166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</row>
    <row r="303" spans="2:166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</row>
    <row r="304" spans="2:166" x14ac:dyDescent="0.2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</row>
    <row r="305" spans="2:166" x14ac:dyDescent="0.2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</row>
    <row r="306" spans="2:166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</row>
    <row r="307" spans="2:166" x14ac:dyDescent="0.2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</row>
    <row r="308" spans="2:166" x14ac:dyDescent="0.2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</row>
    <row r="309" spans="2:166" x14ac:dyDescent="0.2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</row>
    <row r="310" spans="2:166" x14ac:dyDescent="0.2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</row>
    <row r="311" spans="2:166" x14ac:dyDescent="0.2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</row>
    <row r="312" spans="2:166" x14ac:dyDescent="0.2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</row>
    <row r="313" spans="2:166" x14ac:dyDescent="0.2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</row>
    <row r="314" spans="2:166" x14ac:dyDescent="0.2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</row>
    <row r="315" spans="2:166" x14ac:dyDescent="0.2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</row>
    <row r="316" spans="2:166" x14ac:dyDescent="0.2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</row>
    <row r="317" spans="2:166" x14ac:dyDescent="0.2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</row>
    <row r="318" spans="2:166" x14ac:dyDescent="0.2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</row>
    <row r="319" spans="2:166" x14ac:dyDescent="0.2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</row>
    <row r="320" spans="2:166" x14ac:dyDescent="0.2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</row>
    <row r="321" spans="2:166" x14ac:dyDescent="0.2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</row>
    <row r="322" spans="2:166" x14ac:dyDescent="0.2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</row>
    <row r="323" spans="2:166" x14ac:dyDescent="0.2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</row>
    <row r="324" spans="2:166" x14ac:dyDescent="0.2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</row>
    <row r="325" spans="2:166" x14ac:dyDescent="0.2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</row>
    <row r="326" spans="2:166" x14ac:dyDescent="0.2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</row>
    <row r="327" spans="2:166" x14ac:dyDescent="0.2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</row>
    <row r="328" spans="2:166" x14ac:dyDescent="0.2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</row>
    <row r="329" spans="2:166" x14ac:dyDescent="0.2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</row>
    <row r="330" spans="2:166" x14ac:dyDescent="0.2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</row>
    <row r="331" spans="2:166" x14ac:dyDescent="0.2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</row>
    <row r="332" spans="2:166" x14ac:dyDescent="0.2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</row>
    <row r="333" spans="2:166" x14ac:dyDescent="0.2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</row>
    <row r="334" spans="2:166" x14ac:dyDescent="0.2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</row>
    <row r="335" spans="2:166" x14ac:dyDescent="0.2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</row>
    <row r="336" spans="2:166" x14ac:dyDescent="0.2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</row>
    <row r="337" spans="2:166" x14ac:dyDescent="0.2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</row>
    <row r="338" spans="2:166" x14ac:dyDescent="0.2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</row>
    <row r="339" spans="2:166" x14ac:dyDescent="0.2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</row>
    <row r="340" spans="2:166" x14ac:dyDescent="0.2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</row>
    <row r="341" spans="2:166" x14ac:dyDescent="0.2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</row>
    <row r="342" spans="2:166" x14ac:dyDescent="0.2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</row>
    <row r="343" spans="2:166" x14ac:dyDescent="0.2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</row>
    <row r="344" spans="2:166" x14ac:dyDescent="0.2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</row>
    <row r="345" spans="2:166" x14ac:dyDescent="0.2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</row>
    <row r="346" spans="2:166" x14ac:dyDescent="0.2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</row>
    <row r="347" spans="2:166" x14ac:dyDescent="0.2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</row>
    <row r="348" spans="2:166" x14ac:dyDescent="0.2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</row>
    <row r="349" spans="2:166" x14ac:dyDescent="0.2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</row>
    <row r="350" spans="2:166" x14ac:dyDescent="0.2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</row>
    <row r="351" spans="2:166" x14ac:dyDescent="0.2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</row>
    <row r="352" spans="2:166" x14ac:dyDescent="0.2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</row>
    <row r="353" spans="2:166" x14ac:dyDescent="0.2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</row>
    <row r="354" spans="2:166" x14ac:dyDescent="0.2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</row>
    <row r="355" spans="2:166" x14ac:dyDescent="0.2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</row>
    <row r="356" spans="2:166" x14ac:dyDescent="0.2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</row>
    <row r="357" spans="2:166" x14ac:dyDescent="0.2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</row>
    <row r="358" spans="2:166" x14ac:dyDescent="0.2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</row>
    <row r="359" spans="2:166" x14ac:dyDescent="0.2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</row>
    <row r="360" spans="2:166" x14ac:dyDescent="0.2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</row>
    <row r="361" spans="2:166" x14ac:dyDescent="0.2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</row>
    <row r="362" spans="2:166" x14ac:dyDescent="0.2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</row>
    <row r="363" spans="2:166" x14ac:dyDescent="0.2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</row>
    <row r="364" spans="2:166" x14ac:dyDescent="0.2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</row>
    <row r="365" spans="2:166" x14ac:dyDescent="0.2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</row>
    <row r="366" spans="2:166" x14ac:dyDescent="0.2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</row>
    <row r="367" spans="2:166" x14ac:dyDescent="0.2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</row>
    <row r="368" spans="2:166" x14ac:dyDescent="0.2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</row>
    <row r="369" spans="2:166" x14ac:dyDescent="0.2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</row>
    <row r="370" spans="2:166" x14ac:dyDescent="0.2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  <c r="FC370" s="13"/>
      <c r="FD370" s="13"/>
      <c r="FE370" s="13"/>
      <c r="FF370" s="13"/>
      <c r="FG370" s="13"/>
      <c r="FH370" s="13"/>
      <c r="FI370" s="13"/>
      <c r="FJ370" s="13"/>
    </row>
    <row r="371" spans="2:166" x14ac:dyDescent="0.2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</row>
    <row r="372" spans="2:166" x14ac:dyDescent="0.2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</row>
    <row r="373" spans="2:166" x14ac:dyDescent="0.2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</row>
    <row r="374" spans="2:166" x14ac:dyDescent="0.2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</row>
    <row r="375" spans="2:166" x14ac:dyDescent="0.2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</row>
    <row r="376" spans="2:166" x14ac:dyDescent="0.2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</row>
    <row r="377" spans="2:166" x14ac:dyDescent="0.2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</row>
    <row r="378" spans="2:166" x14ac:dyDescent="0.2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</row>
    <row r="379" spans="2:166" x14ac:dyDescent="0.2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</row>
    <row r="380" spans="2:166" x14ac:dyDescent="0.2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</row>
    <row r="381" spans="2:166" x14ac:dyDescent="0.2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</row>
    <row r="382" spans="2:166" x14ac:dyDescent="0.2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</row>
    <row r="383" spans="2:166" x14ac:dyDescent="0.2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</row>
    <row r="384" spans="2:166" x14ac:dyDescent="0.2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</row>
    <row r="385" spans="2:166" x14ac:dyDescent="0.2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</row>
    <row r="386" spans="2:166" x14ac:dyDescent="0.2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</row>
    <row r="387" spans="2:166" x14ac:dyDescent="0.25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</row>
    <row r="388" spans="2:166" x14ac:dyDescent="0.25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</row>
    <row r="389" spans="2:166" x14ac:dyDescent="0.2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</row>
    <row r="390" spans="2:166" x14ac:dyDescent="0.25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  <c r="FC390" s="13"/>
      <c r="FD390" s="13"/>
      <c r="FE390" s="13"/>
      <c r="FF390" s="13"/>
      <c r="FG390" s="13"/>
      <c r="FH390" s="13"/>
      <c r="FI390" s="13"/>
      <c r="FJ390" s="13"/>
    </row>
    <row r="391" spans="2:166" x14ac:dyDescent="0.2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</row>
    <row r="392" spans="2:166" x14ac:dyDescent="0.25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</row>
    <row r="393" spans="2:166" x14ac:dyDescent="0.2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</row>
    <row r="394" spans="2:166" x14ac:dyDescent="0.25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</row>
    <row r="395" spans="2:166" x14ac:dyDescent="0.2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</row>
    <row r="396" spans="2:166" x14ac:dyDescent="0.25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</row>
    <row r="397" spans="2:166" x14ac:dyDescent="0.2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</row>
    <row r="398" spans="2:166" x14ac:dyDescent="0.25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</row>
    <row r="399" spans="2:166" x14ac:dyDescent="0.2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</row>
    <row r="400" spans="2:166" x14ac:dyDescent="0.2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</row>
    <row r="401" spans="2:166" x14ac:dyDescent="0.2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</row>
    <row r="402" spans="2:166" x14ac:dyDescent="0.25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</row>
    <row r="403" spans="2:166" x14ac:dyDescent="0.25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</row>
    <row r="404" spans="2:166" x14ac:dyDescent="0.2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</row>
    <row r="405" spans="2:166" x14ac:dyDescent="0.2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</row>
    <row r="406" spans="2:166" x14ac:dyDescent="0.2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</row>
    <row r="407" spans="2:166" x14ac:dyDescent="0.2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</row>
    <row r="408" spans="2:166" x14ac:dyDescent="0.25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</row>
    <row r="409" spans="2:166" x14ac:dyDescent="0.2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</row>
    <row r="410" spans="2:166" x14ac:dyDescent="0.2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</row>
    <row r="411" spans="2:166" x14ac:dyDescent="0.2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</row>
    <row r="412" spans="2:166" x14ac:dyDescent="0.25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</row>
    <row r="413" spans="2:166" x14ac:dyDescent="0.25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</row>
    <row r="414" spans="2:166" x14ac:dyDescent="0.25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</row>
    <row r="415" spans="2:166" x14ac:dyDescent="0.2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</row>
    <row r="416" spans="2:166" x14ac:dyDescent="0.25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</row>
    <row r="417" spans="2:166" x14ac:dyDescent="0.2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</row>
    <row r="418" spans="2:166" x14ac:dyDescent="0.25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</row>
    <row r="419" spans="2:166" x14ac:dyDescent="0.2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</row>
    <row r="420" spans="2:166" x14ac:dyDescent="0.25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</row>
    <row r="421" spans="2:166" x14ac:dyDescent="0.25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  <c r="FC421" s="13"/>
      <c r="FD421" s="13"/>
      <c r="FE421" s="13"/>
      <c r="FF421" s="13"/>
      <c r="FG421" s="13"/>
      <c r="FH421" s="13"/>
      <c r="FI421" s="13"/>
      <c r="FJ421" s="13"/>
    </row>
    <row r="422" spans="2:166" x14ac:dyDescent="0.2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</row>
    <row r="423" spans="2:166" x14ac:dyDescent="0.25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</row>
    <row r="424" spans="2:166" x14ac:dyDescent="0.2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</row>
    <row r="425" spans="2:166" x14ac:dyDescent="0.2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</row>
    <row r="426" spans="2:166" x14ac:dyDescent="0.25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</row>
    <row r="427" spans="2:166" x14ac:dyDescent="0.2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</row>
    <row r="428" spans="2:166" x14ac:dyDescent="0.25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</row>
    <row r="429" spans="2:166" x14ac:dyDescent="0.2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</row>
    <row r="430" spans="2:166" x14ac:dyDescent="0.2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</row>
    <row r="431" spans="2:166" x14ac:dyDescent="0.25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</row>
    <row r="432" spans="2:166" x14ac:dyDescent="0.25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</row>
    <row r="433" spans="2:166" x14ac:dyDescent="0.25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</row>
    <row r="434" spans="2:166" x14ac:dyDescent="0.25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</row>
    <row r="435" spans="2:166" x14ac:dyDescent="0.2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</row>
    <row r="436" spans="2:166" x14ac:dyDescent="0.2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</row>
    <row r="437" spans="2:166" x14ac:dyDescent="0.25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</row>
    <row r="438" spans="2:166" x14ac:dyDescent="0.2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</row>
    <row r="439" spans="2:166" x14ac:dyDescent="0.2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</row>
    <row r="440" spans="2:166" x14ac:dyDescent="0.25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</row>
    <row r="441" spans="2:166" x14ac:dyDescent="0.25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</row>
    <row r="442" spans="2:166" x14ac:dyDescent="0.25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</row>
    <row r="443" spans="2:166" x14ac:dyDescent="0.25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</row>
    <row r="444" spans="2:166" x14ac:dyDescent="0.25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</row>
    <row r="445" spans="2:166" x14ac:dyDescent="0.2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</row>
    <row r="446" spans="2:166" x14ac:dyDescent="0.25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</row>
    <row r="447" spans="2:166" x14ac:dyDescent="0.25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</row>
    <row r="448" spans="2:166" x14ac:dyDescent="0.25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</row>
    <row r="449" spans="2:166" x14ac:dyDescent="0.25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</row>
    <row r="450" spans="2:166" x14ac:dyDescent="0.2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</row>
    <row r="451" spans="2:166" x14ac:dyDescent="0.25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</row>
    <row r="452" spans="2:166" x14ac:dyDescent="0.25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</row>
    <row r="453" spans="2:166" x14ac:dyDescent="0.25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</row>
    <row r="454" spans="2:166" x14ac:dyDescent="0.25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</row>
    <row r="455" spans="2:166" x14ac:dyDescent="0.2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</row>
    <row r="456" spans="2:166" x14ac:dyDescent="0.25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</row>
    <row r="457" spans="2:166" x14ac:dyDescent="0.25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</row>
    <row r="458" spans="2:166" x14ac:dyDescent="0.2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</row>
    <row r="459" spans="2:166" x14ac:dyDescent="0.2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</row>
    <row r="460" spans="2:166" x14ac:dyDescent="0.2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</row>
    <row r="461" spans="2:166" x14ac:dyDescent="0.2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</row>
    <row r="462" spans="2:166" x14ac:dyDescent="0.2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</row>
    <row r="463" spans="2:166" x14ac:dyDescent="0.2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</row>
    <row r="464" spans="2:166" x14ac:dyDescent="0.2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</row>
    <row r="465" spans="2:166" x14ac:dyDescent="0.2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</row>
    <row r="466" spans="2:166" x14ac:dyDescent="0.2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</row>
    <row r="467" spans="2:166" x14ac:dyDescent="0.2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</row>
    <row r="468" spans="2:166" x14ac:dyDescent="0.2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</row>
    <row r="469" spans="2:166" x14ac:dyDescent="0.2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</row>
    <row r="470" spans="2:166" x14ac:dyDescent="0.2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</row>
    <row r="471" spans="2:166" x14ac:dyDescent="0.2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</row>
    <row r="472" spans="2:166" x14ac:dyDescent="0.2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</row>
    <row r="473" spans="2:166" x14ac:dyDescent="0.2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</row>
    <row r="474" spans="2:166" x14ac:dyDescent="0.2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</row>
    <row r="475" spans="2:166" x14ac:dyDescent="0.2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</row>
    <row r="476" spans="2:166" x14ac:dyDescent="0.2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</row>
    <row r="477" spans="2:166" x14ac:dyDescent="0.2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</row>
    <row r="478" spans="2:166" x14ac:dyDescent="0.2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</row>
    <row r="479" spans="2:166" x14ac:dyDescent="0.2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</row>
    <row r="480" spans="2:166" x14ac:dyDescent="0.2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</row>
    <row r="481" spans="2:166" x14ac:dyDescent="0.2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</row>
    <row r="482" spans="2:166" x14ac:dyDescent="0.2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</row>
    <row r="483" spans="2:166" x14ac:dyDescent="0.2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</row>
    <row r="484" spans="2:166" x14ac:dyDescent="0.2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</row>
    <row r="485" spans="2:166" x14ac:dyDescent="0.2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</row>
    <row r="486" spans="2:166" x14ac:dyDescent="0.2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</row>
    <row r="487" spans="2:166" x14ac:dyDescent="0.2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</row>
    <row r="488" spans="2:166" x14ac:dyDescent="0.2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</row>
    <row r="489" spans="2:166" x14ac:dyDescent="0.2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</row>
    <row r="490" spans="2:166" x14ac:dyDescent="0.2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</row>
    <row r="491" spans="2:166" x14ac:dyDescent="0.2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</row>
    <row r="492" spans="2:166" x14ac:dyDescent="0.2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</row>
    <row r="493" spans="2:166" x14ac:dyDescent="0.2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</row>
    <row r="494" spans="2:166" x14ac:dyDescent="0.2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</row>
    <row r="495" spans="2:166" x14ac:dyDescent="0.2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</row>
    <row r="496" spans="2:166" x14ac:dyDescent="0.2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</row>
    <row r="497" spans="2:166" x14ac:dyDescent="0.2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</row>
    <row r="498" spans="2:166" x14ac:dyDescent="0.2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</row>
    <row r="499" spans="2:166" x14ac:dyDescent="0.2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  <c r="FC499" s="13"/>
      <c r="FD499" s="13"/>
      <c r="FE499" s="13"/>
      <c r="FF499" s="13"/>
      <c r="FG499" s="13"/>
      <c r="FH499" s="13"/>
      <c r="FI499" s="13"/>
      <c r="FJ499" s="13"/>
    </row>
    <row r="500" spans="2:166" x14ac:dyDescent="0.2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  <c r="FC500" s="13"/>
      <c r="FD500" s="13"/>
      <c r="FE500" s="13"/>
      <c r="FF500" s="13"/>
      <c r="FG500" s="13"/>
      <c r="FH500" s="13"/>
      <c r="FI500" s="13"/>
      <c r="FJ500" s="13"/>
    </row>
    <row r="501" spans="2:166" x14ac:dyDescent="0.2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  <c r="FC501" s="13"/>
      <c r="FD501" s="13"/>
      <c r="FE501" s="13"/>
      <c r="FF501" s="13"/>
      <c r="FG501" s="13"/>
      <c r="FH501" s="13"/>
      <c r="FI501" s="13"/>
      <c r="FJ501" s="13"/>
    </row>
    <row r="502" spans="2:166" x14ac:dyDescent="0.2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  <c r="FC502" s="13"/>
      <c r="FD502" s="13"/>
      <c r="FE502" s="13"/>
      <c r="FF502" s="13"/>
      <c r="FG502" s="13"/>
      <c r="FH502" s="13"/>
      <c r="FI502" s="13"/>
      <c r="FJ502" s="13"/>
    </row>
    <row r="503" spans="2:166" x14ac:dyDescent="0.2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  <c r="FC503" s="13"/>
      <c r="FD503" s="13"/>
      <c r="FE503" s="13"/>
      <c r="FF503" s="13"/>
      <c r="FG503" s="13"/>
      <c r="FH503" s="13"/>
      <c r="FI503" s="13"/>
      <c r="FJ503" s="13"/>
    </row>
    <row r="504" spans="2:166" x14ac:dyDescent="0.2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  <c r="FC504" s="13"/>
      <c r="FD504" s="13"/>
      <c r="FE504" s="13"/>
      <c r="FF504" s="13"/>
      <c r="FG504" s="13"/>
      <c r="FH504" s="13"/>
      <c r="FI504" s="13"/>
      <c r="FJ504" s="13"/>
    </row>
    <row r="505" spans="2:166" x14ac:dyDescent="0.2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  <c r="FC505" s="13"/>
      <c r="FD505" s="13"/>
      <c r="FE505" s="13"/>
      <c r="FF505" s="13"/>
      <c r="FG505" s="13"/>
      <c r="FH505" s="13"/>
      <c r="FI505" s="13"/>
      <c r="FJ505" s="13"/>
    </row>
    <row r="506" spans="2:166" x14ac:dyDescent="0.2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  <c r="FC506" s="13"/>
      <c r="FD506" s="13"/>
      <c r="FE506" s="13"/>
      <c r="FF506" s="13"/>
      <c r="FG506" s="13"/>
      <c r="FH506" s="13"/>
      <c r="FI506" s="13"/>
      <c r="FJ506" s="13"/>
    </row>
    <row r="507" spans="2:166" x14ac:dyDescent="0.2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  <c r="FC507" s="13"/>
      <c r="FD507" s="13"/>
      <c r="FE507" s="13"/>
      <c r="FF507" s="13"/>
      <c r="FG507" s="13"/>
      <c r="FH507" s="13"/>
      <c r="FI507" s="13"/>
      <c r="FJ507" s="13"/>
    </row>
    <row r="508" spans="2:166" x14ac:dyDescent="0.2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  <c r="FC508" s="13"/>
      <c r="FD508" s="13"/>
      <c r="FE508" s="13"/>
      <c r="FF508" s="13"/>
      <c r="FG508" s="13"/>
      <c r="FH508" s="13"/>
      <c r="FI508" s="13"/>
      <c r="FJ508" s="13"/>
    </row>
    <row r="509" spans="2:166" x14ac:dyDescent="0.2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  <c r="FC509" s="13"/>
      <c r="FD509" s="13"/>
      <c r="FE509" s="13"/>
      <c r="FF509" s="13"/>
      <c r="FG509" s="13"/>
      <c r="FH509" s="13"/>
      <c r="FI509" s="13"/>
      <c r="FJ509" s="13"/>
    </row>
    <row r="510" spans="2:166" x14ac:dyDescent="0.2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  <c r="FC510" s="13"/>
      <c r="FD510" s="13"/>
      <c r="FE510" s="13"/>
      <c r="FF510" s="13"/>
      <c r="FG510" s="13"/>
      <c r="FH510" s="13"/>
      <c r="FI510" s="13"/>
      <c r="FJ510" s="13"/>
    </row>
    <row r="511" spans="2:166" x14ac:dyDescent="0.2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  <c r="FC511" s="13"/>
      <c r="FD511" s="13"/>
      <c r="FE511" s="13"/>
      <c r="FF511" s="13"/>
      <c r="FG511" s="13"/>
      <c r="FH511" s="13"/>
      <c r="FI511" s="13"/>
      <c r="FJ511" s="13"/>
    </row>
    <row r="512" spans="2:166" x14ac:dyDescent="0.2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  <c r="FC512" s="13"/>
      <c r="FD512" s="13"/>
      <c r="FE512" s="13"/>
      <c r="FF512" s="13"/>
      <c r="FG512" s="13"/>
      <c r="FH512" s="13"/>
      <c r="FI512" s="13"/>
      <c r="FJ512" s="13"/>
    </row>
    <row r="513" spans="2:166" x14ac:dyDescent="0.2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  <c r="FC513" s="13"/>
      <c r="FD513" s="13"/>
      <c r="FE513" s="13"/>
      <c r="FF513" s="13"/>
      <c r="FG513" s="13"/>
      <c r="FH513" s="13"/>
      <c r="FI513" s="13"/>
      <c r="FJ513" s="13"/>
    </row>
    <row r="514" spans="2:166" x14ac:dyDescent="0.2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  <c r="FC514" s="13"/>
      <c r="FD514" s="13"/>
      <c r="FE514" s="13"/>
      <c r="FF514" s="13"/>
      <c r="FG514" s="13"/>
      <c r="FH514" s="13"/>
      <c r="FI514" s="13"/>
      <c r="FJ514" s="13"/>
    </row>
    <row r="515" spans="2:166" x14ac:dyDescent="0.2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  <c r="FC515" s="13"/>
      <c r="FD515" s="13"/>
      <c r="FE515" s="13"/>
      <c r="FF515" s="13"/>
      <c r="FG515" s="13"/>
      <c r="FH515" s="13"/>
      <c r="FI515" s="13"/>
      <c r="FJ515" s="13"/>
    </row>
    <row r="516" spans="2:166" x14ac:dyDescent="0.2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  <c r="FC516" s="13"/>
      <c r="FD516" s="13"/>
      <c r="FE516" s="13"/>
      <c r="FF516" s="13"/>
      <c r="FG516" s="13"/>
      <c r="FH516" s="13"/>
      <c r="FI516" s="13"/>
      <c r="FJ516" s="13"/>
    </row>
    <row r="517" spans="2:166" x14ac:dyDescent="0.2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  <c r="FC517" s="13"/>
      <c r="FD517" s="13"/>
      <c r="FE517" s="13"/>
      <c r="FF517" s="13"/>
      <c r="FG517" s="13"/>
      <c r="FH517" s="13"/>
      <c r="FI517" s="13"/>
      <c r="FJ517" s="13"/>
    </row>
    <row r="518" spans="2:166" x14ac:dyDescent="0.2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  <c r="FC518" s="13"/>
      <c r="FD518" s="13"/>
      <c r="FE518" s="13"/>
      <c r="FF518" s="13"/>
      <c r="FG518" s="13"/>
      <c r="FH518" s="13"/>
      <c r="FI518" s="13"/>
      <c r="FJ518" s="13"/>
    </row>
    <row r="519" spans="2:166" x14ac:dyDescent="0.2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</row>
    <row r="520" spans="2:166" x14ac:dyDescent="0.2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</row>
    <row r="521" spans="2:166" x14ac:dyDescent="0.2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</row>
    <row r="522" spans="2:166" x14ac:dyDescent="0.2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</row>
    <row r="523" spans="2:166" x14ac:dyDescent="0.2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</row>
    <row r="524" spans="2:166" x14ac:dyDescent="0.2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</row>
    <row r="525" spans="2:166" x14ac:dyDescent="0.2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</row>
    <row r="526" spans="2:166" x14ac:dyDescent="0.2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</row>
    <row r="527" spans="2:166" x14ac:dyDescent="0.2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</row>
    <row r="528" spans="2:166" x14ac:dyDescent="0.2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</row>
    <row r="529" spans="2:166" x14ac:dyDescent="0.2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</row>
    <row r="530" spans="2:166" x14ac:dyDescent="0.2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</row>
    <row r="531" spans="2:166" x14ac:dyDescent="0.2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</row>
    <row r="532" spans="2:166" x14ac:dyDescent="0.2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</row>
    <row r="533" spans="2:166" x14ac:dyDescent="0.2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</row>
    <row r="534" spans="2:166" x14ac:dyDescent="0.2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</row>
    <row r="535" spans="2:166" x14ac:dyDescent="0.2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</row>
    <row r="536" spans="2:166" x14ac:dyDescent="0.2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</row>
    <row r="537" spans="2:166" x14ac:dyDescent="0.2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</row>
    <row r="538" spans="2:166" x14ac:dyDescent="0.2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  <c r="FC538" s="13"/>
      <c r="FD538" s="13"/>
      <c r="FE538" s="13"/>
      <c r="FF538" s="13"/>
      <c r="FG538" s="13"/>
      <c r="FH538" s="13"/>
      <c r="FI538" s="13"/>
      <c r="FJ538" s="13"/>
    </row>
    <row r="539" spans="2:166" x14ac:dyDescent="0.2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  <c r="FC539" s="13"/>
      <c r="FD539" s="13"/>
      <c r="FE539" s="13"/>
      <c r="FF539" s="13"/>
      <c r="FG539" s="13"/>
      <c r="FH539" s="13"/>
      <c r="FI539" s="13"/>
      <c r="FJ539" s="13"/>
    </row>
    <row r="540" spans="2:166" x14ac:dyDescent="0.2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  <c r="FC540" s="13"/>
      <c r="FD540" s="13"/>
      <c r="FE540" s="13"/>
      <c r="FF540" s="13"/>
      <c r="FG540" s="13"/>
      <c r="FH540" s="13"/>
      <c r="FI540" s="13"/>
      <c r="FJ540" s="13"/>
    </row>
    <row r="541" spans="2:166" x14ac:dyDescent="0.2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  <c r="FC541" s="13"/>
      <c r="FD541" s="13"/>
      <c r="FE541" s="13"/>
      <c r="FF541" s="13"/>
      <c r="FG541" s="13"/>
      <c r="FH541" s="13"/>
      <c r="FI541" s="13"/>
      <c r="FJ541" s="13"/>
    </row>
    <row r="542" spans="2:166" x14ac:dyDescent="0.2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  <c r="FC542" s="13"/>
      <c r="FD542" s="13"/>
      <c r="FE542" s="13"/>
      <c r="FF542" s="13"/>
      <c r="FG542" s="13"/>
      <c r="FH542" s="13"/>
      <c r="FI542" s="13"/>
      <c r="FJ542" s="13"/>
    </row>
    <row r="543" spans="2:166" x14ac:dyDescent="0.2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  <c r="FC543" s="13"/>
      <c r="FD543" s="13"/>
      <c r="FE543" s="13"/>
      <c r="FF543" s="13"/>
      <c r="FG543" s="13"/>
      <c r="FH543" s="13"/>
      <c r="FI543" s="13"/>
      <c r="FJ543" s="13"/>
    </row>
    <row r="544" spans="2:166" x14ac:dyDescent="0.2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  <c r="FC544" s="13"/>
      <c r="FD544" s="13"/>
      <c r="FE544" s="13"/>
      <c r="FF544" s="13"/>
      <c r="FG544" s="13"/>
      <c r="FH544" s="13"/>
      <c r="FI544" s="13"/>
      <c r="FJ544" s="13"/>
    </row>
    <row r="545" spans="2:166" x14ac:dyDescent="0.2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  <c r="FC545" s="13"/>
      <c r="FD545" s="13"/>
      <c r="FE545" s="13"/>
      <c r="FF545" s="13"/>
      <c r="FG545" s="13"/>
      <c r="FH545" s="13"/>
      <c r="FI545" s="13"/>
      <c r="FJ545" s="13"/>
    </row>
    <row r="546" spans="2:166" x14ac:dyDescent="0.2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  <c r="FC546" s="13"/>
      <c r="FD546" s="13"/>
      <c r="FE546" s="13"/>
      <c r="FF546" s="13"/>
      <c r="FG546" s="13"/>
      <c r="FH546" s="13"/>
      <c r="FI546" s="13"/>
      <c r="FJ546" s="13"/>
    </row>
    <row r="547" spans="2:166" x14ac:dyDescent="0.2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</row>
    <row r="548" spans="2:166" x14ac:dyDescent="0.2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  <c r="FC548" s="13"/>
      <c r="FD548" s="13"/>
      <c r="FE548" s="13"/>
      <c r="FF548" s="13"/>
      <c r="FG548" s="13"/>
      <c r="FH548" s="13"/>
      <c r="FI548" s="13"/>
      <c r="FJ548" s="13"/>
    </row>
    <row r="549" spans="2:166" x14ac:dyDescent="0.2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  <c r="FC549" s="13"/>
      <c r="FD549" s="13"/>
      <c r="FE549" s="13"/>
      <c r="FF549" s="13"/>
      <c r="FG549" s="13"/>
      <c r="FH549" s="13"/>
      <c r="FI549" s="13"/>
      <c r="FJ549" s="13"/>
    </row>
    <row r="550" spans="2:166" x14ac:dyDescent="0.2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  <c r="FC550" s="13"/>
      <c r="FD550" s="13"/>
      <c r="FE550" s="13"/>
      <c r="FF550" s="13"/>
      <c r="FG550" s="13"/>
      <c r="FH550" s="13"/>
      <c r="FI550" s="13"/>
      <c r="FJ550" s="13"/>
    </row>
    <row r="551" spans="2:166" x14ac:dyDescent="0.2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  <c r="FC551" s="13"/>
      <c r="FD551" s="13"/>
      <c r="FE551" s="13"/>
      <c r="FF551" s="13"/>
      <c r="FG551" s="13"/>
      <c r="FH551" s="13"/>
      <c r="FI551" s="13"/>
      <c r="FJ551" s="13"/>
    </row>
    <row r="552" spans="2:166" x14ac:dyDescent="0.2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  <c r="FC552" s="13"/>
      <c r="FD552" s="13"/>
      <c r="FE552" s="13"/>
      <c r="FF552" s="13"/>
      <c r="FG552" s="13"/>
      <c r="FH552" s="13"/>
      <c r="FI552" s="13"/>
      <c r="FJ552" s="13"/>
    </row>
    <row r="553" spans="2:166" x14ac:dyDescent="0.2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  <c r="FC553" s="13"/>
      <c r="FD553" s="13"/>
      <c r="FE553" s="13"/>
      <c r="FF553" s="13"/>
      <c r="FG553" s="13"/>
      <c r="FH553" s="13"/>
      <c r="FI553" s="13"/>
      <c r="FJ553" s="13"/>
    </row>
    <row r="554" spans="2:166" x14ac:dyDescent="0.2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  <c r="FC554" s="13"/>
      <c r="FD554" s="13"/>
      <c r="FE554" s="13"/>
      <c r="FF554" s="13"/>
      <c r="FG554" s="13"/>
      <c r="FH554" s="13"/>
      <c r="FI554" s="13"/>
      <c r="FJ554" s="13"/>
    </row>
    <row r="555" spans="2:166" x14ac:dyDescent="0.2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  <c r="FC555" s="13"/>
      <c r="FD555" s="13"/>
      <c r="FE555" s="13"/>
      <c r="FF555" s="13"/>
      <c r="FG555" s="13"/>
      <c r="FH555" s="13"/>
      <c r="FI555" s="13"/>
      <c r="FJ555" s="13"/>
    </row>
    <row r="556" spans="2:166" x14ac:dyDescent="0.2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  <c r="FC556" s="13"/>
      <c r="FD556" s="13"/>
      <c r="FE556" s="13"/>
      <c r="FF556" s="13"/>
      <c r="FG556" s="13"/>
      <c r="FH556" s="13"/>
      <c r="FI556" s="13"/>
      <c r="FJ556" s="13"/>
    </row>
    <row r="557" spans="2:166" x14ac:dyDescent="0.2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  <c r="FC557" s="13"/>
      <c r="FD557" s="13"/>
      <c r="FE557" s="13"/>
      <c r="FF557" s="13"/>
      <c r="FG557" s="13"/>
      <c r="FH557" s="13"/>
      <c r="FI557" s="13"/>
      <c r="FJ557" s="13"/>
    </row>
    <row r="558" spans="2:166" x14ac:dyDescent="0.2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  <c r="FC558" s="13"/>
      <c r="FD558" s="13"/>
      <c r="FE558" s="13"/>
      <c r="FF558" s="13"/>
      <c r="FG558" s="13"/>
      <c r="FH558" s="13"/>
      <c r="FI558" s="13"/>
      <c r="FJ558" s="13"/>
    </row>
    <row r="559" spans="2:166" x14ac:dyDescent="0.2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  <c r="FC559" s="13"/>
      <c r="FD559" s="13"/>
      <c r="FE559" s="13"/>
      <c r="FF559" s="13"/>
      <c r="FG559" s="13"/>
      <c r="FH559" s="13"/>
      <c r="FI559" s="13"/>
      <c r="FJ559" s="13"/>
    </row>
    <row r="560" spans="2:166" x14ac:dyDescent="0.2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  <c r="FC560" s="13"/>
      <c r="FD560" s="13"/>
      <c r="FE560" s="13"/>
      <c r="FF560" s="13"/>
      <c r="FG560" s="13"/>
      <c r="FH560" s="13"/>
      <c r="FI560" s="13"/>
      <c r="FJ560" s="13"/>
    </row>
    <row r="561" spans="2:166" x14ac:dyDescent="0.2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  <c r="FC561" s="13"/>
      <c r="FD561" s="13"/>
      <c r="FE561" s="13"/>
      <c r="FF561" s="13"/>
      <c r="FG561" s="13"/>
      <c r="FH561" s="13"/>
      <c r="FI561" s="13"/>
      <c r="FJ561" s="13"/>
    </row>
    <row r="562" spans="2:166" x14ac:dyDescent="0.2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  <c r="FC562" s="13"/>
      <c r="FD562" s="13"/>
      <c r="FE562" s="13"/>
      <c r="FF562" s="13"/>
      <c r="FG562" s="13"/>
      <c r="FH562" s="13"/>
      <c r="FI562" s="13"/>
      <c r="FJ562" s="13"/>
    </row>
    <row r="563" spans="2:166" x14ac:dyDescent="0.2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  <c r="FC563" s="13"/>
      <c r="FD563" s="13"/>
      <c r="FE563" s="13"/>
      <c r="FF563" s="13"/>
      <c r="FG563" s="13"/>
      <c r="FH563" s="13"/>
      <c r="FI563" s="13"/>
      <c r="FJ563" s="13"/>
    </row>
    <row r="564" spans="2:166" x14ac:dyDescent="0.2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  <c r="FC564" s="13"/>
      <c r="FD564" s="13"/>
      <c r="FE564" s="13"/>
      <c r="FF564" s="13"/>
      <c r="FG564" s="13"/>
      <c r="FH564" s="13"/>
      <c r="FI564" s="13"/>
      <c r="FJ564" s="13"/>
    </row>
    <row r="565" spans="2:166" x14ac:dyDescent="0.2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  <c r="FC565" s="13"/>
      <c r="FD565" s="13"/>
      <c r="FE565" s="13"/>
      <c r="FF565" s="13"/>
      <c r="FG565" s="13"/>
      <c r="FH565" s="13"/>
      <c r="FI565" s="13"/>
      <c r="FJ565" s="13"/>
    </row>
    <row r="566" spans="2:166" x14ac:dyDescent="0.2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  <c r="FC566" s="13"/>
      <c r="FD566" s="13"/>
      <c r="FE566" s="13"/>
      <c r="FF566" s="13"/>
      <c r="FG566" s="13"/>
      <c r="FH566" s="13"/>
      <c r="FI566" s="13"/>
      <c r="FJ566" s="13"/>
    </row>
    <row r="567" spans="2:166" x14ac:dyDescent="0.2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  <c r="FC567" s="13"/>
      <c r="FD567" s="13"/>
      <c r="FE567" s="13"/>
      <c r="FF567" s="13"/>
      <c r="FG567" s="13"/>
      <c r="FH567" s="13"/>
      <c r="FI567" s="13"/>
      <c r="FJ567" s="13"/>
    </row>
    <row r="568" spans="2:166" x14ac:dyDescent="0.2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  <c r="FC568" s="13"/>
      <c r="FD568" s="13"/>
      <c r="FE568" s="13"/>
      <c r="FF568" s="13"/>
      <c r="FG568" s="13"/>
      <c r="FH568" s="13"/>
      <c r="FI568" s="13"/>
      <c r="FJ568" s="13"/>
    </row>
    <row r="569" spans="2:166" x14ac:dyDescent="0.2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</row>
    <row r="570" spans="2:166" x14ac:dyDescent="0.2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  <c r="FC570" s="13"/>
      <c r="FD570" s="13"/>
      <c r="FE570" s="13"/>
      <c r="FF570" s="13"/>
      <c r="FG570" s="13"/>
      <c r="FH570" s="13"/>
      <c r="FI570" s="13"/>
      <c r="FJ570" s="13"/>
    </row>
    <row r="571" spans="2:166" x14ac:dyDescent="0.2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  <c r="FC571" s="13"/>
      <c r="FD571" s="13"/>
      <c r="FE571" s="13"/>
      <c r="FF571" s="13"/>
      <c r="FG571" s="13"/>
      <c r="FH571" s="13"/>
      <c r="FI571" s="13"/>
      <c r="FJ571" s="13"/>
    </row>
    <row r="572" spans="2:166" x14ac:dyDescent="0.2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</row>
    <row r="573" spans="2:166" x14ac:dyDescent="0.2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</row>
    <row r="574" spans="2:166" x14ac:dyDescent="0.2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  <c r="FC574" s="13"/>
      <c r="FD574" s="13"/>
      <c r="FE574" s="13"/>
      <c r="FF574" s="13"/>
      <c r="FG574" s="13"/>
      <c r="FH574" s="13"/>
      <c r="FI574" s="13"/>
      <c r="FJ574" s="13"/>
    </row>
    <row r="575" spans="2:166" x14ac:dyDescent="0.2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  <c r="FC575" s="13"/>
      <c r="FD575" s="13"/>
      <c r="FE575" s="13"/>
      <c r="FF575" s="13"/>
      <c r="FG575" s="13"/>
      <c r="FH575" s="13"/>
      <c r="FI575" s="13"/>
      <c r="FJ575" s="13"/>
    </row>
    <row r="576" spans="2:166" x14ac:dyDescent="0.2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</row>
    <row r="577" spans="2:166" x14ac:dyDescent="0.2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</row>
    <row r="578" spans="2:166" x14ac:dyDescent="0.2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  <c r="FC578" s="13"/>
      <c r="FD578" s="13"/>
      <c r="FE578" s="13"/>
      <c r="FF578" s="13"/>
      <c r="FG578" s="13"/>
      <c r="FH578" s="13"/>
      <c r="FI578" s="13"/>
      <c r="FJ578" s="13"/>
    </row>
    <row r="579" spans="2:166" x14ac:dyDescent="0.2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  <c r="FC579" s="13"/>
      <c r="FD579" s="13"/>
      <c r="FE579" s="13"/>
      <c r="FF579" s="13"/>
      <c r="FG579" s="13"/>
      <c r="FH579" s="13"/>
      <c r="FI579" s="13"/>
      <c r="FJ579" s="13"/>
    </row>
    <row r="580" spans="2:166" x14ac:dyDescent="0.2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  <c r="FC580" s="13"/>
      <c r="FD580" s="13"/>
      <c r="FE580" s="13"/>
      <c r="FF580" s="13"/>
      <c r="FG580" s="13"/>
      <c r="FH580" s="13"/>
      <c r="FI580" s="13"/>
      <c r="FJ580" s="13"/>
    </row>
    <row r="581" spans="2:166" x14ac:dyDescent="0.2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</row>
    <row r="582" spans="2:166" x14ac:dyDescent="0.2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  <c r="FC582" s="13"/>
      <c r="FD582" s="13"/>
      <c r="FE582" s="13"/>
      <c r="FF582" s="13"/>
      <c r="FG582" s="13"/>
      <c r="FH582" s="13"/>
      <c r="FI582" s="13"/>
      <c r="FJ582" s="13"/>
    </row>
    <row r="583" spans="2:166" x14ac:dyDescent="0.2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  <c r="FC583" s="13"/>
      <c r="FD583" s="13"/>
      <c r="FE583" s="13"/>
      <c r="FF583" s="13"/>
      <c r="FG583" s="13"/>
      <c r="FH583" s="13"/>
      <c r="FI583" s="13"/>
      <c r="FJ583" s="13"/>
    </row>
    <row r="584" spans="2:166" x14ac:dyDescent="0.2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  <c r="FC584" s="13"/>
      <c r="FD584" s="13"/>
      <c r="FE584" s="13"/>
      <c r="FF584" s="13"/>
      <c r="FG584" s="13"/>
      <c r="FH584" s="13"/>
      <c r="FI584" s="13"/>
      <c r="FJ584" s="13"/>
    </row>
    <row r="585" spans="2:166" x14ac:dyDescent="0.2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  <c r="FC585" s="13"/>
      <c r="FD585" s="13"/>
      <c r="FE585" s="13"/>
      <c r="FF585" s="13"/>
      <c r="FG585" s="13"/>
      <c r="FH585" s="13"/>
      <c r="FI585" s="13"/>
      <c r="FJ585" s="13"/>
    </row>
    <row r="586" spans="2:166" x14ac:dyDescent="0.2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  <c r="FC586" s="13"/>
      <c r="FD586" s="13"/>
      <c r="FE586" s="13"/>
      <c r="FF586" s="13"/>
      <c r="FG586" s="13"/>
      <c r="FH586" s="13"/>
      <c r="FI586" s="13"/>
      <c r="FJ586" s="13"/>
    </row>
    <row r="587" spans="2:166" x14ac:dyDescent="0.2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  <c r="FC587" s="13"/>
      <c r="FD587" s="13"/>
      <c r="FE587" s="13"/>
      <c r="FF587" s="13"/>
      <c r="FG587" s="13"/>
      <c r="FH587" s="13"/>
      <c r="FI587" s="13"/>
      <c r="FJ587" s="13"/>
    </row>
    <row r="588" spans="2:166" x14ac:dyDescent="0.2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  <c r="FC588" s="13"/>
      <c r="FD588" s="13"/>
      <c r="FE588" s="13"/>
      <c r="FF588" s="13"/>
      <c r="FG588" s="13"/>
      <c r="FH588" s="13"/>
      <c r="FI588" s="13"/>
      <c r="FJ588" s="13"/>
    </row>
    <row r="589" spans="2:166" x14ac:dyDescent="0.2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  <c r="FC589" s="13"/>
      <c r="FD589" s="13"/>
      <c r="FE589" s="13"/>
      <c r="FF589" s="13"/>
      <c r="FG589" s="13"/>
      <c r="FH589" s="13"/>
      <c r="FI589" s="13"/>
      <c r="FJ589" s="13"/>
    </row>
    <row r="590" spans="2:166" x14ac:dyDescent="0.2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  <c r="FC590" s="13"/>
      <c r="FD590" s="13"/>
      <c r="FE590" s="13"/>
      <c r="FF590" s="13"/>
      <c r="FG590" s="13"/>
      <c r="FH590" s="13"/>
      <c r="FI590" s="13"/>
      <c r="FJ590" s="13"/>
    </row>
    <row r="591" spans="2:166" x14ac:dyDescent="0.2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  <c r="FC591" s="13"/>
      <c r="FD591" s="13"/>
      <c r="FE591" s="13"/>
      <c r="FF591" s="13"/>
      <c r="FG591" s="13"/>
      <c r="FH591" s="13"/>
      <c r="FI591" s="13"/>
      <c r="FJ591" s="13"/>
    </row>
    <row r="592" spans="2:166" x14ac:dyDescent="0.2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  <c r="FC592" s="13"/>
      <c r="FD592" s="13"/>
      <c r="FE592" s="13"/>
      <c r="FF592" s="13"/>
      <c r="FG592" s="13"/>
      <c r="FH592" s="13"/>
      <c r="FI592" s="13"/>
      <c r="FJ592" s="13"/>
    </row>
    <row r="593" spans="2:166" x14ac:dyDescent="0.2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  <c r="FC593" s="13"/>
      <c r="FD593" s="13"/>
      <c r="FE593" s="13"/>
      <c r="FF593" s="13"/>
      <c r="FG593" s="13"/>
      <c r="FH593" s="13"/>
      <c r="FI593" s="13"/>
      <c r="FJ593" s="13"/>
    </row>
    <row r="594" spans="2:166" x14ac:dyDescent="0.2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  <c r="FC594" s="13"/>
      <c r="FD594" s="13"/>
      <c r="FE594" s="13"/>
      <c r="FF594" s="13"/>
      <c r="FG594" s="13"/>
      <c r="FH594" s="13"/>
      <c r="FI594" s="13"/>
      <c r="FJ594" s="13"/>
    </row>
    <row r="595" spans="2:166" x14ac:dyDescent="0.2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  <c r="FC595" s="13"/>
      <c r="FD595" s="13"/>
      <c r="FE595" s="13"/>
      <c r="FF595" s="13"/>
      <c r="FG595" s="13"/>
      <c r="FH595" s="13"/>
      <c r="FI595" s="13"/>
      <c r="FJ595" s="13"/>
    </row>
    <row r="596" spans="2:166" x14ac:dyDescent="0.2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  <c r="FC596" s="13"/>
      <c r="FD596" s="13"/>
      <c r="FE596" s="13"/>
      <c r="FF596" s="13"/>
      <c r="FG596" s="13"/>
      <c r="FH596" s="13"/>
      <c r="FI596" s="13"/>
      <c r="FJ596" s="13"/>
    </row>
    <row r="597" spans="2:166" x14ac:dyDescent="0.2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  <c r="FC597" s="13"/>
      <c r="FD597" s="13"/>
      <c r="FE597" s="13"/>
      <c r="FF597" s="13"/>
      <c r="FG597" s="13"/>
      <c r="FH597" s="13"/>
      <c r="FI597" s="13"/>
      <c r="FJ597" s="13"/>
    </row>
    <row r="598" spans="2:166" x14ac:dyDescent="0.2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  <c r="FC598" s="13"/>
      <c r="FD598" s="13"/>
      <c r="FE598" s="13"/>
      <c r="FF598" s="13"/>
      <c r="FG598" s="13"/>
      <c r="FH598" s="13"/>
      <c r="FI598" s="13"/>
      <c r="FJ598" s="13"/>
    </row>
    <row r="599" spans="2:166" x14ac:dyDescent="0.2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  <c r="FC599" s="13"/>
      <c r="FD599" s="13"/>
      <c r="FE599" s="13"/>
      <c r="FF599" s="13"/>
      <c r="FG599" s="13"/>
      <c r="FH599" s="13"/>
      <c r="FI599" s="13"/>
      <c r="FJ599" s="13"/>
    </row>
    <row r="600" spans="2:166" x14ac:dyDescent="0.2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  <c r="FC600" s="13"/>
      <c r="FD600" s="13"/>
      <c r="FE600" s="13"/>
      <c r="FF600" s="13"/>
      <c r="FG600" s="13"/>
      <c r="FH600" s="13"/>
      <c r="FI600" s="13"/>
      <c r="FJ600" s="13"/>
    </row>
    <row r="601" spans="2:166" x14ac:dyDescent="0.2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  <c r="FC601" s="13"/>
      <c r="FD601" s="13"/>
      <c r="FE601" s="13"/>
      <c r="FF601" s="13"/>
      <c r="FG601" s="13"/>
      <c r="FH601" s="13"/>
      <c r="FI601" s="13"/>
      <c r="FJ601" s="13"/>
    </row>
    <row r="602" spans="2:166" x14ac:dyDescent="0.2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  <c r="FC602" s="13"/>
      <c r="FD602" s="13"/>
      <c r="FE602" s="13"/>
      <c r="FF602" s="13"/>
      <c r="FG602" s="13"/>
      <c r="FH602" s="13"/>
      <c r="FI602" s="13"/>
      <c r="FJ602" s="13"/>
    </row>
    <row r="603" spans="2:166" x14ac:dyDescent="0.2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  <c r="FC603" s="13"/>
      <c r="FD603" s="13"/>
      <c r="FE603" s="13"/>
      <c r="FF603" s="13"/>
      <c r="FG603" s="13"/>
      <c r="FH603" s="13"/>
      <c r="FI603" s="13"/>
      <c r="FJ603" s="13"/>
    </row>
    <row r="604" spans="2:166" x14ac:dyDescent="0.2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  <c r="FC604" s="13"/>
      <c r="FD604" s="13"/>
      <c r="FE604" s="13"/>
      <c r="FF604" s="13"/>
      <c r="FG604" s="13"/>
      <c r="FH604" s="13"/>
      <c r="FI604" s="13"/>
      <c r="FJ604" s="13"/>
    </row>
    <row r="605" spans="2:166" x14ac:dyDescent="0.2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  <c r="FC605" s="13"/>
      <c r="FD605" s="13"/>
      <c r="FE605" s="13"/>
      <c r="FF605" s="13"/>
      <c r="FG605" s="13"/>
      <c r="FH605" s="13"/>
      <c r="FI605" s="13"/>
      <c r="FJ605" s="13"/>
    </row>
    <row r="606" spans="2:166" x14ac:dyDescent="0.2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  <c r="FC606" s="13"/>
      <c r="FD606" s="13"/>
      <c r="FE606" s="13"/>
      <c r="FF606" s="13"/>
      <c r="FG606" s="13"/>
      <c r="FH606" s="13"/>
      <c r="FI606" s="13"/>
      <c r="FJ606" s="13"/>
    </row>
    <row r="607" spans="2:166" x14ac:dyDescent="0.2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  <c r="FC607" s="13"/>
      <c r="FD607" s="13"/>
      <c r="FE607" s="13"/>
      <c r="FF607" s="13"/>
      <c r="FG607" s="13"/>
      <c r="FH607" s="13"/>
      <c r="FI607" s="13"/>
      <c r="FJ607" s="13"/>
    </row>
    <row r="608" spans="2:166" x14ac:dyDescent="0.2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  <c r="FC608" s="13"/>
      <c r="FD608" s="13"/>
      <c r="FE608" s="13"/>
      <c r="FF608" s="13"/>
      <c r="FG608" s="13"/>
      <c r="FH608" s="13"/>
      <c r="FI608" s="13"/>
      <c r="FJ608" s="13"/>
    </row>
    <row r="609" spans="2:166" x14ac:dyDescent="0.2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  <c r="FC609" s="13"/>
      <c r="FD609" s="13"/>
      <c r="FE609" s="13"/>
      <c r="FF609" s="13"/>
      <c r="FG609" s="13"/>
      <c r="FH609" s="13"/>
      <c r="FI609" s="13"/>
      <c r="FJ609" s="13"/>
    </row>
    <row r="610" spans="2:166" x14ac:dyDescent="0.2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</row>
    <row r="611" spans="2:166" x14ac:dyDescent="0.2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</row>
    <row r="612" spans="2:166" x14ac:dyDescent="0.2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</row>
    <row r="613" spans="2:166" x14ac:dyDescent="0.2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</row>
    <row r="614" spans="2:166" x14ac:dyDescent="0.2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</row>
    <row r="615" spans="2:166" x14ac:dyDescent="0.2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</row>
    <row r="616" spans="2:166" x14ac:dyDescent="0.2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</row>
    <row r="617" spans="2:166" x14ac:dyDescent="0.2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</row>
    <row r="618" spans="2:166" x14ac:dyDescent="0.2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</row>
    <row r="619" spans="2:166" x14ac:dyDescent="0.2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</row>
    <row r="620" spans="2:166" x14ac:dyDescent="0.2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</row>
    <row r="621" spans="2:166" x14ac:dyDescent="0.2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</row>
    <row r="622" spans="2:166" x14ac:dyDescent="0.2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</row>
    <row r="623" spans="2:166" x14ac:dyDescent="0.2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</row>
    <row r="624" spans="2:166" x14ac:dyDescent="0.2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</row>
    <row r="625" spans="2:166" x14ac:dyDescent="0.2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</row>
    <row r="626" spans="2:166" x14ac:dyDescent="0.2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</row>
    <row r="627" spans="2:166" x14ac:dyDescent="0.2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</row>
    <row r="628" spans="2:166" x14ac:dyDescent="0.2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</row>
    <row r="629" spans="2:166" x14ac:dyDescent="0.2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</row>
    <row r="630" spans="2:166" x14ac:dyDescent="0.2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</row>
    <row r="631" spans="2:166" x14ac:dyDescent="0.2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</row>
    <row r="632" spans="2:166" x14ac:dyDescent="0.2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</row>
    <row r="633" spans="2:166" x14ac:dyDescent="0.2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</row>
    <row r="634" spans="2:166" x14ac:dyDescent="0.2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</row>
    <row r="635" spans="2:166" x14ac:dyDescent="0.2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  <c r="FF635" s="13"/>
      <c r="FG635" s="13"/>
      <c r="FH635" s="13"/>
      <c r="FI635" s="13"/>
      <c r="FJ635" s="13"/>
    </row>
    <row r="636" spans="2:166" x14ac:dyDescent="0.2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  <c r="FC636" s="13"/>
      <c r="FD636" s="13"/>
      <c r="FE636" s="13"/>
      <c r="FF636" s="13"/>
      <c r="FG636" s="13"/>
      <c r="FH636" s="13"/>
      <c r="FI636" s="13"/>
      <c r="FJ636" s="13"/>
    </row>
    <row r="637" spans="2:166" x14ac:dyDescent="0.2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  <c r="FC637" s="13"/>
      <c r="FD637" s="13"/>
      <c r="FE637" s="13"/>
      <c r="FF637" s="13"/>
      <c r="FG637" s="13"/>
      <c r="FH637" s="13"/>
      <c r="FI637" s="13"/>
      <c r="FJ637" s="13"/>
    </row>
    <row r="638" spans="2:166" x14ac:dyDescent="0.2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  <c r="FC638" s="13"/>
      <c r="FD638" s="13"/>
      <c r="FE638" s="13"/>
      <c r="FF638" s="13"/>
      <c r="FG638" s="13"/>
      <c r="FH638" s="13"/>
      <c r="FI638" s="13"/>
      <c r="FJ638" s="13"/>
    </row>
    <row r="639" spans="2:166" x14ac:dyDescent="0.2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  <c r="FC639" s="13"/>
      <c r="FD639" s="13"/>
      <c r="FE639" s="13"/>
      <c r="FF639" s="13"/>
      <c r="FG639" s="13"/>
      <c r="FH639" s="13"/>
      <c r="FI639" s="13"/>
      <c r="FJ639" s="13"/>
    </row>
    <row r="640" spans="2:166" x14ac:dyDescent="0.2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  <c r="FC640" s="13"/>
      <c r="FD640" s="13"/>
      <c r="FE640" s="13"/>
      <c r="FF640" s="13"/>
      <c r="FG640" s="13"/>
      <c r="FH640" s="13"/>
      <c r="FI640" s="13"/>
      <c r="FJ640" s="13"/>
    </row>
    <row r="641" spans="2:166" x14ac:dyDescent="0.2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  <c r="FC641" s="13"/>
      <c r="FD641" s="13"/>
      <c r="FE641" s="13"/>
      <c r="FF641" s="13"/>
      <c r="FG641" s="13"/>
      <c r="FH641" s="13"/>
      <c r="FI641" s="13"/>
      <c r="FJ641" s="13"/>
    </row>
    <row r="642" spans="2:166" x14ac:dyDescent="0.2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  <c r="FC642" s="13"/>
      <c r="FD642" s="13"/>
      <c r="FE642" s="13"/>
      <c r="FF642" s="13"/>
      <c r="FG642" s="13"/>
      <c r="FH642" s="13"/>
      <c r="FI642" s="13"/>
      <c r="FJ642" s="13"/>
    </row>
    <row r="643" spans="2:166" x14ac:dyDescent="0.2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  <c r="FC643" s="13"/>
      <c r="FD643" s="13"/>
      <c r="FE643" s="13"/>
      <c r="FF643" s="13"/>
      <c r="FG643" s="13"/>
      <c r="FH643" s="13"/>
      <c r="FI643" s="13"/>
      <c r="FJ643" s="13"/>
    </row>
    <row r="644" spans="2:166" x14ac:dyDescent="0.2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  <c r="FC644" s="13"/>
      <c r="FD644" s="13"/>
      <c r="FE644" s="13"/>
      <c r="FF644" s="13"/>
      <c r="FG644" s="13"/>
      <c r="FH644" s="13"/>
      <c r="FI644" s="13"/>
      <c r="FJ644" s="13"/>
    </row>
    <row r="645" spans="2:166" x14ac:dyDescent="0.2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  <c r="FC645" s="13"/>
      <c r="FD645" s="13"/>
      <c r="FE645" s="13"/>
      <c r="FF645" s="13"/>
      <c r="FG645" s="13"/>
      <c r="FH645" s="13"/>
      <c r="FI645" s="13"/>
      <c r="FJ645" s="13"/>
    </row>
    <row r="646" spans="2:166" x14ac:dyDescent="0.2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  <c r="FC646" s="13"/>
      <c r="FD646" s="13"/>
      <c r="FE646" s="13"/>
      <c r="FF646" s="13"/>
      <c r="FG646" s="13"/>
      <c r="FH646" s="13"/>
      <c r="FI646" s="13"/>
      <c r="FJ646" s="13"/>
    </row>
    <row r="647" spans="2:166" x14ac:dyDescent="0.2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  <c r="FC647" s="13"/>
      <c r="FD647" s="13"/>
      <c r="FE647" s="13"/>
      <c r="FF647" s="13"/>
      <c r="FG647" s="13"/>
      <c r="FH647" s="13"/>
      <c r="FI647" s="13"/>
      <c r="FJ647" s="13"/>
    </row>
    <row r="648" spans="2:166" x14ac:dyDescent="0.2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  <c r="FC648" s="13"/>
      <c r="FD648" s="13"/>
      <c r="FE648" s="13"/>
      <c r="FF648" s="13"/>
      <c r="FG648" s="13"/>
      <c r="FH648" s="13"/>
      <c r="FI648" s="13"/>
      <c r="FJ648" s="13"/>
    </row>
    <row r="649" spans="2:166" x14ac:dyDescent="0.2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  <c r="FC649" s="13"/>
      <c r="FD649" s="13"/>
      <c r="FE649" s="13"/>
      <c r="FF649" s="13"/>
      <c r="FG649" s="13"/>
      <c r="FH649" s="13"/>
      <c r="FI649" s="13"/>
      <c r="FJ649" s="13"/>
    </row>
    <row r="650" spans="2:166" x14ac:dyDescent="0.2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  <c r="FC650" s="13"/>
      <c r="FD650" s="13"/>
      <c r="FE650" s="13"/>
      <c r="FF650" s="13"/>
      <c r="FG650" s="13"/>
      <c r="FH650" s="13"/>
      <c r="FI650" s="13"/>
      <c r="FJ650" s="13"/>
    </row>
    <row r="651" spans="2:166" x14ac:dyDescent="0.2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  <c r="FC651" s="13"/>
      <c r="FD651" s="13"/>
      <c r="FE651" s="13"/>
      <c r="FF651" s="13"/>
      <c r="FG651" s="13"/>
      <c r="FH651" s="13"/>
      <c r="FI651" s="13"/>
      <c r="FJ651" s="13"/>
    </row>
    <row r="652" spans="2:166" x14ac:dyDescent="0.2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  <c r="FC652" s="13"/>
      <c r="FD652" s="13"/>
      <c r="FE652" s="13"/>
      <c r="FF652" s="13"/>
      <c r="FG652" s="13"/>
      <c r="FH652" s="13"/>
      <c r="FI652" s="13"/>
      <c r="FJ652" s="13"/>
    </row>
    <row r="653" spans="2:166" x14ac:dyDescent="0.2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  <c r="FC653" s="13"/>
      <c r="FD653" s="13"/>
      <c r="FE653" s="13"/>
      <c r="FF653" s="13"/>
      <c r="FG653" s="13"/>
      <c r="FH653" s="13"/>
      <c r="FI653" s="13"/>
      <c r="FJ653" s="13"/>
    </row>
    <row r="654" spans="2:166" x14ac:dyDescent="0.2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  <c r="FC654" s="13"/>
      <c r="FD654" s="13"/>
      <c r="FE654" s="13"/>
      <c r="FF654" s="13"/>
      <c r="FG654" s="13"/>
      <c r="FH654" s="13"/>
      <c r="FI654" s="13"/>
      <c r="FJ654" s="13"/>
    </row>
    <row r="655" spans="2:166" x14ac:dyDescent="0.2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  <c r="FC655" s="13"/>
      <c r="FD655" s="13"/>
      <c r="FE655" s="13"/>
      <c r="FF655" s="13"/>
      <c r="FG655" s="13"/>
      <c r="FH655" s="13"/>
      <c r="FI655" s="13"/>
      <c r="FJ655" s="13"/>
    </row>
    <row r="656" spans="2:166" x14ac:dyDescent="0.2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  <c r="FC656" s="13"/>
      <c r="FD656" s="13"/>
      <c r="FE656" s="13"/>
      <c r="FF656" s="13"/>
      <c r="FG656" s="13"/>
      <c r="FH656" s="13"/>
      <c r="FI656" s="13"/>
      <c r="FJ656" s="13"/>
    </row>
    <row r="657" spans="2:166" x14ac:dyDescent="0.2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  <c r="FC657" s="13"/>
      <c r="FD657" s="13"/>
      <c r="FE657" s="13"/>
      <c r="FF657" s="13"/>
      <c r="FG657" s="13"/>
      <c r="FH657" s="13"/>
      <c r="FI657" s="13"/>
      <c r="FJ657" s="13"/>
    </row>
    <row r="658" spans="2:166" x14ac:dyDescent="0.2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  <c r="FC658" s="13"/>
      <c r="FD658" s="13"/>
      <c r="FE658" s="13"/>
      <c r="FF658" s="13"/>
      <c r="FG658" s="13"/>
      <c r="FH658" s="13"/>
      <c r="FI658" s="13"/>
      <c r="FJ658" s="13"/>
    </row>
    <row r="659" spans="2:166" x14ac:dyDescent="0.2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  <c r="FC659" s="13"/>
      <c r="FD659" s="13"/>
      <c r="FE659" s="13"/>
      <c r="FF659" s="13"/>
      <c r="FG659" s="13"/>
      <c r="FH659" s="13"/>
      <c r="FI659" s="13"/>
      <c r="FJ659" s="13"/>
    </row>
    <row r="660" spans="2:166" x14ac:dyDescent="0.2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  <c r="FC660" s="13"/>
      <c r="FD660" s="13"/>
      <c r="FE660" s="13"/>
      <c r="FF660" s="13"/>
      <c r="FG660" s="13"/>
      <c r="FH660" s="13"/>
      <c r="FI660" s="13"/>
      <c r="FJ660" s="13"/>
    </row>
    <row r="661" spans="2:166" x14ac:dyDescent="0.2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  <c r="FC661" s="13"/>
      <c r="FD661" s="13"/>
      <c r="FE661" s="13"/>
      <c r="FF661" s="13"/>
      <c r="FG661" s="13"/>
      <c r="FH661" s="13"/>
      <c r="FI661" s="13"/>
      <c r="FJ661" s="13"/>
    </row>
    <row r="662" spans="2:166" x14ac:dyDescent="0.2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  <c r="FC662" s="13"/>
      <c r="FD662" s="13"/>
      <c r="FE662" s="13"/>
      <c r="FF662" s="13"/>
      <c r="FG662" s="13"/>
      <c r="FH662" s="13"/>
      <c r="FI662" s="13"/>
      <c r="FJ662" s="13"/>
    </row>
    <row r="663" spans="2:166" x14ac:dyDescent="0.2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  <c r="FC663" s="13"/>
      <c r="FD663" s="13"/>
      <c r="FE663" s="13"/>
      <c r="FF663" s="13"/>
      <c r="FG663" s="13"/>
      <c r="FH663" s="13"/>
      <c r="FI663" s="13"/>
      <c r="FJ663" s="13"/>
    </row>
    <row r="664" spans="2:166" x14ac:dyDescent="0.2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  <c r="FC664" s="13"/>
      <c r="FD664" s="13"/>
      <c r="FE664" s="13"/>
      <c r="FF664" s="13"/>
      <c r="FG664" s="13"/>
      <c r="FH664" s="13"/>
      <c r="FI664" s="13"/>
      <c r="FJ664" s="13"/>
    </row>
    <row r="665" spans="2:166" x14ac:dyDescent="0.2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  <c r="FC665" s="13"/>
      <c r="FD665" s="13"/>
      <c r="FE665" s="13"/>
      <c r="FF665" s="13"/>
      <c r="FG665" s="13"/>
      <c r="FH665" s="13"/>
      <c r="FI665" s="13"/>
      <c r="FJ665" s="13"/>
    </row>
    <row r="666" spans="2:166" x14ac:dyDescent="0.2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  <c r="FC666" s="13"/>
      <c r="FD666" s="13"/>
      <c r="FE666" s="13"/>
      <c r="FF666" s="13"/>
      <c r="FG666" s="13"/>
      <c r="FH666" s="13"/>
      <c r="FI666" s="13"/>
      <c r="FJ666" s="13"/>
    </row>
    <row r="667" spans="2:166" x14ac:dyDescent="0.2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  <c r="FC667" s="13"/>
      <c r="FD667" s="13"/>
      <c r="FE667" s="13"/>
      <c r="FF667" s="13"/>
      <c r="FG667" s="13"/>
      <c r="FH667" s="13"/>
      <c r="FI667" s="13"/>
      <c r="FJ667" s="13"/>
    </row>
    <row r="668" spans="2:166" x14ac:dyDescent="0.2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  <c r="FC668" s="13"/>
      <c r="FD668" s="13"/>
      <c r="FE668" s="13"/>
      <c r="FF668" s="13"/>
      <c r="FG668" s="13"/>
      <c r="FH668" s="13"/>
      <c r="FI668" s="13"/>
      <c r="FJ668" s="13"/>
    </row>
    <row r="669" spans="2:166" x14ac:dyDescent="0.2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  <c r="FC669" s="13"/>
      <c r="FD669" s="13"/>
      <c r="FE669" s="13"/>
      <c r="FF669" s="13"/>
      <c r="FG669" s="13"/>
      <c r="FH669" s="13"/>
      <c r="FI669" s="13"/>
      <c r="FJ669" s="13"/>
    </row>
    <row r="670" spans="2:166" x14ac:dyDescent="0.2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  <c r="FC670" s="13"/>
      <c r="FD670" s="13"/>
      <c r="FE670" s="13"/>
      <c r="FF670" s="13"/>
      <c r="FG670" s="13"/>
      <c r="FH670" s="13"/>
      <c r="FI670" s="13"/>
      <c r="FJ670" s="13"/>
    </row>
    <row r="671" spans="2:166" x14ac:dyDescent="0.2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  <c r="FC671" s="13"/>
      <c r="FD671" s="13"/>
      <c r="FE671" s="13"/>
      <c r="FF671" s="13"/>
      <c r="FG671" s="13"/>
      <c r="FH671" s="13"/>
      <c r="FI671" s="13"/>
      <c r="FJ671" s="13"/>
    </row>
    <row r="672" spans="2:166" x14ac:dyDescent="0.2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  <c r="FC672" s="13"/>
      <c r="FD672" s="13"/>
      <c r="FE672" s="13"/>
      <c r="FF672" s="13"/>
      <c r="FG672" s="13"/>
      <c r="FH672" s="13"/>
      <c r="FI672" s="13"/>
      <c r="FJ672" s="13"/>
    </row>
    <row r="673" spans="2:166" x14ac:dyDescent="0.2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  <c r="FC673" s="13"/>
      <c r="FD673" s="13"/>
      <c r="FE673" s="13"/>
      <c r="FF673" s="13"/>
      <c r="FG673" s="13"/>
      <c r="FH673" s="13"/>
      <c r="FI673" s="13"/>
      <c r="FJ673" s="13"/>
    </row>
    <row r="674" spans="2:166" x14ac:dyDescent="0.2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  <c r="FC674" s="13"/>
      <c r="FD674" s="13"/>
      <c r="FE674" s="13"/>
      <c r="FF674" s="13"/>
      <c r="FG674" s="13"/>
      <c r="FH674" s="13"/>
      <c r="FI674" s="13"/>
      <c r="FJ674" s="13"/>
    </row>
    <row r="675" spans="2:166" x14ac:dyDescent="0.2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  <c r="FC675" s="13"/>
      <c r="FD675" s="13"/>
      <c r="FE675" s="13"/>
      <c r="FF675" s="13"/>
      <c r="FG675" s="13"/>
      <c r="FH675" s="13"/>
      <c r="FI675" s="13"/>
      <c r="FJ675" s="13"/>
    </row>
    <row r="676" spans="2:166" x14ac:dyDescent="0.2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  <c r="FC676" s="13"/>
      <c r="FD676" s="13"/>
      <c r="FE676" s="13"/>
      <c r="FF676" s="13"/>
      <c r="FG676" s="13"/>
      <c r="FH676" s="13"/>
      <c r="FI676" s="13"/>
      <c r="FJ676" s="13"/>
    </row>
    <row r="677" spans="2:166" x14ac:dyDescent="0.2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  <c r="FC677" s="13"/>
      <c r="FD677" s="13"/>
      <c r="FE677" s="13"/>
      <c r="FF677" s="13"/>
      <c r="FG677" s="13"/>
      <c r="FH677" s="13"/>
      <c r="FI677" s="13"/>
      <c r="FJ677" s="13"/>
    </row>
    <row r="678" spans="2:166" x14ac:dyDescent="0.2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  <c r="FC678" s="13"/>
      <c r="FD678" s="13"/>
      <c r="FE678" s="13"/>
      <c r="FF678" s="13"/>
      <c r="FG678" s="13"/>
      <c r="FH678" s="13"/>
      <c r="FI678" s="13"/>
      <c r="FJ678" s="13"/>
    </row>
    <row r="679" spans="2:166" x14ac:dyDescent="0.2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  <c r="FC679" s="13"/>
      <c r="FD679" s="13"/>
      <c r="FE679" s="13"/>
      <c r="FF679" s="13"/>
      <c r="FG679" s="13"/>
      <c r="FH679" s="13"/>
      <c r="FI679" s="13"/>
      <c r="FJ679" s="13"/>
    </row>
    <row r="680" spans="2:166" x14ac:dyDescent="0.2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  <c r="FC680" s="13"/>
      <c r="FD680" s="13"/>
      <c r="FE680" s="13"/>
      <c r="FF680" s="13"/>
      <c r="FG680" s="13"/>
      <c r="FH680" s="13"/>
      <c r="FI680" s="13"/>
      <c r="FJ680" s="13"/>
    </row>
    <row r="681" spans="2:166" x14ac:dyDescent="0.2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  <c r="FC681" s="13"/>
      <c r="FD681" s="13"/>
      <c r="FE681" s="13"/>
      <c r="FF681" s="13"/>
      <c r="FG681" s="13"/>
      <c r="FH681" s="13"/>
      <c r="FI681" s="13"/>
      <c r="FJ681" s="13"/>
    </row>
    <row r="682" spans="2:166" x14ac:dyDescent="0.2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  <c r="FC682" s="13"/>
      <c r="FD682" s="13"/>
      <c r="FE682" s="13"/>
      <c r="FF682" s="13"/>
      <c r="FG682" s="13"/>
      <c r="FH682" s="13"/>
      <c r="FI682" s="13"/>
      <c r="FJ682" s="13"/>
    </row>
    <row r="683" spans="2:166" x14ac:dyDescent="0.2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  <c r="FC683" s="13"/>
      <c r="FD683" s="13"/>
      <c r="FE683" s="13"/>
      <c r="FF683" s="13"/>
      <c r="FG683" s="13"/>
      <c r="FH683" s="13"/>
      <c r="FI683" s="13"/>
      <c r="FJ683" s="13"/>
    </row>
    <row r="684" spans="2:166" x14ac:dyDescent="0.2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  <c r="FC684" s="13"/>
      <c r="FD684" s="13"/>
      <c r="FE684" s="13"/>
      <c r="FF684" s="13"/>
      <c r="FG684" s="13"/>
      <c r="FH684" s="13"/>
      <c r="FI684" s="13"/>
      <c r="FJ684" s="13"/>
    </row>
    <row r="685" spans="2:166" x14ac:dyDescent="0.2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  <c r="FC685" s="13"/>
      <c r="FD685" s="13"/>
      <c r="FE685" s="13"/>
      <c r="FF685" s="13"/>
      <c r="FG685" s="13"/>
      <c r="FH685" s="13"/>
      <c r="FI685" s="13"/>
      <c r="FJ685" s="13"/>
    </row>
    <row r="686" spans="2:166" x14ac:dyDescent="0.2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  <c r="FC686" s="13"/>
      <c r="FD686" s="13"/>
      <c r="FE686" s="13"/>
      <c r="FF686" s="13"/>
      <c r="FG686" s="13"/>
      <c r="FH686" s="13"/>
      <c r="FI686" s="13"/>
      <c r="FJ686" s="13"/>
    </row>
    <row r="687" spans="2:166" x14ac:dyDescent="0.2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  <c r="FC687" s="13"/>
      <c r="FD687" s="13"/>
      <c r="FE687" s="13"/>
      <c r="FF687" s="13"/>
      <c r="FG687" s="13"/>
      <c r="FH687" s="13"/>
      <c r="FI687" s="13"/>
      <c r="FJ687" s="13"/>
    </row>
    <row r="688" spans="2:166" x14ac:dyDescent="0.2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  <c r="FC688" s="13"/>
      <c r="FD688" s="13"/>
      <c r="FE688" s="13"/>
      <c r="FF688" s="13"/>
      <c r="FG688" s="13"/>
      <c r="FH688" s="13"/>
      <c r="FI688" s="13"/>
      <c r="FJ688" s="13"/>
    </row>
    <row r="689" spans="2:166" x14ac:dyDescent="0.2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  <c r="FC689" s="13"/>
      <c r="FD689" s="13"/>
      <c r="FE689" s="13"/>
      <c r="FF689" s="13"/>
      <c r="FG689" s="13"/>
      <c r="FH689" s="13"/>
      <c r="FI689" s="13"/>
      <c r="FJ689" s="13"/>
    </row>
    <row r="690" spans="2:166" x14ac:dyDescent="0.2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  <c r="FC690" s="13"/>
      <c r="FD690" s="13"/>
      <c r="FE690" s="13"/>
      <c r="FF690" s="13"/>
      <c r="FG690" s="13"/>
      <c r="FH690" s="13"/>
      <c r="FI690" s="13"/>
      <c r="FJ690" s="13"/>
    </row>
    <row r="691" spans="2:166" x14ac:dyDescent="0.2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  <c r="FC691" s="13"/>
      <c r="FD691" s="13"/>
      <c r="FE691" s="13"/>
      <c r="FF691" s="13"/>
      <c r="FG691" s="13"/>
      <c r="FH691" s="13"/>
      <c r="FI691" s="13"/>
      <c r="FJ691" s="13"/>
    </row>
    <row r="692" spans="2:166" x14ac:dyDescent="0.2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  <c r="FC692" s="13"/>
      <c r="FD692" s="13"/>
      <c r="FE692" s="13"/>
      <c r="FF692" s="13"/>
      <c r="FG692" s="13"/>
      <c r="FH692" s="13"/>
      <c r="FI692" s="13"/>
      <c r="FJ692" s="13"/>
    </row>
    <row r="693" spans="2:166" x14ac:dyDescent="0.2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  <c r="FC693" s="13"/>
      <c r="FD693" s="13"/>
      <c r="FE693" s="13"/>
      <c r="FF693" s="13"/>
      <c r="FG693" s="13"/>
      <c r="FH693" s="13"/>
      <c r="FI693" s="13"/>
      <c r="FJ693" s="13"/>
    </row>
    <row r="694" spans="2:166" x14ac:dyDescent="0.2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  <c r="FC694" s="13"/>
      <c r="FD694" s="13"/>
      <c r="FE694" s="13"/>
      <c r="FF694" s="13"/>
      <c r="FG694" s="13"/>
      <c r="FH694" s="13"/>
      <c r="FI694" s="13"/>
      <c r="FJ694" s="13"/>
    </row>
    <row r="695" spans="2:166" x14ac:dyDescent="0.2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  <c r="FC695" s="13"/>
      <c r="FD695" s="13"/>
      <c r="FE695" s="13"/>
      <c r="FF695" s="13"/>
      <c r="FG695" s="13"/>
      <c r="FH695" s="13"/>
      <c r="FI695" s="13"/>
      <c r="FJ695" s="13"/>
    </row>
    <row r="696" spans="2:166" x14ac:dyDescent="0.2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  <c r="FC696" s="13"/>
      <c r="FD696" s="13"/>
      <c r="FE696" s="13"/>
      <c r="FF696" s="13"/>
      <c r="FG696" s="13"/>
      <c r="FH696" s="13"/>
      <c r="FI696" s="13"/>
      <c r="FJ696" s="13"/>
    </row>
    <row r="697" spans="2:166" x14ac:dyDescent="0.2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  <c r="FC697" s="13"/>
      <c r="FD697" s="13"/>
      <c r="FE697" s="13"/>
      <c r="FF697" s="13"/>
      <c r="FG697" s="13"/>
      <c r="FH697" s="13"/>
      <c r="FI697" s="13"/>
      <c r="FJ697" s="13"/>
    </row>
    <row r="698" spans="2:166" x14ac:dyDescent="0.2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  <c r="FC698" s="13"/>
      <c r="FD698" s="13"/>
      <c r="FE698" s="13"/>
      <c r="FF698" s="13"/>
      <c r="FG698" s="13"/>
      <c r="FH698" s="13"/>
      <c r="FI698" s="13"/>
      <c r="FJ698" s="13"/>
    </row>
    <row r="699" spans="2:166" x14ac:dyDescent="0.2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  <c r="FC699" s="13"/>
      <c r="FD699" s="13"/>
      <c r="FE699" s="13"/>
      <c r="FF699" s="13"/>
      <c r="FG699" s="13"/>
      <c r="FH699" s="13"/>
      <c r="FI699" s="13"/>
      <c r="FJ699" s="13"/>
    </row>
    <row r="700" spans="2:166" x14ac:dyDescent="0.2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  <c r="FC700" s="13"/>
      <c r="FD700" s="13"/>
      <c r="FE700" s="13"/>
      <c r="FF700" s="13"/>
      <c r="FG700" s="13"/>
      <c r="FH700" s="13"/>
      <c r="FI700" s="13"/>
      <c r="FJ700" s="13"/>
    </row>
    <row r="701" spans="2:166" x14ac:dyDescent="0.2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  <c r="FC701" s="13"/>
      <c r="FD701" s="13"/>
      <c r="FE701" s="13"/>
      <c r="FF701" s="13"/>
      <c r="FG701" s="13"/>
      <c r="FH701" s="13"/>
      <c r="FI701" s="13"/>
      <c r="FJ701" s="13"/>
    </row>
    <row r="702" spans="2:166" x14ac:dyDescent="0.2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  <c r="FC702" s="13"/>
      <c r="FD702" s="13"/>
      <c r="FE702" s="13"/>
      <c r="FF702" s="13"/>
      <c r="FG702" s="13"/>
      <c r="FH702" s="13"/>
      <c r="FI702" s="13"/>
      <c r="FJ702" s="13"/>
    </row>
    <row r="703" spans="2:166" x14ac:dyDescent="0.2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  <c r="FC703" s="13"/>
      <c r="FD703" s="13"/>
      <c r="FE703" s="13"/>
      <c r="FF703" s="13"/>
      <c r="FG703" s="13"/>
      <c r="FH703" s="13"/>
      <c r="FI703" s="13"/>
      <c r="FJ703" s="13"/>
    </row>
    <row r="704" spans="2:166" x14ac:dyDescent="0.2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  <c r="FC704" s="13"/>
      <c r="FD704" s="13"/>
      <c r="FE704" s="13"/>
      <c r="FF704" s="13"/>
      <c r="FG704" s="13"/>
      <c r="FH704" s="13"/>
      <c r="FI704" s="13"/>
      <c r="FJ704" s="13"/>
    </row>
    <row r="705" spans="2:166" x14ac:dyDescent="0.2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  <c r="FC705" s="13"/>
      <c r="FD705" s="13"/>
      <c r="FE705" s="13"/>
      <c r="FF705" s="13"/>
      <c r="FG705" s="13"/>
      <c r="FH705" s="13"/>
      <c r="FI705" s="13"/>
      <c r="FJ705" s="13"/>
    </row>
    <row r="706" spans="2:166" x14ac:dyDescent="0.2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  <c r="FC706" s="13"/>
      <c r="FD706" s="13"/>
      <c r="FE706" s="13"/>
      <c r="FF706" s="13"/>
      <c r="FG706" s="13"/>
      <c r="FH706" s="13"/>
      <c r="FI706" s="13"/>
      <c r="FJ706" s="13"/>
    </row>
    <row r="707" spans="2:166" x14ac:dyDescent="0.2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  <c r="FC707" s="13"/>
      <c r="FD707" s="13"/>
      <c r="FE707" s="13"/>
      <c r="FF707" s="13"/>
      <c r="FG707" s="13"/>
      <c r="FH707" s="13"/>
      <c r="FI707" s="13"/>
      <c r="FJ707" s="13"/>
    </row>
    <row r="708" spans="2:166" x14ac:dyDescent="0.2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  <c r="FC708" s="13"/>
      <c r="FD708" s="13"/>
      <c r="FE708" s="13"/>
      <c r="FF708" s="13"/>
      <c r="FG708" s="13"/>
      <c r="FH708" s="13"/>
      <c r="FI708" s="13"/>
      <c r="FJ708" s="13"/>
    </row>
    <row r="709" spans="2:166" x14ac:dyDescent="0.2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  <c r="FC709" s="13"/>
      <c r="FD709" s="13"/>
      <c r="FE709" s="13"/>
      <c r="FF709" s="13"/>
      <c r="FG709" s="13"/>
      <c r="FH709" s="13"/>
      <c r="FI709" s="13"/>
      <c r="FJ709" s="13"/>
    </row>
    <row r="710" spans="2:166" x14ac:dyDescent="0.2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  <c r="FC710" s="13"/>
      <c r="FD710" s="13"/>
      <c r="FE710" s="13"/>
      <c r="FF710" s="13"/>
      <c r="FG710" s="13"/>
      <c r="FH710" s="13"/>
      <c r="FI710" s="13"/>
      <c r="FJ710" s="13"/>
    </row>
    <row r="711" spans="2:166" x14ac:dyDescent="0.2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  <c r="FC711" s="13"/>
      <c r="FD711" s="13"/>
      <c r="FE711" s="13"/>
      <c r="FF711" s="13"/>
      <c r="FG711" s="13"/>
      <c r="FH711" s="13"/>
      <c r="FI711" s="13"/>
      <c r="FJ711" s="13"/>
    </row>
    <row r="712" spans="2:166" x14ac:dyDescent="0.2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  <c r="FC712" s="13"/>
      <c r="FD712" s="13"/>
      <c r="FE712" s="13"/>
      <c r="FF712" s="13"/>
      <c r="FG712" s="13"/>
      <c r="FH712" s="13"/>
      <c r="FI712" s="13"/>
      <c r="FJ712" s="13"/>
    </row>
    <row r="713" spans="2:166" x14ac:dyDescent="0.2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  <c r="FC713" s="13"/>
      <c r="FD713" s="13"/>
      <c r="FE713" s="13"/>
      <c r="FF713" s="13"/>
      <c r="FG713" s="13"/>
      <c r="FH713" s="13"/>
      <c r="FI713" s="13"/>
      <c r="FJ713" s="13"/>
    </row>
    <row r="714" spans="2:166" x14ac:dyDescent="0.2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  <c r="FC714" s="13"/>
      <c r="FD714" s="13"/>
      <c r="FE714" s="13"/>
      <c r="FF714" s="13"/>
      <c r="FG714" s="13"/>
      <c r="FH714" s="13"/>
      <c r="FI714" s="13"/>
      <c r="FJ714" s="13"/>
    </row>
    <row r="715" spans="2:166" x14ac:dyDescent="0.2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  <c r="FC715" s="13"/>
      <c r="FD715" s="13"/>
      <c r="FE715" s="13"/>
      <c r="FF715" s="13"/>
      <c r="FG715" s="13"/>
      <c r="FH715" s="13"/>
      <c r="FI715" s="13"/>
      <c r="FJ715" s="13"/>
    </row>
    <row r="716" spans="2:166" x14ac:dyDescent="0.2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  <c r="FC716" s="13"/>
      <c r="FD716" s="13"/>
      <c r="FE716" s="13"/>
      <c r="FF716" s="13"/>
      <c r="FG716" s="13"/>
      <c r="FH716" s="13"/>
      <c r="FI716" s="13"/>
      <c r="FJ716" s="13"/>
    </row>
    <row r="717" spans="2:166" x14ac:dyDescent="0.2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  <c r="FC717" s="13"/>
      <c r="FD717" s="13"/>
      <c r="FE717" s="13"/>
      <c r="FF717" s="13"/>
      <c r="FG717" s="13"/>
      <c r="FH717" s="13"/>
      <c r="FI717" s="13"/>
      <c r="FJ717" s="13"/>
    </row>
    <row r="718" spans="2:166" x14ac:dyDescent="0.2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  <c r="FC718" s="13"/>
      <c r="FD718" s="13"/>
      <c r="FE718" s="13"/>
      <c r="FF718" s="13"/>
      <c r="FG718" s="13"/>
      <c r="FH718" s="13"/>
      <c r="FI718" s="13"/>
      <c r="FJ718" s="13"/>
    </row>
    <row r="719" spans="2:166" x14ac:dyDescent="0.2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  <c r="FC719" s="13"/>
      <c r="FD719" s="13"/>
      <c r="FE719" s="13"/>
      <c r="FF719" s="13"/>
      <c r="FG719" s="13"/>
      <c r="FH719" s="13"/>
      <c r="FI719" s="13"/>
      <c r="FJ719" s="13"/>
    </row>
    <row r="720" spans="2:166" x14ac:dyDescent="0.2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  <c r="FC720" s="13"/>
      <c r="FD720" s="13"/>
      <c r="FE720" s="13"/>
      <c r="FF720" s="13"/>
      <c r="FG720" s="13"/>
      <c r="FH720" s="13"/>
      <c r="FI720" s="13"/>
      <c r="FJ720" s="13"/>
    </row>
    <row r="721" spans="2:166" x14ac:dyDescent="0.2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  <c r="FC721" s="13"/>
      <c r="FD721" s="13"/>
      <c r="FE721" s="13"/>
      <c r="FF721" s="13"/>
      <c r="FG721" s="13"/>
      <c r="FH721" s="13"/>
      <c r="FI721" s="13"/>
      <c r="FJ721" s="13"/>
    </row>
    <row r="722" spans="2:166" x14ac:dyDescent="0.2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  <c r="FC722" s="13"/>
      <c r="FD722" s="13"/>
      <c r="FE722" s="13"/>
      <c r="FF722" s="13"/>
      <c r="FG722" s="13"/>
      <c r="FH722" s="13"/>
      <c r="FI722" s="13"/>
      <c r="FJ722" s="13"/>
    </row>
    <row r="723" spans="2:166" x14ac:dyDescent="0.2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  <c r="FC723" s="13"/>
      <c r="FD723" s="13"/>
      <c r="FE723" s="13"/>
      <c r="FF723" s="13"/>
      <c r="FG723" s="13"/>
      <c r="FH723" s="13"/>
      <c r="FI723" s="13"/>
      <c r="FJ723" s="13"/>
    </row>
    <row r="724" spans="2:166" x14ac:dyDescent="0.2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  <c r="FC724" s="13"/>
      <c r="FD724" s="13"/>
      <c r="FE724" s="13"/>
      <c r="FF724" s="13"/>
      <c r="FG724" s="13"/>
      <c r="FH724" s="13"/>
      <c r="FI724" s="13"/>
      <c r="FJ724" s="13"/>
    </row>
    <row r="725" spans="2:166" x14ac:dyDescent="0.2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  <c r="FC725" s="13"/>
      <c r="FD725" s="13"/>
      <c r="FE725" s="13"/>
      <c r="FF725" s="13"/>
      <c r="FG725" s="13"/>
      <c r="FH725" s="13"/>
      <c r="FI725" s="13"/>
      <c r="FJ725" s="13"/>
    </row>
    <row r="726" spans="2:166" x14ac:dyDescent="0.2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  <c r="FC726" s="13"/>
      <c r="FD726" s="13"/>
      <c r="FE726" s="13"/>
      <c r="FF726" s="13"/>
      <c r="FG726" s="13"/>
      <c r="FH726" s="13"/>
      <c r="FI726" s="13"/>
      <c r="FJ726" s="13"/>
    </row>
    <row r="727" spans="2:166" x14ac:dyDescent="0.2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  <c r="FC727" s="13"/>
      <c r="FD727" s="13"/>
      <c r="FE727" s="13"/>
      <c r="FF727" s="13"/>
      <c r="FG727" s="13"/>
      <c r="FH727" s="13"/>
      <c r="FI727" s="13"/>
      <c r="FJ727" s="13"/>
    </row>
    <row r="728" spans="2:166" x14ac:dyDescent="0.2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  <c r="FC728" s="13"/>
      <c r="FD728" s="13"/>
      <c r="FE728" s="13"/>
      <c r="FF728" s="13"/>
      <c r="FG728" s="13"/>
      <c r="FH728" s="13"/>
      <c r="FI728" s="13"/>
      <c r="FJ728" s="13"/>
    </row>
    <row r="729" spans="2:166" x14ac:dyDescent="0.2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  <c r="FC729" s="13"/>
      <c r="FD729" s="13"/>
      <c r="FE729" s="13"/>
      <c r="FF729" s="13"/>
      <c r="FG729" s="13"/>
      <c r="FH729" s="13"/>
      <c r="FI729" s="13"/>
      <c r="FJ729" s="13"/>
    </row>
    <row r="730" spans="2:166" x14ac:dyDescent="0.2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  <c r="FC730" s="13"/>
      <c r="FD730" s="13"/>
      <c r="FE730" s="13"/>
      <c r="FF730" s="13"/>
      <c r="FG730" s="13"/>
      <c r="FH730" s="13"/>
      <c r="FI730" s="13"/>
      <c r="FJ730" s="13"/>
    </row>
    <row r="731" spans="2:166" x14ac:dyDescent="0.2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  <c r="FC731" s="13"/>
      <c r="FD731" s="13"/>
      <c r="FE731" s="13"/>
      <c r="FF731" s="13"/>
      <c r="FG731" s="13"/>
      <c r="FH731" s="13"/>
      <c r="FI731" s="13"/>
      <c r="FJ731" s="13"/>
    </row>
    <row r="732" spans="2:166" x14ac:dyDescent="0.2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  <c r="FC732" s="13"/>
      <c r="FD732" s="13"/>
      <c r="FE732" s="13"/>
      <c r="FF732" s="13"/>
      <c r="FG732" s="13"/>
      <c r="FH732" s="13"/>
      <c r="FI732" s="13"/>
      <c r="FJ732" s="13"/>
    </row>
    <row r="733" spans="2:166" x14ac:dyDescent="0.2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  <c r="FC733" s="13"/>
      <c r="FD733" s="13"/>
      <c r="FE733" s="13"/>
      <c r="FF733" s="13"/>
      <c r="FG733" s="13"/>
      <c r="FH733" s="13"/>
      <c r="FI733" s="13"/>
      <c r="FJ733" s="13"/>
    </row>
    <row r="734" spans="2:166" x14ac:dyDescent="0.2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  <c r="FC734" s="13"/>
      <c r="FD734" s="13"/>
      <c r="FE734" s="13"/>
      <c r="FF734" s="13"/>
      <c r="FG734" s="13"/>
      <c r="FH734" s="13"/>
      <c r="FI734" s="13"/>
      <c r="FJ734" s="13"/>
    </row>
    <row r="735" spans="2:166" x14ac:dyDescent="0.2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  <c r="FC735" s="13"/>
      <c r="FD735" s="13"/>
      <c r="FE735" s="13"/>
      <c r="FF735" s="13"/>
      <c r="FG735" s="13"/>
      <c r="FH735" s="13"/>
      <c r="FI735" s="13"/>
      <c r="FJ735" s="13"/>
    </row>
    <row r="736" spans="2:166" x14ac:dyDescent="0.2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  <c r="FC736" s="13"/>
      <c r="FD736" s="13"/>
      <c r="FE736" s="13"/>
      <c r="FF736" s="13"/>
      <c r="FG736" s="13"/>
      <c r="FH736" s="13"/>
      <c r="FI736" s="13"/>
      <c r="FJ736" s="13"/>
    </row>
    <row r="737" spans="2:166" x14ac:dyDescent="0.2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  <c r="FC737" s="13"/>
      <c r="FD737" s="13"/>
      <c r="FE737" s="13"/>
      <c r="FF737" s="13"/>
      <c r="FG737" s="13"/>
      <c r="FH737" s="13"/>
      <c r="FI737" s="13"/>
      <c r="FJ737" s="13"/>
    </row>
    <row r="738" spans="2:166" x14ac:dyDescent="0.2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  <c r="FC738" s="13"/>
      <c r="FD738" s="13"/>
      <c r="FE738" s="13"/>
      <c r="FF738" s="13"/>
      <c r="FG738" s="13"/>
      <c r="FH738" s="13"/>
      <c r="FI738" s="13"/>
      <c r="FJ738" s="13"/>
    </row>
    <row r="739" spans="2:166" x14ac:dyDescent="0.2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  <c r="FC739" s="13"/>
      <c r="FD739" s="13"/>
      <c r="FE739" s="13"/>
      <c r="FF739" s="13"/>
      <c r="FG739" s="13"/>
      <c r="FH739" s="13"/>
      <c r="FI739" s="13"/>
      <c r="FJ739" s="13"/>
    </row>
    <row r="740" spans="2:166" x14ac:dyDescent="0.2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  <c r="FC740" s="13"/>
      <c r="FD740" s="13"/>
      <c r="FE740" s="13"/>
      <c r="FF740" s="13"/>
      <c r="FG740" s="13"/>
      <c r="FH740" s="13"/>
      <c r="FI740" s="13"/>
      <c r="FJ740" s="13"/>
    </row>
    <row r="741" spans="2:166" x14ac:dyDescent="0.2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  <c r="FC741" s="13"/>
      <c r="FD741" s="13"/>
      <c r="FE741" s="13"/>
      <c r="FF741" s="13"/>
      <c r="FG741" s="13"/>
      <c r="FH741" s="13"/>
      <c r="FI741" s="13"/>
      <c r="FJ741" s="13"/>
    </row>
    <row r="742" spans="2:166" x14ac:dyDescent="0.2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  <c r="FC742" s="13"/>
      <c r="FD742" s="13"/>
      <c r="FE742" s="13"/>
      <c r="FF742" s="13"/>
      <c r="FG742" s="13"/>
      <c r="FH742" s="13"/>
      <c r="FI742" s="13"/>
      <c r="FJ742" s="13"/>
    </row>
    <row r="743" spans="2:166" x14ac:dyDescent="0.2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  <c r="FC743" s="13"/>
      <c r="FD743" s="13"/>
      <c r="FE743" s="13"/>
      <c r="FF743" s="13"/>
      <c r="FG743" s="13"/>
      <c r="FH743" s="13"/>
      <c r="FI743" s="13"/>
      <c r="FJ743" s="13"/>
    </row>
    <row r="744" spans="2:166" x14ac:dyDescent="0.2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  <c r="FC744" s="13"/>
      <c r="FD744" s="13"/>
      <c r="FE744" s="13"/>
      <c r="FF744" s="13"/>
      <c r="FG744" s="13"/>
      <c r="FH744" s="13"/>
      <c r="FI744" s="13"/>
      <c r="FJ744" s="13"/>
    </row>
    <row r="745" spans="2:166" x14ac:dyDescent="0.2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  <c r="FC745" s="13"/>
      <c r="FD745" s="13"/>
      <c r="FE745" s="13"/>
      <c r="FF745" s="13"/>
      <c r="FG745" s="13"/>
      <c r="FH745" s="13"/>
      <c r="FI745" s="13"/>
      <c r="FJ745" s="13"/>
    </row>
    <row r="746" spans="2:166" x14ac:dyDescent="0.2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  <c r="FC746" s="13"/>
      <c r="FD746" s="13"/>
      <c r="FE746" s="13"/>
      <c r="FF746" s="13"/>
      <c r="FG746" s="13"/>
      <c r="FH746" s="13"/>
      <c r="FI746" s="13"/>
      <c r="FJ746" s="13"/>
    </row>
    <row r="747" spans="2:166" x14ac:dyDescent="0.2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  <c r="FC747" s="13"/>
      <c r="FD747" s="13"/>
      <c r="FE747" s="13"/>
      <c r="FF747" s="13"/>
      <c r="FG747" s="13"/>
      <c r="FH747" s="13"/>
      <c r="FI747" s="13"/>
      <c r="FJ747" s="13"/>
    </row>
    <row r="748" spans="2:166" x14ac:dyDescent="0.2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  <c r="FC748" s="13"/>
      <c r="FD748" s="13"/>
      <c r="FE748" s="13"/>
      <c r="FF748" s="13"/>
      <c r="FG748" s="13"/>
      <c r="FH748" s="13"/>
      <c r="FI748" s="13"/>
      <c r="FJ74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A4F4-AC34-4411-8987-F3B59E646053}">
  <dimension ref="A1:O33"/>
  <sheetViews>
    <sheetView workbookViewId="0">
      <selection activeCell="A37" sqref="A37"/>
    </sheetView>
  </sheetViews>
  <sheetFormatPr defaultRowHeight="15" x14ac:dyDescent="0.25"/>
  <cols>
    <col min="1" max="1" width="17" bestFit="1" customWidth="1"/>
    <col min="2" max="2" width="13.7109375" customWidth="1"/>
    <col min="3" max="3" width="12.7109375" customWidth="1"/>
    <col min="4" max="4" width="12.85546875" customWidth="1"/>
    <col min="5" max="5" width="11.7109375" customWidth="1"/>
    <col min="6" max="6" width="12.7109375" customWidth="1"/>
    <col min="7" max="7" width="13.7109375" customWidth="1"/>
    <col min="8" max="8" width="15.7109375" customWidth="1"/>
    <col min="9" max="9" width="11.7109375" customWidth="1"/>
    <col min="10" max="11" width="13.7109375" customWidth="1"/>
    <col min="12" max="12" width="28.5703125" customWidth="1"/>
    <col min="13" max="13" width="17.28515625" customWidth="1"/>
    <col min="14" max="14" width="18.28515625" customWidth="1"/>
    <col min="15" max="15" width="20.42578125" customWidth="1"/>
    <col min="16" max="16" width="13.7109375" customWidth="1"/>
    <col min="17" max="18" width="12.7109375" customWidth="1"/>
    <col min="19" max="21" width="13.7109375" customWidth="1"/>
    <col min="22" max="23" width="12.7109375" customWidth="1"/>
    <col min="24" max="24" width="13.7109375" customWidth="1"/>
    <col min="25" max="25" width="14.7109375" customWidth="1"/>
    <col min="26" max="32" width="12.7109375" customWidth="1"/>
    <col min="33" max="35" width="13.7109375" customWidth="1"/>
    <col min="36" max="38" width="11.7109375" customWidth="1"/>
    <col min="39" max="39" width="13.7109375" customWidth="1"/>
    <col min="40" max="40" width="12.7109375" customWidth="1"/>
    <col min="41" max="41" width="13.7109375" customWidth="1"/>
    <col min="42" max="42" width="11.7109375" customWidth="1"/>
    <col min="43" max="43" width="13.7109375" customWidth="1"/>
    <col min="44" max="44" width="11.7109375" customWidth="1"/>
    <col min="45" max="45" width="14.7109375" customWidth="1"/>
    <col min="46" max="46" width="11.7109375" customWidth="1"/>
    <col min="47" max="47" width="13.7109375" customWidth="1"/>
    <col min="48" max="49" width="12.7109375" customWidth="1"/>
    <col min="50" max="51" width="13.7109375" customWidth="1"/>
    <col min="52" max="52" width="11.7109375" customWidth="1"/>
    <col min="53" max="54" width="13.7109375" customWidth="1"/>
    <col min="55" max="56" width="12.7109375" customWidth="1"/>
    <col min="57" max="57" width="14.7109375" customWidth="1"/>
    <col min="58" max="58" width="12.7109375" customWidth="1"/>
    <col min="59" max="59" width="13.7109375" customWidth="1"/>
    <col min="60" max="60" width="12.7109375" customWidth="1"/>
  </cols>
  <sheetData>
    <row r="1" spans="1:15" x14ac:dyDescent="0.25">
      <c r="A1" t="s">
        <v>331</v>
      </c>
      <c r="B1" s="4" t="s">
        <v>256</v>
      </c>
      <c r="C1" s="4" t="s">
        <v>199</v>
      </c>
      <c r="D1" s="4" t="s">
        <v>104</v>
      </c>
      <c r="E1" s="4" t="s">
        <v>274</v>
      </c>
      <c r="F1" s="4" t="s">
        <v>278</v>
      </c>
      <c r="G1" s="4" t="s">
        <v>55</v>
      </c>
      <c r="H1" s="4" t="s">
        <v>57</v>
      </c>
      <c r="I1" s="4" t="s">
        <v>60</v>
      </c>
      <c r="J1" s="4" t="s">
        <v>223</v>
      </c>
      <c r="K1" s="4" t="s">
        <v>226</v>
      </c>
      <c r="L1" s="4" t="s">
        <v>227</v>
      </c>
      <c r="M1" s="4" t="s">
        <v>228</v>
      </c>
      <c r="N1" s="4" t="s">
        <v>231</v>
      </c>
      <c r="O1" s="4" t="s">
        <v>232</v>
      </c>
    </row>
    <row r="2" spans="1:15" x14ac:dyDescent="0.25">
      <c r="A2" t="s">
        <v>332</v>
      </c>
      <c r="B2" s="4">
        <v>136</v>
      </c>
      <c r="C2" s="4">
        <v>270</v>
      </c>
      <c r="D2" s="4">
        <v>302</v>
      </c>
      <c r="E2" s="4">
        <v>373.68099999999998</v>
      </c>
      <c r="F2" s="4">
        <v>430</v>
      </c>
      <c r="G2" s="4">
        <v>466</v>
      </c>
      <c r="H2" s="4">
        <v>497</v>
      </c>
      <c r="I2" s="4">
        <v>522</v>
      </c>
      <c r="J2" s="4">
        <v>525</v>
      </c>
      <c r="K2" s="4">
        <v>575</v>
      </c>
      <c r="L2" s="4">
        <v>608</v>
      </c>
      <c r="M2" s="4">
        <v>627</v>
      </c>
      <c r="N2" s="4">
        <v>659</v>
      </c>
      <c r="O2" s="4">
        <v>660</v>
      </c>
    </row>
    <row r="3" spans="1:15" x14ac:dyDescent="0.25">
      <c r="A3" t="s">
        <v>324</v>
      </c>
      <c r="B3" s="4">
        <v>0.86699999999999999</v>
      </c>
      <c r="C3" s="4">
        <v>0.76900000000000002</v>
      </c>
      <c r="D3" s="4">
        <v>0.77</v>
      </c>
      <c r="E3" s="4">
        <v>0.91100000000000003</v>
      </c>
      <c r="F3" s="4">
        <v>0.879</v>
      </c>
      <c r="G3" s="4">
        <v>0.8</v>
      </c>
      <c r="H3" s="4">
        <v>0.78</v>
      </c>
      <c r="I3" s="4">
        <v>0.8</v>
      </c>
      <c r="J3" s="4">
        <v>0.8</v>
      </c>
      <c r="K3" s="4">
        <v>1.1000000000000001</v>
      </c>
      <c r="L3" s="4">
        <v>0.8</v>
      </c>
      <c r="M3" s="4">
        <v>0.82</v>
      </c>
      <c r="N3" s="4">
        <v>0.92</v>
      </c>
      <c r="O3" s="4">
        <v>0.94</v>
      </c>
    </row>
    <row r="4" spans="1:15" x14ac:dyDescent="0.25">
      <c r="A4" t="s">
        <v>0</v>
      </c>
      <c r="B4" s="4">
        <v>106.16800000000001</v>
      </c>
      <c r="C4" s="4">
        <v>212.41499999999999</v>
      </c>
      <c r="D4" s="4">
        <v>240</v>
      </c>
      <c r="E4" s="4">
        <v>372.68</v>
      </c>
      <c r="F4" s="4">
        <v>281.47699999999998</v>
      </c>
      <c r="G4" s="4">
        <v>450.86</v>
      </c>
      <c r="H4" s="4">
        <v>507</v>
      </c>
      <c r="I4" s="4">
        <v>563.1</v>
      </c>
      <c r="J4" s="5">
        <v>300.35088000000002</v>
      </c>
      <c r="K4" s="5">
        <v>398.45215999999999</v>
      </c>
      <c r="L4" s="5">
        <v>534.93200000000002</v>
      </c>
      <c r="M4" s="5">
        <v>871.65124000000003</v>
      </c>
      <c r="N4" s="5">
        <v>1011.91504</v>
      </c>
      <c r="O4" s="5">
        <v>536.86703999999997</v>
      </c>
    </row>
    <row r="5" spans="1:15" x14ac:dyDescent="0.25">
      <c r="A5" t="s">
        <v>1</v>
      </c>
      <c r="B5" s="4">
        <v>0.90422726200000003</v>
      </c>
      <c r="C5" s="4">
        <v>0.84739778264246879</v>
      </c>
      <c r="D5" s="4">
        <v>0.85</v>
      </c>
      <c r="E5" s="4">
        <v>0.86937855500000005</v>
      </c>
      <c r="F5" s="4">
        <v>0.76738063899999998</v>
      </c>
      <c r="G5" s="4">
        <v>0.85170599999999996</v>
      </c>
      <c r="H5" s="4">
        <v>0.85207100000000002</v>
      </c>
      <c r="I5" s="4">
        <v>0.85242399999999996</v>
      </c>
      <c r="J5" s="4">
        <v>0.95887849571141592</v>
      </c>
      <c r="K5" s="4">
        <v>0.96372924669300331</v>
      </c>
      <c r="L5" s="4">
        <v>0.80757928110488808</v>
      </c>
      <c r="M5" s="4">
        <v>0.85355239097692326</v>
      </c>
      <c r="N5" s="4">
        <v>0.85382662164997569</v>
      </c>
      <c r="O5" s="4">
        <v>0.89407611985269209</v>
      </c>
    </row>
    <row r="6" spans="1:15" x14ac:dyDescent="0.25">
      <c r="A6" t="s">
        <v>2</v>
      </c>
      <c r="B6" s="4">
        <v>9.4190339999999997E-2</v>
      </c>
      <c r="C6" s="4">
        <v>0.15064849469199446</v>
      </c>
      <c r="D6" s="4">
        <v>0.15</v>
      </c>
      <c r="E6" s="4">
        <v>0.128796823</v>
      </c>
      <c r="F6" s="4">
        <v>0.12434408499999999</v>
      </c>
      <c r="G6" s="4">
        <v>0.14638699999999999</v>
      </c>
      <c r="H6" s="4">
        <v>0.145957</v>
      </c>
      <c r="I6" s="4">
        <v>0.145622</v>
      </c>
      <c r="J6" s="4">
        <v>3.9953270654642326E-2</v>
      </c>
      <c r="K6" s="4">
        <v>3.5135962119015741E-2</v>
      </c>
      <c r="L6" s="4">
        <v>0.13085775388273649</v>
      </c>
      <c r="M6" s="4">
        <v>0.14455322750415636</v>
      </c>
      <c r="N6" s="4">
        <v>0.14428088745474127</v>
      </c>
      <c r="O6" s="4">
        <v>0.10430888064948074</v>
      </c>
    </row>
    <row r="7" spans="1:15" x14ac:dyDescent="0.25">
      <c r="A7" t="s">
        <v>3</v>
      </c>
      <c r="B7" s="4">
        <v>0</v>
      </c>
      <c r="C7" s="4">
        <v>0</v>
      </c>
      <c r="D7" s="4">
        <v>0</v>
      </c>
      <c r="E7" s="4">
        <v>0</v>
      </c>
      <c r="F7" s="4">
        <v>5.6843009999999999E-2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5.982068748925097E-2</v>
      </c>
      <c r="M7" s="4">
        <v>0</v>
      </c>
      <c r="N7" s="4">
        <v>0</v>
      </c>
      <c r="O7" s="4">
        <v>0</v>
      </c>
    </row>
    <row r="8" spans="1:15" x14ac:dyDescent="0.25">
      <c r="A8" t="s">
        <v>4</v>
      </c>
      <c r="B8" s="4">
        <v>0</v>
      </c>
      <c r="C8" s="4">
        <v>0</v>
      </c>
      <c r="D8" s="4">
        <v>0</v>
      </c>
      <c r="E8" s="4">
        <v>0</v>
      </c>
      <c r="F8" s="4">
        <v>4.9737634000000003E-2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t="s">
        <v>333</v>
      </c>
      <c r="B9" s="4" t="s">
        <v>17</v>
      </c>
      <c r="C9" s="4" t="s">
        <v>219</v>
      </c>
      <c r="D9" s="4" t="s">
        <v>31</v>
      </c>
      <c r="E9" s="4" t="s">
        <v>35</v>
      </c>
      <c r="F9" s="4" t="s">
        <v>40</v>
      </c>
      <c r="G9" s="4" t="s">
        <v>42</v>
      </c>
      <c r="H9" s="4" t="s">
        <v>44</v>
      </c>
      <c r="I9" s="4" t="s">
        <v>47</v>
      </c>
      <c r="J9" s="4" t="s">
        <v>234</v>
      </c>
      <c r="K9" s="4" t="s">
        <v>237</v>
      </c>
      <c r="L9" s="4" t="s">
        <v>238</v>
      </c>
      <c r="M9" s="4" t="s">
        <v>239</v>
      </c>
      <c r="N9" s="4" t="s">
        <v>242</v>
      </c>
      <c r="O9" s="4" t="s">
        <v>243</v>
      </c>
    </row>
    <row r="10" spans="1: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H17" t="s">
        <v>245</v>
      </c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G18" t="s">
        <v>1</v>
      </c>
      <c r="H18" s="4">
        <v>86.2</v>
      </c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G19" t="s">
        <v>2</v>
      </c>
      <c r="H19" s="4">
        <v>13</v>
      </c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G20" t="s">
        <v>3</v>
      </c>
      <c r="H20" s="4">
        <v>0.7</v>
      </c>
      <c r="I20" s="13"/>
      <c r="J20" s="13"/>
      <c r="K20" s="13"/>
    </row>
    <row r="21" spans="1:11" x14ac:dyDescent="0.25">
      <c r="A21" s="13"/>
      <c r="B21" s="13"/>
      <c r="C21" s="13"/>
      <c r="D21" s="13"/>
      <c r="E21" s="13"/>
      <c r="G21" t="s">
        <v>4</v>
      </c>
      <c r="H21" s="4">
        <v>0.1</v>
      </c>
      <c r="I21" s="13"/>
      <c r="J21" s="13"/>
      <c r="K21" s="13"/>
    </row>
    <row r="22" spans="1:11" x14ac:dyDescent="0.25">
      <c r="A22" s="13"/>
      <c r="B22" s="13"/>
      <c r="C22" s="13"/>
      <c r="D22" s="13"/>
      <c r="E22" s="13"/>
      <c r="G22" t="s">
        <v>324</v>
      </c>
      <c r="I22" s="13"/>
      <c r="J22" s="13"/>
      <c r="K22" s="13"/>
    </row>
    <row r="23" spans="1:11" x14ac:dyDescent="0.25">
      <c r="A23" s="13"/>
      <c r="B23" s="13"/>
      <c r="C23" s="13"/>
      <c r="D23" s="13"/>
      <c r="E23" s="13"/>
      <c r="I23" s="13"/>
      <c r="J23" s="13"/>
      <c r="K23" s="13"/>
    </row>
    <row r="24" spans="1:11" x14ac:dyDescent="0.25">
      <c r="A24" s="13"/>
      <c r="B24" s="13"/>
      <c r="C24" s="13"/>
      <c r="D24" s="13"/>
      <c r="E24" s="13"/>
      <c r="F24" t="s">
        <v>325</v>
      </c>
      <c r="G24" s="4">
        <v>100</v>
      </c>
      <c r="I24" s="13"/>
      <c r="J24" s="13"/>
      <c r="K24" s="13"/>
    </row>
    <row r="25" spans="1:1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5B6D-6475-4C62-BC29-078949105FBA}">
  <dimension ref="A1:K48"/>
  <sheetViews>
    <sheetView topLeftCell="A19" zoomScaleNormal="100" workbookViewId="0">
      <selection activeCell="N32" sqref="N32"/>
    </sheetView>
  </sheetViews>
  <sheetFormatPr defaultRowHeight="15" x14ac:dyDescent="0.25"/>
  <sheetData>
    <row r="1" spans="1:11" x14ac:dyDescent="0.25">
      <c r="A1" s="21" t="s">
        <v>360</v>
      </c>
      <c r="B1" s="21"/>
      <c r="C1" s="21"/>
      <c r="E1" s="20" t="s">
        <v>361</v>
      </c>
      <c r="F1" s="20"/>
      <c r="G1" s="20"/>
      <c r="J1" s="21" t="s">
        <v>362</v>
      </c>
      <c r="K1" s="21"/>
    </row>
    <row r="2" spans="1:11" x14ac:dyDescent="0.25">
      <c r="A2">
        <v>75.4442649434571</v>
      </c>
      <c r="B2">
        <v>3.4602076124568199E-3</v>
      </c>
      <c r="C2">
        <f t="shared" ref="C2:C32" si="0">B2*100</f>
        <v>0.34602076124568198</v>
      </c>
      <c r="E2">
        <v>91.111111109999996</v>
      </c>
      <c r="F2">
        <v>1.2413793099999999</v>
      </c>
      <c r="G2">
        <f>F2/100</f>
        <v>1.2413793099999999E-2</v>
      </c>
      <c r="J2">
        <v>32</v>
      </c>
      <c r="K2">
        <v>0</v>
      </c>
    </row>
    <row r="3" spans="1:11" x14ac:dyDescent="0.25">
      <c r="A3">
        <v>88.368336025848095</v>
      </c>
      <c r="B3">
        <v>6.2283737024222295E-3</v>
      </c>
      <c r="C3">
        <f t="shared" si="0"/>
        <v>0.62283737024222297</v>
      </c>
      <c r="E3">
        <v>100</v>
      </c>
      <c r="F3">
        <v>5.3793103450000004</v>
      </c>
      <c r="G3">
        <f t="shared" ref="G3:G31" si="1">F3/100</f>
        <v>5.3793103450000004E-2</v>
      </c>
      <c r="J3">
        <v>32</v>
      </c>
      <c r="K3">
        <v>0.95</v>
      </c>
    </row>
    <row r="4" spans="1:11" x14ac:dyDescent="0.25">
      <c r="A4">
        <v>104.523424878836</v>
      </c>
      <c r="B4">
        <v>7.6124567474049297E-3</v>
      </c>
      <c r="C4">
        <f t="shared" si="0"/>
        <v>0.76124567474049298</v>
      </c>
      <c r="E4">
        <v>114.44444439999999</v>
      </c>
      <c r="F4">
        <v>9.5172413789999997</v>
      </c>
      <c r="G4">
        <f t="shared" si="1"/>
        <v>9.5172413789999993E-2</v>
      </c>
      <c r="J4">
        <v>88</v>
      </c>
      <c r="K4">
        <v>0</v>
      </c>
    </row>
    <row r="5" spans="1:11" x14ac:dyDescent="0.25">
      <c r="A5">
        <v>120.67851373182501</v>
      </c>
      <c r="B5">
        <v>1.1764705882353E-2</v>
      </c>
      <c r="C5">
        <f t="shared" si="0"/>
        <v>1.1764705882352999</v>
      </c>
      <c r="E5">
        <v>133.33333329999999</v>
      </c>
      <c r="F5">
        <v>11.17241379</v>
      </c>
      <c r="G5">
        <f t="shared" si="1"/>
        <v>0.11172413790000001</v>
      </c>
      <c r="J5">
        <v>88</v>
      </c>
      <c r="K5">
        <v>0.95</v>
      </c>
    </row>
    <row r="6" spans="1:11" x14ac:dyDescent="0.25">
      <c r="A6">
        <v>136.833602584814</v>
      </c>
      <c r="B6">
        <v>1.7301038062283801E-2</v>
      </c>
      <c r="C6">
        <f t="shared" si="0"/>
        <v>1.73010380622838</v>
      </c>
      <c r="E6">
        <v>151.11111109999999</v>
      </c>
      <c r="F6">
        <v>12.551724139999999</v>
      </c>
      <c r="G6">
        <f t="shared" si="1"/>
        <v>0.12551724139999998</v>
      </c>
      <c r="J6">
        <v>193</v>
      </c>
      <c r="K6">
        <v>0</v>
      </c>
    </row>
    <row r="7" spans="1:11" x14ac:dyDescent="0.25">
      <c r="A7">
        <v>154.28109854604099</v>
      </c>
      <c r="B7">
        <v>2.42214532871972E-2</v>
      </c>
      <c r="C7">
        <f t="shared" si="0"/>
        <v>2.4221453287197199</v>
      </c>
      <c r="E7">
        <v>172.2222222</v>
      </c>
      <c r="F7">
        <v>13.10344828</v>
      </c>
      <c r="G7">
        <f t="shared" si="1"/>
        <v>0.13103448279999999</v>
      </c>
      <c r="J7">
        <v>193</v>
      </c>
      <c r="K7">
        <v>0.95</v>
      </c>
    </row>
    <row r="8" spans="1:11" x14ac:dyDescent="0.25">
      <c r="A8">
        <v>173.021001615508</v>
      </c>
      <c r="B8">
        <v>3.5294117647058899E-2</v>
      </c>
      <c r="C8">
        <f t="shared" si="0"/>
        <v>3.5294117647058898</v>
      </c>
      <c r="E8">
        <v>187.7777778</v>
      </c>
      <c r="F8">
        <v>14.48275862</v>
      </c>
      <c r="G8">
        <f t="shared" si="1"/>
        <v>0.1448275862</v>
      </c>
      <c r="J8">
        <v>271</v>
      </c>
      <c r="K8">
        <v>0</v>
      </c>
    </row>
    <row r="9" spans="1:11" x14ac:dyDescent="0.25">
      <c r="A9">
        <v>191.11470113085599</v>
      </c>
      <c r="B9">
        <v>4.9134948096885803E-2</v>
      </c>
      <c r="C9">
        <f t="shared" si="0"/>
        <v>4.9134948096885802</v>
      </c>
      <c r="E9">
        <v>205.55555559999999</v>
      </c>
      <c r="F9">
        <v>16.137931030000001</v>
      </c>
      <c r="G9">
        <f t="shared" si="1"/>
        <v>0.1613793103</v>
      </c>
      <c r="J9">
        <v>271</v>
      </c>
      <c r="K9">
        <v>0.95</v>
      </c>
    </row>
    <row r="10" spans="1:11" x14ac:dyDescent="0.25">
      <c r="A10">
        <v>207.26978998384399</v>
      </c>
      <c r="B10">
        <v>6.2975778546712796E-2</v>
      </c>
      <c r="C10">
        <f t="shared" si="0"/>
        <v>6.29757785467128</v>
      </c>
      <c r="E10">
        <v>218.88888890000001</v>
      </c>
      <c r="F10">
        <v>18.62068966</v>
      </c>
      <c r="G10">
        <f t="shared" si="1"/>
        <v>0.1862068966</v>
      </c>
      <c r="J10">
        <v>321</v>
      </c>
      <c r="K10">
        <v>0</v>
      </c>
    </row>
    <row r="11" spans="1:11" x14ac:dyDescent="0.25">
      <c r="A11">
        <v>220.84006462035501</v>
      </c>
      <c r="B11">
        <v>7.5432525951557E-2</v>
      </c>
      <c r="C11">
        <f t="shared" si="0"/>
        <v>7.5432525951556997</v>
      </c>
      <c r="E11">
        <v>232.2222222</v>
      </c>
      <c r="F11">
        <v>21.103448279999999</v>
      </c>
      <c r="G11">
        <f t="shared" si="1"/>
        <v>0.21103448279999998</v>
      </c>
      <c r="J11">
        <v>321</v>
      </c>
      <c r="K11">
        <v>0.95</v>
      </c>
    </row>
    <row r="12" spans="1:11" x14ac:dyDescent="0.25">
      <c r="A12">
        <v>237.64135702746299</v>
      </c>
      <c r="B12">
        <v>9.4809688581314902E-2</v>
      </c>
      <c r="C12">
        <f t="shared" si="0"/>
        <v>9.4809688581314902</v>
      </c>
      <c r="E12">
        <v>242.2222222</v>
      </c>
      <c r="F12">
        <v>24.137931030000001</v>
      </c>
      <c r="G12">
        <f t="shared" si="1"/>
        <v>0.24137931030000001</v>
      </c>
      <c r="J12">
        <v>425</v>
      </c>
      <c r="K12">
        <v>0</v>
      </c>
    </row>
    <row r="13" spans="1:11" x14ac:dyDescent="0.25">
      <c r="A13">
        <v>250.565428109854</v>
      </c>
      <c r="B13">
        <v>0.10865051903114101</v>
      </c>
      <c r="C13">
        <f t="shared" si="0"/>
        <v>10.8650519031141</v>
      </c>
      <c r="E13">
        <v>262.22222219999998</v>
      </c>
      <c r="F13">
        <v>28.275862069999999</v>
      </c>
      <c r="G13">
        <f t="shared" si="1"/>
        <v>0.28275862069999996</v>
      </c>
      <c r="J13">
        <v>425</v>
      </c>
      <c r="K13">
        <v>0.95</v>
      </c>
    </row>
    <row r="14" spans="1:11" x14ac:dyDescent="0.25">
      <c r="A14">
        <v>262.19709208400599</v>
      </c>
      <c r="B14">
        <v>0.123875432525951</v>
      </c>
      <c r="C14">
        <f t="shared" si="0"/>
        <v>12.387543252595099</v>
      </c>
      <c r="E14">
        <v>270</v>
      </c>
      <c r="F14">
        <v>33.793103449999997</v>
      </c>
      <c r="G14">
        <f t="shared" si="1"/>
        <v>0.33793103449999995</v>
      </c>
      <c r="J14">
        <v>510</v>
      </c>
      <c r="K14">
        <v>0</v>
      </c>
    </row>
    <row r="15" spans="1:11" x14ac:dyDescent="0.25">
      <c r="A15">
        <v>268.65912762520099</v>
      </c>
      <c r="B15">
        <v>0.14878892733564</v>
      </c>
      <c r="C15">
        <f t="shared" si="0"/>
        <v>14.878892733564001</v>
      </c>
      <c r="E15">
        <v>276.66666670000001</v>
      </c>
      <c r="F15">
        <v>39.862068970000003</v>
      </c>
      <c r="G15">
        <f t="shared" si="1"/>
        <v>0.39862068970000003</v>
      </c>
      <c r="J15">
        <v>510</v>
      </c>
      <c r="K15">
        <v>0.95</v>
      </c>
    </row>
    <row r="16" spans="1:11" x14ac:dyDescent="0.25">
      <c r="A16">
        <v>280.29079159935299</v>
      </c>
      <c r="B16">
        <v>0.166782006920415</v>
      </c>
      <c r="C16">
        <f t="shared" si="0"/>
        <v>16.6782006920415</v>
      </c>
      <c r="E16">
        <v>284.44444440000001</v>
      </c>
      <c r="F16">
        <v>43.724137929999998</v>
      </c>
      <c r="G16">
        <f t="shared" si="1"/>
        <v>0.43724137929999995</v>
      </c>
      <c r="J16">
        <v>564</v>
      </c>
      <c r="K16">
        <v>0</v>
      </c>
    </row>
    <row r="17" spans="1:11" x14ac:dyDescent="0.25">
      <c r="A17">
        <v>284.81421647819002</v>
      </c>
      <c r="B17">
        <v>0.19584775086505102</v>
      </c>
      <c r="C17">
        <f t="shared" si="0"/>
        <v>19.5847750865051</v>
      </c>
      <c r="E17">
        <v>285.55555559999999</v>
      </c>
      <c r="F17">
        <v>47.310344829999998</v>
      </c>
      <c r="G17">
        <f t="shared" si="1"/>
        <v>0.47310344830000001</v>
      </c>
      <c r="J17">
        <v>564</v>
      </c>
      <c r="K17">
        <v>0.95</v>
      </c>
    </row>
    <row r="18" spans="1:11" x14ac:dyDescent="0.25">
      <c r="A18">
        <v>294.50726978998301</v>
      </c>
      <c r="B18">
        <v>0.21937716262975701</v>
      </c>
      <c r="C18">
        <f t="shared" si="0"/>
        <v>21.937716262975702</v>
      </c>
      <c r="E18">
        <v>292.22222219999998</v>
      </c>
      <c r="F18">
        <v>51.448275860000003</v>
      </c>
      <c r="G18">
        <f t="shared" si="1"/>
        <v>0.51448275860000003</v>
      </c>
    </row>
    <row r="19" spans="1:11" x14ac:dyDescent="0.25">
      <c r="A19">
        <v>299.03069466881999</v>
      </c>
      <c r="B19">
        <v>0.25536332179930799</v>
      </c>
      <c r="C19">
        <f t="shared" si="0"/>
        <v>25.536332179930799</v>
      </c>
      <c r="E19">
        <v>296.66666670000001</v>
      </c>
      <c r="F19">
        <v>54.758620690000001</v>
      </c>
      <c r="G19">
        <f t="shared" si="1"/>
        <v>0.54758620690000004</v>
      </c>
    </row>
    <row r="20" spans="1:11" x14ac:dyDescent="0.25">
      <c r="A20">
        <v>306.138933764135</v>
      </c>
      <c r="B20">
        <v>0.28719723183390899</v>
      </c>
      <c r="C20">
        <f t="shared" si="0"/>
        <v>28.719723183390901</v>
      </c>
      <c r="E20">
        <v>300</v>
      </c>
      <c r="F20">
        <v>58.896551719999998</v>
      </c>
      <c r="G20">
        <f t="shared" si="1"/>
        <v>0.58896551720000001</v>
      </c>
    </row>
    <row r="21" spans="1:11" x14ac:dyDescent="0.25">
      <c r="A21">
        <v>311.30856219709199</v>
      </c>
      <c r="B21">
        <v>0.319031141868512</v>
      </c>
      <c r="C21">
        <f t="shared" si="0"/>
        <v>31.903114186851202</v>
      </c>
      <c r="E21">
        <v>302.22222219999998</v>
      </c>
      <c r="F21">
        <v>61.931034480000001</v>
      </c>
      <c r="G21">
        <f t="shared" si="1"/>
        <v>0.61931034480000002</v>
      </c>
    </row>
    <row r="22" spans="1:11" x14ac:dyDescent="0.25">
      <c r="A22">
        <v>314.53957996768901</v>
      </c>
      <c r="B22">
        <v>0.37301038062283703</v>
      </c>
      <c r="C22">
        <f t="shared" si="0"/>
        <v>37.301038062283702</v>
      </c>
      <c r="E22">
        <v>321.11111110000002</v>
      </c>
      <c r="F22">
        <v>64.965517239999997</v>
      </c>
      <c r="G22">
        <f t="shared" si="1"/>
        <v>0.64965517239999993</v>
      </c>
    </row>
    <row r="23" spans="1:11" x14ac:dyDescent="0.25">
      <c r="A23">
        <v>328.1098546042</v>
      </c>
      <c r="B23">
        <v>0.41730103806228303</v>
      </c>
      <c r="C23">
        <f t="shared" si="0"/>
        <v>41.7301038062283</v>
      </c>
      <c r="E23">
        <v>344.44444440000001</v>
      </c>
      <c r="F23">
        <v>69.103448279999995</v>
      </c>
      <c r="G23">
        <f t="shared" si="1"/>
        <v>0.69103448279999991</v>
      </c>
    </row>
    <row r="24" spans="1:11" x14ac:dyDescent="0.25">
      <c r="A24">
        <v>343.61873990306901</v>
      </c>
      <c r="B24">
        <v>0.45467128027681603</v>
      </c>
      <c r="C24">
        <f t="shared" si="0"/>
        <v>45.467128027681603</v>
      </c>
      <c r="E24">
        <v>373.33333329999999</v>
      </c>
      <c r="F24">
        <v>74.068965520000006</v>
      </c>
      <c r="G24">
        <f t="shared" si="1"/>
        <v>0.74068965520000007</v>
      </c>
    </row>
    <row r="25" spans="1:11" x14ac:dyDescent="0.25">
      <c r="A25">
        <v>360.42003231017702</v>
      </c>
      <c r="B25">
        <v>0.48373702422145298</v>
      </c>
      <c r="C25">
        <f t="shared" si="0"/>
        <v>48.3737024221453</v>
      </c>
      <c r="E25">
        <v>411.11111110000002</v>
      </c>
      <c r="F25">
        <v>79.034482760000003</v>
      </c>
      <c r="G25">
        <f t="shared" si="1"/>
        <v>0.79034482760000002</v>
      </c>
    </row>
    <row r="26" spans="1:11" x14ac:dyDescent="0.25">
      <c r="A26">
        <v>374.63651050080699</v>
      </c>
      <c r="B26">
        <v>0.50449826989619295</v>
      </c>
      <c r="C26">
        <f t="shared" si="0"/>
        <v>50.449826989619297</v>
      </c>
      <c r="E26">
        <v>456.66666670000001</v>
      </c>
      <c r="F26">
        <v>82.344827589999994</v>
      </c>
      <c r="G26">
        <f t="shared" si="1"/>
        <v>0.82344827589999992</v>
      </c>
    </row>
    <row r="27" spans="1:11" x14ac:dyDescent="0.25">
      <c r="A27">
        <v>390.14539579967601</v>
      </c>
      <c r="B27">
        <v>0.53217993079584702</v>
      </c>
      <c r="C27">
        <f t="shared" si="0"/>
        <v>53.217993079584701</v>
      </c>
      <c r="E27">
        <v>510</v>
      </c>
      <c r="F27">
        <v>85.103448279999995</v>
      </c>
      <c r="G27">
        <f t="shared" si="1"/>
        <v>0.85103448279999994</v>
      </c>
    </row>
    <row r="28" spans="1:11" x14ac:dyDescent="0.25">
      <c r="A28">
        <v>410.82390953150201</v>
      </c>
      <c r="B28">
        <v>0.56539792387543197</v>
      </c>
      <c r="C28">
        <f t="shared" si="0"/>
        <v>56.539792387543194</v>
      </c>
      <c r="E28">
        <v>556.66666669999995</v>
      </c>
      <c r="F28">
        <v>87.862068969999996</v>
      </c>
      <c r="G28">
        <f t="shared" si="1"/>
        <v>0.87862068969999996</v>
      </c>
    </row>
    <row r="29" spans="1:11" x14ac:dyDescent="0.25">
      <c r="A29">
        <v>437.96445880452302</v>
      </c>
      <c r="B29">
        <v>0.60553633217993008</v>
      </c>
      <c r="C29">
        <f t="shared" si="0"/>
        <v>60.55363321799301</v>
      </c>
      <c r="E29">
        <v>611.11111110000002</v>
      </c>
      <c r="F29">
        <v>89.517241380000002</v>
      </c>
      <c r="G29">
        <f t="shared" si="1"/>
        <v>0.89517241380000001</v>
      </c>
    </row>
    <row r="30" spans="1:11" x14ac:dyDescent="0.25">
      <c r="A30">
        <v>460.58158319870699</v>
      </c>
      <c r="B30">
        <v>0.64290657439446308</v>
      </c>
      <c r="C30">
        <f t="shared" si="0"/>
        <v>64.290657439446306</v>
      </c>
      <c r="E30">
        <v>643.33333330000005</v>
      </c>
      <c r="F30">
        <v>90.620689659999996</v>
      </c>
      <c r="G30">
        <f t="shared" si="1"/>
        <v>0.90620689659999998</v>
      </c>
    </row>
    <row r="31" spans="1:11" x14ac:dyDescent="0.25">
      <c r="A31">
        <v>483.84491114701098</v>
      </c>
      <c r="B31">
        <v>0.67474048442906498</v>
      </c>
      <c r="C31">
        <f t="shared" si="0"/>
        <v>67.474048442906494</v>
      </c>
      <c r="E31">
        <v>680</v>
      </c>
      <c r="F31">
        <v>90.896551720000005</v>
      </c>
      <c r="G31">
        <f t="shared" si="1"/>
        <v>0.90896551720000007</v>
      </c>
    </row>
    <row r="32" spans="1:11" x14ac:dyDescent="0.25">
      <c r="A32">
        <v>514.216478190629</v>
      </c>
      <c r="B32">
        <v>0.70795847750864993</v>
      </c>
      <c r="C32">
        <f t="shared" si="0"/>
        <v>70.795847750864993</v>
      </c>
    </row>
    <row r="33" spans="1:3" x14ac:dyDescent="0.25">
      <c r="A33">
        <v>524.47844228094505</v>
      </c>
      <c r="B33">
        <v>0.70971428571428508</v>
      </c>
      <c r="C33">
        <v>70.971428571428504</v>
      </c>
    </row>
    <row r="34" spans="1:3" x14ac:dyDescent="0.25">
      <c r="A34">
        <v>536.16133518775996</v>
      </c>
      <c r="B34">
        <v>0.73485714285714299</v>
      </c>
      <c r="C34">
        <v>73.485714285714295</v>
      </c>
    </row>
    <row r="35" spans="1:3" x14ac:dyDescent="0.25">
      <c r="A35">
        <v>550.06954102920702</v>
      </c>
      <c r="B35">
        <v>0.753142857142857</v>
      </c>
      <c r="C35">
        <v>75.314285714285703</v>
      </c>
    </row>
    <row r="36" spans="1:3" x14ac:dyDescent="0.25">
      <c r="A36">
        <v>559.52712100139001</v>
      </c>
      <c r="B36">
        <v>0.76457142857142801</v>
      </c>
      <c r="C36">
        <v>76.457142857142799</v>
      </c>
    </row>
    <row r="37" spans="1:3" x14ac:dyDescent="0.25">
      <c r="A37">
        <v>571.21001390820504</v>
      </c>
      <c r="B37">
        <v>0.78514285714285703</v>
      </c>
      <c r="C37">
        <v>78.514285714285705</v>
      </c>
    </row>
    <row r="38" spans="1:3" x14ac:dyDescent="0.25">
      <c r="A38">
        <v>581.78025034770496</v>
      </c>
      <c r="B38">
        <v>0.79657142857142804</v>
      </c>
      <c r="C38">
        <v>79.657142857142802</v>
      </c>
    </row>
    <row r="39" spans="1:3" x14ac:dyDescent="0.25">
      <c r="A39">
        <v>590.68150208623001</v>
      </c>
      <c r="B39">
        <v>0.80342857142857094</v>
      </c>
      <c r="C39">
        <v>80.342857142857099</v>
      </c>
    </row>
    <row r="40" spans="1:3" x14ac:dyDescent="0.25">
      <c r="A40">
        <v>601.808066759388</v>
      </c>
      <c r="B40">
        <v>0.82857142857142807</v>
      </c>
      <c r="C40">
        <v>82.857142857142804</v>
      </c>
    </row>
    <row r="41" spans="1:3" x14ac:dyDescent="0.25">
      <c r="A41">
        <v>610.15299026425498</v>
      </c>
      <c r="B41">
        <v>0.83314285714285707</v>
      </c>
      <c r="C41">
        <v>83.314285714285703</v>
      </c>
    </row>
    <row r="42" spans="1:3" x14ac:dyDescent="0.25">
      <c r="A42">
        <v>620.72322670375502</v>
      </c>
      <c r="B42">
        <v>0.84685714285714198</v>
      </c>
      <c r="C42">
        <v>84.685714285714198</v>
      </c>
    </row>
    <row r="43" spans="1:3" x14ac:dyDescent="0.25">
      <c r="A43">
        <v>627.39916550764895</v>
      </c>
      <c r="B43">
        <v>0.8628571428571421</v>
      </c>
      <c r="C43">
        <v>86.285714285714207</v>
      </c>
    </row>
    <row r="44" spans="1:3" x14ac:dyDescent="0.25">
      <c r="A44">
        <v>642.97635605006894</v>
      </c>
      <c r="B44">
        <v>0.872</v>
      </c>
      <c r="C44">
        <v>87.2</v>
      </c>
    </row>
    <row r="45" spans="1:3" x14ac:dyDescent="0.25">
      <c r="A45">
        <v>654.10292072322602</v>
      </c>
      <c r="B45">
        <v>0.88571428571428501</v>
      </c>
      <c r="C45">
        <v>88.571428571428498</v>
      </c>
    </row>
    <row r="46" spans="1:3" x14ac:dyDescent="0.25">
      <c r="A46">
        <v>669.68011126564602</v>
      </c>
      <c r="B46">
        <v>0.90628571428571403</v>
      </c>
      <c r="C46">
        <v>90.628571428571405</v>
      </c>
    </row>
    <row r="47" spans="1:3" x14ac:dyDescent="0.25">
      <c r="A47">
        <v>682.47566063977695</v>
      </c>
      <c r="B47">
        <v>0.91085714285714203</v>
      </c>
      <c r="C47">
        <v>91.085714285714204</v>
      </c>
    </row>
    <row r="48" spans="1:3" x14ac:dyDescent="0.25">
      <c r="A48">
        <v>693.04589707927596</v>
      </c>
      <c r="B48">
        <v>0.92</v>
      </c>
      <c r="C48">
        <v>92</v>
      </c>
    </row>
  </sheetData>
  <mergeCells count="3">
    <mergeCell ref="E1:G1"/>
    <mergeCell ref="A1:C1"/>
    <mergeCell ref="J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SQP</vt:lpstr>
      <vt:lpstr>Firefly</vt:lpstr>
      <vt:lpstr>LEASTSQUARES</vt:lpstr>
      <vt:lpstr>PSO</vt:lpstr>
      <vt:lpstr>General Results</vt:lpstr>
      <vt:lpstr>In</vt:lpstr>
      <vt:lpstr>OutSewage</vt:lpstr>
      <vt:lpstr>All</vt:lpstr>
      <vt:lpstr>Upgaded</vt:lpstr>
      <vt:lpstr>ExperimentalData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johnys aslanogloy</dc:creator>
  <cp:lastModifiedBy>johnys aslanogloy</cp:lastModifiedBy>
  <dcterms:created xsi:type="dcterms:W3CDTF">2022-03-20T09:50:15Z</dcterms:created>
  <dcterms:modified xsi:type="dcterms:W3CDTF">2022-06-18T10:24:03Z</dcterms:modified>
</cp:coreProperties>
</file>