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3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<sst xmlns="http://schemas.openxmlformats.org/spreadsheetml/2006/main" count="23">
  <si>
    <t>甘特图-项目计划进度表</t>
  </si>
  <si>
    <t>今天是</t>
  </si>
  <si>
    <t>已完成项目:</t>
  </si>
  <si>
    <t>正在进行项目:</t>
  </si>
  <si>
    <t>未开始项目:</t>
  </si>
  <si>
    <t>项目名称</t>
  </si>
  <si>
    <t>开始时间</t>
  </si>
  <si>
    <t>结束时间</t>
  </si>
  <si>
    <t>已经历时</t>
  </si>
  <si>
    <t>是否已完成</t>
  </si>
  <si>
    <t>序号</t>
  </si>
  <si>
    <t>总历时</t>
  </si>
  <si>
    <t>包图网项目1</t>
  </si>
  <si>
    <t>是</t>
  </si>
  <si>
    <t>包图网项目2</t>
  </si>
  <si>
    <t>包图网项目3</t>
  </si>
  <si>
    <t>包图网项目4</t>
  </si>
  <si>
    <t>包图网项目5</t>
  </si>
  <si>
    <t>包图网项目6</t>
  </si>
  <si>
    <t>否</t>
  </si>
  <si>
    <t>包图网项目7</t>
  </si>
  <si>
    <t>包图网项目8</t>
  </si>
  <si>
    <t>包图网项目9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</si>
</sst>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[$-804]aaaa;@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2" tint="-0.75"/>
      <name val="微软雅黑"/>
      <charset val="134"/>
    </font>
    <font>
      <sz val="11"/>
      <color theme="2" tint="-0.75"/>
      <name val="微软雅黑"/>
      <charset val="134"/>
    </font>
    <font>
      <sz val="11"/>
      <color theme="0"/>
      <name val="微软雅黑"/>
      <charset val="134"/>
    </font>
    <font>
      <sz val="10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7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theme="0" tint="-0.35"/>
      </right>
      <top style="thin">
        <color auto="1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n">
        <color auto="1"/>
      </top>
      <bottom style="thin">
        <color theme="0" tint="-0.35"/>
      </bottom>
      <diagonal/>
    </border>
    <border>
      <left style="thin">
        <color auto="1"/>
      </left>
      <right style="thin">
        <color theme="0" tint="-0.35"/>
      </right>
      <top style="thin">
        <color theme="0" tint="-0.35"/>
      </top>
      <bottom style="thin">
        <color auto="1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5"/>
      </left>
      <right style="thin">
        <color auto="1"/>
      </right>
      <top style="thin">
        <color auto="1"/>
      </top>
      <bottom style="thin">
        <color theme="0" tint="-0.35"/>
      </bottom>
      <diagonal/>
    </border>
    <border>
      <left style="thin">
        <color theme="0" tint="-0.35"/>
      </left>
      <right style="thin">
        <color auto="1"/>
      </right>
      <top style="thin">
        <color theme="0" tint="-0.35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7" borderId="13" applyNumberFormat="0" applyAlignment="0" applyProtection="0">
      <alignment vertical="center"/>
    </xf>
    <xf numFmtId="0" fontId="9" fillId="7" borderId="12" applyNumberFormat="0" applyAlignment="0" applyProtection="0">
      <alignment vertical="center"/>
    </xf>
    <xf numFmtId="0" fontId="20" fillId="24" borderId="1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58" fontId="5" fillId="2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58" fontId="3" fillId="0" borderId="5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58" fontId="5" fillId="2" borderId="1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FF0000"/>
      </font>
      <fill>
        <patternFill patternType="solid">
          <bgColor rgb="FFFF0000"/>
        </patternFill>
      </fill>
    </dxf>
    <dxf>
      <fill>
        <patternFill patternType="solid">
          <bgColor rgb="FF7CB683"/>
        </patternFill>
      </fill>
    </dxf>
  </dxfs>
  <tableStyles count="0" defaultTableStyle="TableStyleMedium9" defaultPivotStyle="PivotStyleLight16"/>
  <colors>
    <mruColors>
      <color rgb="007CB683"/>
      <color rgb="00CC866C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20"/>
  <sheetViews>
    <sheetView showGridLines="0" tabSelected="1" topLeftCell="H1" workbookViewId="0">
      <selection activeCell="Q24" sqref="Q24"/>
    </sheetView>
  </sheetViews>
  <sheetFormatPr defaultColWidth="9" defaultRowHeight="13.5"/>
  <cols>
    <col min="1" max="1" width="1.25" customWidth="1"/>
    <col min="2" max="2" width="12.5" customWidth="1"/>
    <col min="3" max="4" width="8.75" customWidth="1"/>
    <col min="5" max="5" width="7" customWidth="1"/>
    <col min="6" max="6" width="7.375" customWidth="1"/>
    <col min="7" max="7" width="10.5" customWidth="1"/>
    <col min="8" max="23" width="6.5" customWidth="1"/>
    <col min="24" max="24" width="7.70833333333333" customWidth="1"/>
    <col min="25" max="25" width="6.5" customWidth="1"/>
    <col min="26" max="26" width="8.875" customWidth="1"/>
    <col min="27" max="27" width="7.625" customWidth="1"/>
  </cols>
  <sheetData>
    <row r="1" s="1" customFormat="1" ht="35" customHeight="1" spans="2:27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="1" customFormat="1" ht="23" customHeight="1" spans="6:24">
      <c r="F2" s="3" t="s">
        <v>1</v>
      </c>
      <c r="G2" s="4">
        <f ca="1">TODAY()</f>
        <v>43368</v>
      </c>
      <c r="H2" s="3"/>
      <c r="I2" s="20">
        <f ca="1">G2</f>
        <v>43368</v>
      </c>
      <c r="J2" s="20"/>
      <c r="K2" s="21" t="s">
        <v>2</v>
      </c>
      <c r="L2" s="21"/>
      <c r="M2" s="22">
        <f>COUNTIF(F6:F20,"是")</f>
        <v>5</v>
      </c>
      <c r="N2" s="22"/>
      <c r="O2" s="3"/>
      <c r="P2" s="21" t="s">
        <v>3</v>
      </c>
      <c r="Q2" s="21"/>
      <c r="R2" s="22">
        <f ca="1">COUNTIFS(C6:C20,"&lt;="&amp;G2,D6:D20,"&gt;="&amp;G2)</f>
        <v>1</v>
      </c>
      <c r="S2" s="22"/>
      <c r="T2" s="3"/>
      <c r="U2" s="21" t="s">
        <v>4</v>
      </c>
      <c r="V2" s="21"/>
      <c r="W2" s="22">
        <f ca="1">COUNTIF(C6:C20,"&gt;="&amp;G2)</f>
        <v>0</v>
      </c>
      <c r="X2" s="22"/>
    </row>
    <row r="3" s="1" customFormat="1" ht="10" customHeight="1"/>
    <row r="4" ht="16.5" spans="2:27">
      <c r="B4" s="5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7" t="s">
        <v>10</v>
      </c>
      <c r="H4" s="7">
        <v>1</v>
      </c>
      <c r="I4" s="7">
        <v>2</v>
      </c>
      <c r="J4" s="7">
        <v>3</v>
      </c>
      <c r="K4" s="7">
        <v>4</v>
      </c>
      <c r="L4" s="7">
        <v>5</v>
      </c>
      <c r="M4" s="7">
        <v>6</v>
      </c>
      <c r="N4" s="7">
        <v>7</v>
      </c>
      <c r="O4" s="7">
        <v>8</v>
      </c>
      <c r="P4" s="7">
        <v>9</v>
      </c>
      <c r="Q4" s="7">
        <v>10</v>
      </c>
      <c r="R4" s="7">
        <v>11</v>
      </c>
      <c r="S4" s="7">
        <v>12</v>
      </c>
      <c r="T4" s="7">
        <v>13</v>
      </c>
      <c r="U4" s="7">
        <v>14</v>
      </c>
      <c r="V4" s="7">
        <v>15</v>
      </c>
      <c r="W4" s="7">
        <v>16</v>
      </c>
      <c r="X4" s="7">
        <v>17</v>
      </c>
      <c r="Y4" s="7">
        <v>18</v>
      </c>
      <c r="Z4" s="7">
        <v>19</v>
      </c>
      <c r="AA4" s="24">
        <v>20</v>
      </c>
    </row>
    <row r="5" ht="16.5" spans="2:27">
      <c r="B5" s="8"/>
      <c r="C5" s="9"/>
      <c r="D5" s="9"/>
      <c r="E5" s="9"/>
      <c r="F5" s="9"/>
      <c r="G5" s="10" t="s">
        <v>11</v>
      </c>
      <c r="H5" s="11">
        <f>MIN(C6:C21)</f>
        <v>43165</v>
      </c>
      <c r="I5" s="11">
        <f>($AA$5-$H$5)/19*(I4-1)+$H$5</f>
        <v>43177.5263157895</v>
      </c>
      <c r="J5" s="11">
        <f t="shared" ref="J5:Z5" si="0">($AA$5-$H$5)/19*(J4-1)+$H$5</f>
        <v>43190.0526315789</v>
      </c>
      <c r="K5" s="11">
        <f t="shared" si="0"/>
        <v>43202.5789473684</v>
      </c>
      <c r="L5" s="11">
        <f t="shared" si="0"/>
        <v>43215.1052631579</v>
      </c>
      <c r="M5" s="11">
        <f t="shared" si="0"/>
        <v>43227.6315789474</v>
      </c>
      <c r="N5" s="11">
        <f t="shared" si="0"/>
        <v>43240.1578947368</v>
      </c>
      <c r="O5" s="11">
        <f t="shared" si="0"/>
        <v>43252.6842105263</v>
      </c>
      <c r="P5" s="11">
        <f t="shared" si="0"/>
        <v>43265.2105263158</v>
      </c>
      <c r="Q5" s="11">
        <f t="shared" si="0"/>
        <v>43277.7368421053</v>
      </c>
      <c r="R5" s="11">
        <f t="shared" si="0"/>
        <v>43290.2631578947</v>
      </c>
      <c r="S5" s="11">
        <f t="shared" si="0"/>
        <v>43302.7894736842</v>
      </c>
      <c r="T5" s="11">
        <f t="shared" si="0"/>
        <v>43315.3157894737</v>
      </c>
      <c r="U5" s="11">
        <f t="shared" si="0"/>
        <v>43327.8421052632</v>
      </c>
      <c r="V5" s="11">
        <f t="shared" si="0"/>
        <v>43340.3684210526</v>
      </c>
      <c r="W5" s="11">
        <f t="shared" si="0"/>
        <v>43352.8947368421</v>
      </c>
      <c r="X5" s="11">
        <f t="shared" si="0"/>
        <v>43365.4210526316</v>
      </c>
      <c r="Y5" s="11">
        <f t="shared" si="0"/>
        <v>43377.9473684211</v>
      </c>
      <c r="Z5" s="11">
        <f t="shared" si="0"/>
        <v>43390.4736842105</v>
      </c>
      <c r="AA5" s="25">
        <f>MAX(D6:D21)</f>
        <v>43403</v>
      </c>
    </row>
    <row r="6" ht="16.5" spans="2:27">
      <c r="B6" s="12" t="s">
        <v>12</v>
      </c>
      <c r="C6" s="13">
        <v>43191</v>
      </c>
      <c r="D6" s="13">
        <v>43222</v>
      </c>
      <c r="E6" s="14">
        <f ca="1">IF(B6="","",IF(C6&gt;=$G$2,"",IF(F6="是",G6,TODAY()-C6)))</f>
        <v>31</v>
      </c>
      <c r="F6" s="13" t="s">
        <v>13</v>
      </c>
      <c r="G6" s="15">
        <f>D6-C6</f>
        <v>31</v>
      </c>
      <c r="H6" s="16"/>
      <c r="I6" s="17"/>
      <c r="J6" s="17"/>
      <c r="K6" s="23"/>
      <c r="L6" s="23"/>
      <c r="M6" s="23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ht="16.5" spans="2:27">
      <c r="B7" s="12" t="s">
        <v>14</v>
      </c>
      <c r="C7" s="13">
        <v>43200</v>
      </c>
      <c r="D7" s="13">
        <v>43230</v>
      </c>
      <c r="E7" s="14">
        <f ca="1" t="shared" ref="E7:E20" si="1">IF(B7="","",IF(C7&gt;=$G$2,"",IF(F7="是",G7,TODAY()-C7)))</f>
        <v>30</v>
      </c>
      <c r="F7" s="13" t="s">
        <v>13</v>
      </c>
      <c r="G7" s="15">
        <f t="shared" ref="G7:G14" si="2">D7-C7</f>
        <v>30</v>
      </c>
      <c r="H7" s="16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ht="16.5" spans="2:27">
      <c r="B8" s="12" t="s">
        <v>15</v>
      </c>
      <c r="C8" s="13">
        <v>43193</v>
      </c>
      <c r="D8" s="13">
        <v>43240</v>
      </c>
      <c r="E8" s="14">
        <f ca="1" t="shared" si="1"/>
        <v>47</v>
      </c>
      <c r="F8" s="13" t="s">
        <v>13</v>
      </c>
      <c r="G8" s="15">
        <f t="shared" si="2"/>
        <v>47</v>
      </c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ht="16.5" spans="2:27">
      <c r="B9" s="12" t="s">
        <v>16</v>
      </c>
      <c r="C9" s="13">
        <v>43173</v>
      </c>
      <c r="D9" s="13">
        <v>43232</v>
      </c>
      <c r="E9" s="14">
        <f ca="1" t="shared" si="1"/>
        <v>59</v>
      </c>
      <c r="F9" s="13" t="s">
        <v>13</v>
      </c>
      <c r="G9" s="15">
        <f t="shared" si="2"/>
        <v>59</v>
      </c>
      <c r="H9" s="16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ht="16.5" spans="2:27">
      <c r="B10" s="12" t="s">
        <v>17</v>
      </c>
      <c r="C10" s="13">
        <v>43225</v>
      </c>
      <c r="D10" s="13">
        <v>43266</v>
      </c>
      <c r="E10" s="14">
        <f ca="1" t="shared" si="1"/>
        <v>41</v>
      </c>
      <c r="F10" s="13" t="s">
        <v>13</v>
      </c>
      <c r="G10" s="15">
        <f t="shared" si="2"/>
        <v>41</v>
      </c>
      <c r="H10" s="1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ht="16.5" spans="2:27">
      <c r="B11" s="12" t="s">
        <v>18</v>
      </c>
      <c r="C11" s="13">
        <v>43165</v>
      </c>
      <c r="D11" s="13">
        <v>43333</v>
      </c>
      <c r="E11" s="14">
        <f ca="1" t="shared" si="1"/>
        <v>203</v>
      </c>
      <c r="F11" s="13" t="s">
        <v>19</v>
      </c>
      <c r="G11" s="15">
        <f t="shared" si="2"/>
        <v>168</v>
      </c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ht="16.5" spans="2:27">
      <c r="B12" s="12" t="s">
        <v>20</v>
      </c>
      <c r="C12" s="13">
        <v>43241</v>
      </c>
      <c r="D12" s="13">
        <v>43296</v>
      </c>
      <c r="E12" s="14">
        <f ca="1" t="shared" si="1"/>
        <v>127</v>
      </c>
      <c r="F12" s="13" t="s">
        <v>19</v>
      </c>
      <c r="G12" s="15">
        <f t="shared" si="2"/>
        <v>55</v>
      </c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ht="16.5" spans="2:27">
      <c r="B13" s="12" t="s">
        <v>21</v>
      </c>
      <c r="C13" s="13">
        <v>43291</v>
      </c>
      <c r="D13" s="13">
        <v>43362</v>
      </c>
      <c r="E13" s="14">
        <f ca="1" t="shared" si="1"/>
        <v>77</v>
      </c>
      <c r="F13" s="13" t="s">
        <v>19</v>
      </c>
      <c r="G13" s="15">
        <f t="shared" si="2"/>
        <v>71</v>
      </c>
      <c r="H13" s="16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ht="16.5" spans="2:27">
      <c r="B14" s="12" t="s">
        <v>22</v>
      </c>
      <c r="C14" s="13">
        <v>43266</v>
      </c>
      <c r="D14" s="13">
        <v>43403</v>
      </c>
      <c r="E14" s="14">
        <f ca="1" t="shared" si="1"/>
        <v>102</v>
      </c>
      <c r="F14" s="13" t="s">
        <v>19</v>
      </c>
      <c r="G14" s="15">
        <f t="shared" si="2"/>
        <v>137</v>
      </c>
      <c r="H14" s="16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ht="16.5" spans="2:27">
      <c r="B15" s="12"/>
      <c r="C15" s="13"/>
      <c r="D15" s="13"/>
      <c r="E15" s="14" t="str">
        <f ca="1" t="shared" si="1"/>
        <v/>
      </c>
      <c r="F15" s="13"/>
      <c r="G15" s="15"/>
      <c r="H15" s="16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ht="16.5" spans="2:27">
      <c r="B16" s="17"/>
      <c r="C16" s="17"/>
      <c r="D16" s="17"/>
      <c r="E16" s="18" t="str">
        <f ca="1" t="shared" si="1"/>
        <v/>
      </c>
      <c r="F16" s="17"/>
      <c r="G16" s="19"/>
      <c r="H16" s="16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ht="16.5" spans="2:27">
      <c r="B17" s="17"/>
      <c r="C17" s="17"/>
      <c r="D17" s="17"/>
      <c r="E17" s="18" t="str">
        <f ca="1" t="shared" si="1"/>
        <v/>
      </c>
      <c r="F17" s="17"/>
      <c r="G17" s="19"/>
      <c r="H17" s="1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ht="16.5" spans="2:27">
      <c r="B18" s="17"/>
      <c r="C18" s="17"/>
      <c r="D18" s="17"/>
      <c r="E18" s="18" t="str">
        <f ca="1" t="shared" si="1"/>
        <v/>
      </c>
      <c r="F18" s="17"/>
      <c r="G18" s="19"/>
      <c r="H18" s="1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ht="16.5" spans="2:27">
      <c r="B19" s="17"/>
      <c r="C19" s="17"/>
      <c r="D19" s="17"/>
      <c r="E19" s="18" t="str">
        <f ca="1" t="shared" si="1"/>
        <v/>
      </c>
      <c r="F19" s="17"/>
      <c r="G19" s="19"/>
      <c r="H19" s="16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ht="16.5" spans="2:27">
      <c r="B20" s="17"/>
      <c r="C20" s="17"/>
      <c r="D20" s="17"/>
      <c r="E20" s="18" t="str">
        <f ca="1" t="shared" si="1"/>
        <v/>
      </c>
      <c r="F20" s="17"/>
      <c r="G20" s="19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</sheetData>
  <mergeCells count="13">
    <mergeCell ref="B1:AA1"/>
    <mergeCell ref="I2:J2"/>
    <mergeCell ref="K2:L2"/>
    <mergeCell ref="M2:N2"/>
    <mergeCell ref="P2:Q2"/>
    <mergeCell ref="R2:S2"/>
    <mergeCell ref="U2:V2"/>
    <mergeCell ref="W2:X2"/>
    <mergeCell ref="B4:B5"/>
    <mergeCell ref="C4:C5"/>
    <mergeCell ref="D4:D5"/>
    <mergeCell ref="E4:E5"/>
    <mergeCell ref="F4:F5"/>
  </mergeCells>
  <conditionalFormatting sqref="H6:AA31">
    <cfRule type="expression" dxfId="0" priority="2">
      <formula>AND(H$5&gt;=$C6,H$5&lt;$G$2,H$5&lt;$D6)</formula>
    </cfRule>
  </conditionalFormatting>
  <conditionalFormatting sqref="H6:AA27">
    <cfRule type="expression" dxfId="1" priority="1">
      <formula>AND(H$5&gt;=$G$2,H$5&lt;=$D6,$C6&lt;H$5)</formula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紫云绕月</cp:lastModifiedBy>
  <dcterms:created xsi:type="dcterms:W3CDTF">2006-09-13T11:21:00Z</dcterms:created>
  <dcterms:modified xsi:type="dcterms:W3CDTF">2018-09-25T03:41:59Z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