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<sst xmlns="http://schemas.openxmlformats.org/spreadsheetml/2006/main" count="188" uniqueCount="117">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</sst>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watum_development_mode.xlsx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1000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103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topLeftCell="AE1" workbookViewId="0">
      <pane ySplit="1" topLeftCell="A2" activePane="bottomLeft" state="frozen"/>
      <selection pane="bottomLeft" activeCell="AO2" sqref="AO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116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114</v>
      </c>
      <c r="AP1" s="98" t="s">
        <v>115</v>
      </c>
    </row>
    <row r="2" spans="1:42" s="75" customFormat="1" x14ac:dyDescent="0.25">
      <c r="A2" s="70" t="s">
        <v>104</v>
      </c>
      <c r="B2" s="71">
        <v>0</v>
      </c>
      <c r="C2" s="71">
        <v>1210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0.37078694452598909</v>
      </c>
      <c r="S2" s="75">
        <f>(Table1[[#This Row],[End Point distance  '[meters']]]/(3600*Table1[[#This Row],[Tp]]))</f>
        <v>4.0349473122582369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1210</v>
      </c>
      <c r="AA2" s="75">
        <f>(Table1[[#This Row],[Tp]]-AN2)*3600</f>
        <v>299.88</v>
      </c>
      <c r="AB2" s="77">
        <f>FLOOR((Table1[[#This Row],[Tp]]*3600)/Table1[[#This Row],[Delta T]],1)</f>
        <v>59</v>
      </c>
      <c r="AC2" s="77">
        <f>Table1[[#This Row],[End Point distance  '[meters']]]/Delta_X__meters</f>
        <v>1.21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-21.247216671559347</v>
      </c>
      <c r="AG2" s="76">
        <f>(('Reach Propertise'!$F2-'Reach Propertise'!$R2)/'Reach Propertise'!$F2)</f>
        <v>-3.4512238238414059</v>
      </c>
      <c r="AH2" s="76">
        <f>((Table1[[#This Row],[Tt]]-Table1[[#This Row],[calculated time '[hours']]])/Table1[[#This Row],[Tt]])</f>
        <v>-1.8400702133905547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8086.2197455799997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1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105</v>
      </c>
      <c r="B3" s="71">
        <f>C2</f>
        <v>1210</v>
      </c>
      <c r="C3" s="71">
        <v>2175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1.394338026002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2.1749999999999998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311</v>
      </c>
      <c r="AC3" s="77">
        <f>Table1[[#This Row],[End Point distance  '[meters']]]/Delta_X__meters</f>
        <v>2.1749999999999998</v>
      </c>
      <c r="AD3" s="77">
        <f>Table1[[#This Row],[Start point distance '[meters']]]/Delta_X__meters</f>
        <v>1.21</v>
      </c>
      <c r="AE3" s="75">
        <f t="shared" si="0"/>
        <v>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6778.20510053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2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106</v>
      </c>
      <c r="B4" s="71">
        <f t="shared" ref="B4:B8" si="1">C3</f>
        <v>2175</v>
      </c>
      <c r="C4" s="71">
        <v>3875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0.94978283675010045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3.875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815</v>
      </c>
      <c r="AC4" s="84">
        <f>Table1[[#This Row],[End Point distance  '[meters']]]/Delta_X__meters</f>
        <v>3.875</v>
      </c>
      <c r="AD4" s="84">
        <f>Table1[[#This Row],[Start point distance '[meters']]]/Delta_X__meters</f>
        <v>2.1749999999999998</v>
      </c>
      <c r="AE4" s="75">
        <f>Delta_T__seconds</f>
        <v>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9500.8611492999989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3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107</v>
      </c>
      <c r="B5" s="71">
        <f t="shared" si="1"/>
        <v>3875</v>
      </c>
      <c r="C5" s="71">
        <v>6275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0.70663459502799519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6.2750000000000004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1776</v>
      </c>
      <c r="AC5" s="84">
        <f>Table1[[#This Row],[End Point distance  '[meters']]]/Delta_X__meters</f>
        <v>6.2750000000000004</v>
      </c>
      <c r="AD5" s="84">
        <f>Table1[[#This Row],[Start point distance '[meters']]]/Delta_X__meters</f>
        <v>3.875</v>
      </c>
      <c r="AE5" s="75">
        <f>Delta_T__seconds</f>
        <v>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11085.88435308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6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108</v>
      </c>
      <c r="B6" s="71">
        <f t="shared" si="1"/>
        <v>6275</v>
      </c>
      <c r="C6" s="71">
        <v>8775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0.65290761524656471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8.7750000000000004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2687</v>
      </c>
      <c r="AC6" s="84">
        <f>Table1[[#This Row],[End Point distance  '[meters']]]/Delta_X__meters</f>
        <v>8.7750000000000004</v>
      </c>
      <c r="AD6" s="84">
        <f>Table1[[#This Row],[Start point distance '[meters']]]/Delta_X__meters</f>
        <v>6.2750000000000004</v>
      </c>
      <c r="AE6" s="75">
        <f>Delta_T__seconds</f>
        <v>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18430.574269620003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8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109</v>
      </c>
      <c r="B7" s="71">
        <f t="shared" si="1"/>
        <v>8775</v>
      </c>
      <c r="C7" s="71">
        <v>11275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0.62224473892763099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11.275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3623</v>
      </c>
      <c r="AC7" s="84">
        <f>Table1[[#This Row],[End Point distance  '[meters']]]/Delta_X__meters</f>
        <v>11.275</v>
      </c>
      <c r="AD7" s="84">
        <f>Table1[[#This Row],[Start point distance '[meters']]]/Delta_X__meters</f>
        <v>8.7750000000000004</v>
      </c>
      <c r="AE7" s="75">
        <f>Delta_T__seconds</f>
        <v>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13132.06423686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110</v>
      </c>
      <c r="B8" s="71">
        <f t="shared" si="1"/>
        <v>11275</v>
      </c>
      <c r="C8" s="71">
        <v>14775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0.62784602283447299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14.775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4706</v>
      </c>
      <c r="AC8" s="84">
        <f>Table1[[#This Row],[End Point distance  '[meters']]]/Delta_X__meters</f>
        <v>14.775</v>
      </c>
      <c r="AD8" s="84">
        <f>Table1[[#This Row],[Start point distance '[meters']]]/Delta_X__meters</f>
        <v>11.275</v>
      </c>
      <c r="AE8" s="75">
        <f>Delta_T__seconds</f>
        <v>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14727.162258419998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14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B10" workbookViewId="0">
      <selection activeCell="P20" sqref="P20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113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111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112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477.46693407985373</v>
      </c>
      <c r="C1">
        <v>53.346954629423969</v>
      </c>
      <c r="D1">
        <v>304.13112320061464</v>
      </c>
      <c r="E1">
        <v>289.00931689732261</v>
      </c>
      <c r="F1">
        <v>329.36654855455089</v>
      </c>
      <c r="G1">
        <v>245.07766456223783</v>
      </c>
      <c r="H1">
        <v>158.99861477403562</v>
      </c>
      <c r="I1">
        <v>62.154225534519455</v>
      </c>
    </row>
    <row r="2" spans="1:24" x14ac:dyDescent="0.25">
      <c r="A2">
        <v>0.31322849740396147</v>
      </c>
      <c r="B2">
        <v>125.15193324461855</v>
      </c>
      <c r="C2">
        <v>32.534000789767745</v>
      </c>
      <c r="D2">
        <v>80.510363569253073</v>
      </c>
      <c r="E2">
        <v>84.445201678254378</v>
      </c>
      <c r="F2">
        <v>68.144785225988443</v>
      </c>
      <c r="G2">
        <v>75.162347305114608</v>
      </c>
      <c r="H2">
        <v>55.094393303040285</v>
      </c>
      <c r="I2">
        <v>30.141779807063049</v>
      </c>
    </row>
    <row r="3" spans="1:24" x14ac:dyDescent="0.25">
      <c r="A3">
        <v>0.26698111766955995</v>
      </c>
      <c r="B3">
        <v>60.658913294062948</v>
      </c>
      <c r="C3">
        <v>14.03880466851562</v>
      </c>
      <c r="D3">
        <v>66.171267172942109</v>
      </c>
      <c r="E3">
        <v>67.100953327475082</v>
      </c>
      <c r="F3">
        <v>71.422716823584381</v>
      </c>
      <c r="G3">
        <v>51.350858531838533</v>
      </c>
      <c r="H3">
        <v>41.193908688760551</v>
      </c>
      <c r="I3">
        <v>28.559961167532411</v>
      </c>
    </row>
    <row r="4" spans="1:24" x14ac:dyDescent="0.25">
      <c r="A4">
        <v>0.35933783316164253</v>
      </c>
      <c r="B4">
        <v>28.82943512163212</v>
      </c>
      <c r="C4">
        <v>18.624112795831529</v>
      </c>
      <c r="D4">
        <v>42.686177861158548</v>
      </c>
      <c r="E4">
        <v>45.07249448139391</v>
      </c>
      <c r="F4">
        <v>38.235933854744474</v>
      </c>
      <c r="G4">
        <v>36.16038878021115</v>
      </c>
      <c r="H4">
        <v>35.704695292938929</v>
      </c>
      <c r="I4">
        <v>26.143397143225286</v>
      </c>
      <c r="L4" s="25"/>
    </row>
    <row r="5" spans="1:24" x14ac:dyDescent="0.25">
      <c r="A5">
        <v>0.34387364708602081</v>
      </c>
      <c r="B5">
        <v>98.551636658107327</v>
      </c>
      <c r="C5">
        <v>62.363966507937029</v>
      </c>
      <c r="D5">
        <v>51.637142024217923</v>
      </c>
      <c r="E5">
        <v>59.931806910039171</v>
      </c>
      <c r="F5">
        <v>32.862485988793935</v>
      </c>
      <c r="G5">
        <v>60.192913839597907</v>
      </c>
      <c r="H5">
        <v>48.037824208571998</v>
      </c>
      <c r="I5">
        <v>35.992128750688295</v>
      </c>
      <c r="P5" s="38">
        <v>0.68029399999999995</v>
      </c>
      <c r="Q5" s="38">
        <v>14.36734</v>
      </c>
      <c r="R5" s="38">
        <v>53.357640000000004</v>
      </c>
      <c r="S5" s="38">
        <v>24.927990000000001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72.456712710657001</v>
      </c>
      <c r="C6">
        <v>70.772994369132917</v>
      </c>
      <c r="D6">
        <v>37.905255534156424</v>
      </c>
      <c r="E6">
        <v>46.143278038649932</v>
      </c>
      <c r="F6">
        <v>22.082793071761611</v>
      </c>
      <c r="G6">
        <v>47.756269483526609</v>
      </c>
      <c r="H6">
        <v>40.526455074376457</v>
      </c>
      <c r="I6">
        <v>28.646357418215061</v>
      </c>
      <c r="P6" s="38">
        <v>0.31323899999999999</v>
      </c>
      <c r="Q6" s="38">
        <v>24.631589999999999</v>
      </c>
      <c r="R6" s="38">
        <v>32.5351</v>
      </c>
      <c r="S6" s="38">
        <v>25.22383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31.592222527744863</v>
      </c>
      <c r="C7">
        <v>35.458238134848095</v>
      </c>
      <c r="D7">
        <v>38.979401258267899</v>
      </c>
      <c r="E7">
        <v>44.142830992401279</v>
      </c>
      <c r="F7">
        <v>28.267543914240417</v>
      </c>
      <c r="G7">
        <v>38.554498424446066</v>
      </c>
      <c r="H7">
        <v>39.689420926177711</v>
      </c>
      <c r="I7">
        <v>29.408498052461969</v>
      </c>
      <c r="P7" s="38">
        <v>0.26703500000000002</v>
      </c>
      <c r="Q7" s="38">
        <v>11.671760000000001</v>
      </c>
      <c r="R7" s="38">
        <v>14.04162</v>
      </c>
      <c r="S7" s="38">
        <v>20.40061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x14ac:dyDescent="0.25">
      <c r="P8" s="38">
        <v>0.35930200000000001</v>
      </c>
      <c r="Q8" s="38">
        <v>4.2178009999999997</v>
      </c>
      <c r="R8" s="38">
        <v>18.622250000000001</v>
      </c>
      <c r="S8" s="38">
        <v>10.8209</v>
      </c>
      <c r="T8" s="38">
        <v>10.4069</v>
      </c>
      <c r="U8" s="38">
        <v>7.1574400000000002</v>
      </c>
      <c r="V8" s="38">
        <v>10.87673</v>
      </c>
      <c r="W8" s="38">
        <v>15.77364</v>
      </c>
      <c r="X8" s="38">
        <v>14.665559999999999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0" t="s">
        <v>84</v>
      </c>
      <c r="H28" s="101"/>
      <c r="I28" s="101"/>
      <c r="J28" s="101"/>
      <c r="K28" s="101"/>
      <c r="L28" s="101"/>
      <c r="M28" s="102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2019-01-16T13:58:59Z</dcterms:modified>
</cp:coreProperties>
</file>