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D2" i="3" l="1"/>
  <c r="A2" i="3"/>
  <c r="W17" i="12" l="1"/>
  <c r="O22" i="12" l="1"/>
  <c r="O15" i="12"/>
  <c r="O16" i="12"/>
  <c r="O17" i="12"/>
  <c r="O18" i="12"/>
  <c r="O19" i="12"/>
  <c r="O20" i="12"/>
  <c r="O14" i="12"/>
  <c r="P22" i="12"/>
  <c r="P15" i="12"/>
  <c r="P16" i="12"/>
  <c r="P17" i="12"/>
  <c r="P18" i="12"/>
  <c r="P19" i="12"/>
  <c r="P20" i="12"/>
  <c r="P14" i="12"/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<sst xmlns="http://schemas.openxmlformats.org/spreadsheetml/2006/main" count="207" uniqueCount="121">
  <si>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</si>
  <si>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</si>
  <si>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</si>
  <si>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</si>
  <si>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</si>
  <si>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</si>
  <si>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</si>
  <si>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</si>
  <si>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</si>
  <si>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</si>
  <si>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</si>
  <si>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</si>
  <si>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</si>
  <si>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</si>
  <si>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</si>
  <si>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</si>
  <si>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</si>
  <si>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</si>
  <si>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</si>
  <si>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</si>
  <si>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</si>
  <si>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</si>
  <si>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</si>
  <si>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</si>
  <si>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</si>
  <si>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</si>
  <si>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</si>
  <si>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</si>
  <si>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</si>
  <si>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</si>
  <si>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</si>
  <si>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</si>
  <si>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</si>
  <si>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</si>
  <si>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</si>
  <si>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</si>
  <si>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</si>
  <si>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</si>
  <si>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</si>
  <si>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</si>
  <si>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</si>
  <si>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</si>
  <si>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</si>
  <si>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</si>
  <si>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</si>
  <si>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</si>
  <si>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</si>
  <si>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</si>
  <si>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</si>
  <si>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</si>
  <si>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</si>
  <si>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</si>
  <si>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</si>
  <si>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</si>
  <si>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</si>
  <si>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</si>
  <si>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</si>
  <si>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</si>
  <si>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</si>
  <si>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</si>
  <si>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</si>
  <si>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</si>
  <si>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</si>
  <si>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</si>
  <si>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</si>
  <si>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</si>
  <si>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</si>
  <si>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</si>
  <si>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</si>
  <si>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</si>
  <si>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</si>
  <si>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</si>
  <si>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</si>
  <si>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</si>
  <si>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</si>
  <si>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</si>
  <si>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</si>
  <si>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</si>
  <si>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</si>
  <si>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</si>
  <si>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</si>
  <si>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</si>
  <si>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</si>
  <si>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</si>
  <si>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</si>
  <si>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</si>
  <si>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</si>
  <si>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</si>
  <si>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</si>
  <si>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</si>
  <si>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</si>
  <si>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</si>
  <si>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</si>
  <si>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</si>
  <si>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</si>
  <si>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</si>
  <si>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</si>
  <si>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</si>
  <si>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</si>
  <si>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</si>
  <si>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</si>
  <si>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</si>
  <si>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</si>
  <si>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</si>
  <si>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</si>
  <si>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</si>
  <si>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</si>
  <si>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</si>
  <si>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</si>
  <si>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</si>
  <si>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</si>
  <si>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</si>
  <si>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</si>
  <si>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</si>
  <si>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</si>
  <si>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</si>
  <si>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</si>
  <si>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ov</t>
  </si>
  <si>
    <t>ldc</t>
  </si>
  <si>
    <t>dX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</si>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</sst>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  <font>
      <sz val="11"/>
      <color theme="1"/>
      <name val="Monaco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42" fillId="0" borderId="0" xfId="0" applyFont="1"/>
    <xf numFmtId="0" fontId="42" fillId="0" borderId="0" xfId="0" applyFont="1" applyAlignment="1">
      <alignment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11</xdr:row>
      <xdr:rowOff>19050</xdr:rowOff>
    </xdr:from>
    <xdr:to>
      <xdr:col>12</xdr:col>
      <xdr:colOff>895350</xdr:colOff>
      <xdr:row>13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686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14</xdr:row>
      <xdr:rowOff>57150</xdr:rowOff>
    </xdr:from>
    <xdr:to>
      <xdr:col>12</xdr:col>
      <xdr:colOff>819150</xdr:colOff>
      <xdr:row>18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3676650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Dx_2015_Disley_et_al_Paper02_Chattahoochee_dx150.xlsx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150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20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101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M1" workbookViewId="0">
      <pane ySplit="1" topLeftCell="A2" activePane="bottomLeft" state="frozen"/>
      <selection pane="bottomLeft" activeCell="S2" sqref="S2:S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869</v>
      </c>
      <c r="AC2" s="77">
        <f>Table1[[#This Row],[End Point distance  '[meters']]]/Delta_X__meters</f>
        <v>106.66666666666667</v>
      </c>
      <c r="AD2" s="77">
        <f>Table1[[#This Row],[Start point distance '[meters']]]/Delta_X__meters</f>
        <v>0</v>
      </c>
      <c r="AE2" s="75">
        <f t="shared" ref="AE2:AE3" si="0">Delta_T__seconds</f>
        <v>20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25564.499999999996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106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1454</v>
      </c>
      <c r="AC3" s="77">
        <f>Table1[[#This Row],[End Point distance  '[meters']]]/Delta_X__meters</f>
        <v>186</v>
      </c>
      <c r="AD3" s="77">
        <f>Table1[[#This Row],[Start point distance '[meters']]]/Delta_X__meters</f>
        <v>106.66666666666667</v>
      </c>
      <c r="AE3" s="75">
        <f t="shared" si="0"/>
        <v>20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28623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186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1859</v>
      </c>
      <c r="AC4" s="83">
        <f>Table1[[#This Row],[End Point distance  '[meters']]]/Delta_X__meters</f>
        <v>243.33333333333334</v>
      </c>
      <c r="AD4" s="83">
        <f>Table1[[#This Row],[Start point distance '[meters']]]/Delta_X__meters</f>
        <v>186</v>
      </c>
      <c r="AE4" s="75">
        <f>Delta_T__seconds</f>
        <v>20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25564.499999999996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243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2664</v>
      </c>
      <c r="AC5" s="83">
        <f>Table1[[#This Row],[End Point distance  '[meters']]]/Delta_X__meters</f>
        <v>330.66666666666669</v>
      </c>
      <c r="AD5" s="83">
        <f>Table1[[#This Row],[Start point distance '[meters']]]/Delta_X__meters</f>
        <v>243.33333333333334</v>
      </c>
      <c r="AE5" s="75">
        <f>Delta_T__seconds</f>
        <v>20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26806.499999999996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330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3569</v>
      </c>
      <c r="AC6" s="83">
        <f>Table1[[#This Row],[End Point distance  '[meters']]]/Delta_X__meters</f>
        <v>380.66666666666669</v>
      </c>
      <c r="AD6" s="83">
        <f>Table1[[#This Row],[Start point distance '[meters']]]/Delta_X__meters</f>
        <v>330.66666666666669</v>
      </c>
      <c r="AE6" s="75">
        <f>Delta_T__seconds</f>
        <v>20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30492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380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3870</v>
      </c>
      <c r="AC7" s="83">
        <f>Table1[[#This Row],[End Point distance  '[meters']]]/Delta_X__meters</f>
        <v>403.33333333333331</v>
      </c>
      <c r="AD7" s="83">
        <f>Table1[[#This Row],[Start point distance '[meters']]]/Delta_X__meters</f>
        <v>380.66666666666669</v>
      </c>
      <c r="AE7" s="75">
        <f>Delta_T__seconds</f>
        <v>20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30492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403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5187</v>
      </c>
      <c r="AC8" s="83">
        <f>Table1[[#This Row],[End Point distance  '[meters']]]/Delta_X__meters</f>
        <v>510.66666666666669</v>
      </c>
      <c r="AD8" s="83">
        <f>Table1[[#This Row],[Start point distance '[meters']]]/Delta_X__meters</f>
        <v>403.33333333333331</v>
      </c>
      <c r="AE8" s="75">
        <f>Delta_T__seconds</f>
        <v>20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22680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510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f>FLOOR(Delta_X__meters + 0.1*Delta_X__meters,1) + 5</f>
        <v>170</v>
      </c>
      <c r="B2" s="13">
        <v>7814</v>
      </c>
      <c r="C2" s="54">
        <v>0</v>
      </c>
      <c r="D2" s="53">
        <f>FLOOR(Delta_T__seconds + 0.15 * Delta_T__seconds,1) + 3</f>
        <v>26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5.5703125" bestFit="1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  <c r="O13" t="s">
        <v>120</v>
      </c>
      <c r="P13" t="s">
        <v>119</v>
      </c>
      <c r="R13" t="s">
        <v>118</v>
      </c>
      <c r="T13" t="s">
        <v>117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  <c r="O14">
        <f>P14/T14</f>
        <v>378.97167921409323</v>
      </c>
      <c r="P14">
        <f>R14*2/T14</f>
        <v>348.72020171529169</v>
      </c>
      <c r="R14" s="91">
        <v>160.44177672661223</v>
      </c>
      <c r="T14" s="91">
        <v>0.92017483321831151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  <c r="O15">
        <f t="shared" ref="O15:O20" si="0">P15/T15</f>
        <v>373.84613751439321</v>
      </c>
      <c r="P15">
        <f t="shared" ref="P15:P20" si="1">R15*2/T15</f>
        <v>358.57766902680038</v>
      </c>
      <c r="R15" s="91">
        <v>171.96639448995685</v>
      </c>
      <c r="T15" s="91">
        <v>0.95915841584158412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  <c r="O16">
        <f t="shared" si="0"/>
        <v>345.8209052428964</v>
      </c>
      <c r="P16">
        <f t="shared" si="1"/>
        <v>339.42301391216841</v>
      </c>
      <c r="R16" s="91">
        <v>166.5717436779895</v>
      </c>
      <c r="T16" s="91">
        <v>0.98149940841131544</v>
      </c>
    </row>
    <row r="17" spans="3:23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  <c r="O17">
        <f t="shared" si="0"/>
        <v>386.25247961772345</v>
      </c>
      <c r="P17">
        <f t="shared" si="1"/>
        <v>359.5743804249077</v>
      </c>
      <c r="R17" s="91">
        <v>167.36945635393602</v>
      </c>
      <c r="T17" s="91">
        <v>0.93093093093093093</v>
      </c>
      <c r="W17">
        <f>200/0.7</f>
        <v>285.71428571428572</v>
      </c>
    </row>
    <row r="18" spans="3:23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>
        <f t="shared" si="0"/>
        <v>527.12951043914154</v>
      </c>
      <c r="P18">
        <f t="shared" si="1"/>
        <v>421.62681467578562</v>
      </c>
      <c r="Q18" s="31"/>
      <c r="R18" s="92">
        <v>168.62001399386003</v>
      </c>
      <c r="S18" s="31"/>
      <c r="T18" s="91">
        <v>0.79985431725219924</v>
      </c>
    </row>
    <row r="19" spans="3:23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>
        <f t="shared" si="0"/>
        <v>533.38084705405709</v>
      </c>
      <c r="P19">
        <f t="shared" si="1"/>
        <v>416.91913755517385</v>
      </c>
      <c r="Q19" s="31"/>
      <c r="R19" s="92">
        <v>162.94320298506472</v>
      </c>
      <c r="S19" s="31"/>
      <c r="T19" s="91">
        <v>0.78165374677002586</v>
      </c>
    </row>
    <row r="20" spans="3:23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>
        <f t="shared" si="0"/>
        <v>483.73583704252343</v>
      </c>
      <c r="P20">
        <f t="shared" si="1"/>
        <v>357.14169478619488</v>
      </c>
      <c r="Q20" s="31"/>
      <c r="R20" s="92">
        <v>131.83868176335167</v>
      </c>
      <c r="S20" s="31"/>
      <c r="T20" s="91">
        <v>0.73829902074176879</v>
      </c>
    </row>
    <row r="21" spans="3:23" x14ac:dyDescent="0.25">
      <c r="M21" s="27"/>
      <c r="N21" s="31"/>
      <c r="O21" s="31"/>
      <c r="P21" s="31"/>
      <c r="Q21" s="31"/>
      <c r="R21" s="31"/>
      <c r="S21" s="31"/>
      <c r="T21" s="31"/>
    </row>
    <row r="22" spans="3:23" x14ac:dyDescent="0.25">
      <c r="M22" s="27"/>
      <c r="N22" s="31"/>
      <c r="O22" s="31">
        <f>MIN(O14:O20)</f>
        <v>345.8209052428964</v>
      </c>
      <c r="P22" s="31">
        <f>MIN(P14:P20)</f>
        <v>339.42301391216841</v>
      </c>
      <c r="Q22" s="31"/>
      <c r="R22" s="31"/>
      <c r="S22" s="31"/>
      <c r="T22" s="31"/>
    </row>
    <row r="23" spans="3:23" x14ac:dyDescent="0.25">
      <c r="M23" s="27"/>
      <c r="N23" s="31"/>
      <c r="O23" s="31"/>
      <c r="P23" s="31"/>
      <c r="Q23" s="31"/>
      <c r="R23" s="31"/>
      <c r="S23" s="31"/>
      <c r="T23" s="31"/>
    </row>
    <row r="24" spans="3:23" x14ac:dyDescent="0.25">
      <c r="M24" s="27"/>
      <c r="N24" s="31"/>
      <c r="O24" s="31"/>
      <c r="P24" s="31"/>
      <c r="Q24" s="31"/>
      <c r="R24" s="31"/>
      <c r="S24" s="31"/>
      <c r="T24" s="31"/>
    </row>
    <row r="25" spans="3:23" x14ac:dyDescent="0.25">
      <c r="M25" s="28"/>
      <c r="N25" s="31"/>
      <c r="O25" s="31"/>
      <c r="P25" s="31"/>
      <c r="Q25" s="31"/>
      <c r="R25" s="31"/>
      <c r="S25" s="31"/>
      <c r="T25" s="31"/>
    </row>
    <row r="26" spans="3:23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3" t="s">
        <v>84</v>
      </c>
      <c r="H28" s="94"/>
      <c r="I28" s="94"/>
      <c r="J28" s="94"/>
      <c r="K28" s="94"/>
      <c r="L28" s="94"/>
      <c r="M28" s="95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2019-03-02T23:05:31Z</dcterms:modified>
</cp:coreProperties>
</file>