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August - 2019" sheetId="1" r:id="rId1"/>
    <sheet name="July - 2019" sheetId="2" r:id="rId2"/>
    <sheet name="June - 2019" sheetId="3" r:id="rId3"/>
    <sheet name="May - 2019" sheetId="4" r:id="rId4"/>
    <sheet name="URL" sheetId="5" r:id="rId5"/>
    <sheet name="April - 2019" sheetId="6" r:id="rId6"/>
    <sheet name="March - 2020" sheetId="7" r:id="rId7"/>
    <sheet name="February - 2020" sheetId="8" r:id="rId8"/>
    <sheet name="January - 2020" sheetId="9" r:id="rId9"/>
    <sheet name="November 2019" sheetId="10" r:id="rId10"/>
    <sheet name="October - 2019" sheetId="11" r:id="rId11"/>
    <sheet name="September - 2019" sheetId="12" r:id="rId12"/>
    <sheet name="December - 2019" sheetId="13" r:id="rId13"/>
    <sheet name="List of holidays" sheetId="14" r:id="rId14"/>
  </sheets>
  <calcPr calcId="124519"/>
</workbook>
</file>

<file path=xl/calcChain.xml><?xml version="1.0" encoding="utf-8"?>
<calcChain xmlns="http://schemas.openxmlformats.org/spreadsheetml/2006/main">
  <c r="T32" i="1"/>
  <c r="A3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L46" i="13"/>
  <c r="B45"/>
  <c r="AD39"/>
  <c r="AB39"/>
  <c r="Z39"/>
  <c r="X39"/>
  <c r="V39"/>
  <c r="T39"/>
  <c r="R39"/>
  <c r="P39"/>
  <c r="N39"/>
  <c r="L39"/>
  <c r="J39"/>
  <c r="H39"/>
  <c r="F39"/>
  <c r="D39"/>
  <c r="B39"/>
  <c r="L46" i="12"/>
  <c r="B45"/>
  <c r="AD39"/>
  <c r="AB39"/>
  <c r="Z39"/>
  <c r="X39"/>
  <c r="V39"/>
  <c r="T39"/>
  <c r="R39"/>
  <c r="P39"/>
  <c r="N39"/>
  <c r="L39"/>
  <c r="J39"/>
  <c r="H39"/>
  <c r="F39"/>
  <c r="D39"/>
  <c r="B39"/>
  <c r="L46" i="11"/>
  <c r="B45"/>
  <c r="AD39"/>
  <c r="AB39"/>
  <c r="Z39"/>
  <c r="X39"/>
  <c r="V39"/>
  <c r="T39"/>
  <c r="R39"/>
  <c r="P39"/>
  <c r="N39"/>
  <c r="L39"/>
  <c r="J39"/>
  <c r="H39"/>
  <c r="F39"/>
  <c r="D39"/>
  <c r="B39"/>
  <c r="L46" i="10"/>
  <c r="B45"/>
  <c r="AD39"/>
  <c r="AB39"/>
  <c r="Z39"/>
  <c r="X39"/>
  <c r="V39"/>
  <c r="T39"/>
  <c r="R39"/>
  <c r="P39"/>
  <c r="N39"/>
  <c r="L39"/>
  <c r="J39"/>
  <c r="H39"/>
  <c r="F39"/>
  <c r="D39"/>
  <c r="B39"/>
  <c r="L46" i="9"/>
  <c r="B45"/>
  <c r="AD39"/>
  <c r="AB39"/>
  <c r="Z39"/>
  <c r="X39"/>
  <c r="V39"/>
  <c r="T39"/>
  <c r="R39"/>
  <c r="P39"/>
  <c r="N39"/>
  <c r="L39"/>
  <c r="J39"/>
  <c r="H39"/>
  <c r="F39"/>
  <c r="D39"/>
  <c r="B39"/>
  <c r="L46" i="8"/>
  <c r="B45"/>
  <c r="AD39"/>
  <c r="AB39"/>
  <c r="Z39"/>
  <c r="X39"/>
  <c r="V39"/>
  <c r="T39"/>
  <c r="R39"/>
  <c r="P39"/>
  <c r="N39"/>
  <c r="L39"/>
  <c r="J39"/>
  <c r="H39"/>
  <c r="F39"/>
  <c r="D39"/>
  <c r="B39"/>
  <c r="L46" i="7"/>
  <c r="B45"/>
  <c r="AD39"/>
  <c r="AB39"/>
  <c r="Z39"/>
  <c r="X39"/>
  <c r="V39"/>
  <c r="T39"/>
  <c r="R39"/>
  <c r="P39"/>
  <c r="N39"/>
  <c r="L39"/>
  <c r="J39"/>
  <c r="H39"/>
  <c r="F39"/>
  <c r="D39"/>
  <c r="B39"/>
  <c r="F52" i="6"/>
  <c r="M52" s="1"/>
  <c r="F51"/>
  <c r="O46"/>
  <c r="C45"/>
  <c r="AG39"/>
  <c r="AE39"/>
  <c r="AC39"/>
  <c r="AA39"/>
  <c r="Y39"/>
  <c r="W39"/>
  <c r="U39"/>
  <c r="S39"/>
  <c r="Q39"/>
  <c r="O39"/>
  <c r="M39"/>
  <c r="K39"/>
  <c r="I39"/>
  <c r="G39"/>
  <c r="C39"/>
  <c r="A53" i="4"/>
  <c r="S48"/>
  <c r="M48"/>
  <c r="B45"/>
  <c r="AF39"/>
  <c r="AD39"/>
  <c r="AB39"/>
  <c r="Z39"/>
  <c r="X39"/>
  <c r="V39"/>
  <c r="T39"/>
  <c r="R39"/>
  <c r="M39"/>
  <c r="E39"/>
  <c r="B39"/>
  <c r="K34"/>
  <c r="P34" s="1"/>
  <c r="J34"/>
  <c r="L34" s="1"/>
  <c r="Q34" s="1"/>
  <c r="I34"/>
  <c r="D34"/>
  <c r="J33"/>
  <c r="L33" s="1"/>
  <c r="Q33" s="1"/>
  <c r="I33"/>
  <c r="K33" s="1"/>
  <c r="P33" s="1"/>
  <c r="H33"/>
  <c r="G33"/>
  <c r="D33"/>
  <c r="J32"/>
  <c r="L32" s="1"/>
  <c r="Q32" s="1"/>
  <c r="H32"/>
  <c r="G32"/>
  <c r="I32" s="1"/>
  <c r="K32" s="1"/>
  <c r="P32" s="1"/>
  <c r="D32"/>
  <c r="L31"/>
  <c r="Q31" s="1"/>
  <c r="H31"/>
  <c r="J31" s="1"/>
  <c r="G31"/>
  <c r="I31" s="1"/>
  <c r="K31" s="1"/>
  <c r="P31" s="1"/>
  <c r="D31"/>
  <c r="P30"/>
  <c r="I30"/>
  <c r="K30" s="1"/>
  <c r="H30"/>
  <c r="J30" s="1"/>
  <c r="L30" s="1"/>
  <c r="Q30" s="1"/>
  <c r="G30"/>
  <c r="D30"/>
  <c r="D29"/>
  <c r="K28"/>
  <c r="P28" s="1"/>
  <c r="J28"/>
  <c r="L28" s="1"/>
  <c r="Q28" s="1"/>
  <c r="H28"/>
  <c r="G28"/>
  <c r="I28" s="1"/>
  <c r="D28"/>
  <c r="L27"/>
  <c r="Q27" s="1"/>
  <c r="H27"/>
  <c r="J27" s="1"/>
  <c r="G27"/>
  <c r="I27" s="1"/>
  <c r="K27" s="1"/>
  <c r="P27" s="1"/>
  <c r="D27"/>
  <c r="H26"/>
  <c r="J26" s="1"/>
  <c r="L26" s="1"/>
  <c r="Q26" s="1"/>
  <c r="G26"/>
  <c r="I26" s="1"/>
  <c r="K26" s="1"/>
  <c r="P26" s="1"/>
  <c r="D26"/>
  <c r="L25"/>
  <c r="Q25" s="1"/>
  <c r="J25"/>
  <c r="I25"/>
  <c r="K25" s="1"/>
  <c r="P25" s="1"/>
  <c r="H25"/>
  <c r="G25"/>
  <c r="D25"/>
  <c r="J24"/>
  <c r="L24" s="1"/>
  <c r="Q24" s="1"/>
  <c r="I24"/>
  <c r="K24" s="1"/>
  <c r="P24" s="1"/>
  <c r="H24"/>
  <c r="G24"/>
  <c r="D24"/>
  <c r="H23"/>
  <c r="J23" s="1"/>
  <c r="L23" s="1"/>
  <c r="Q23" s="1"/>
  <c r="G23"/>
  <c r="I23" s="1"/>
  <c r="K23" s="1"/>
  <c r="P23" s="1"/>
  <c r="D23"/>
  <c r="D22"/>
  <c r="I21"/>
  <c r="K21" s="1"/>
  <c r="P21" s="1"/>
  <c r="H21"/>
  <c r="G39" s="1"/>
  <c r="G21"/>
  <c r="D21"/>
  <c r="J20"/>
  <c r="L20" s="1"/>
  <c r="Q20" s="1"/>
  <c r="H20"/>
  <c r="G20"/>
  <c r="G48" s="1"/>
  <c r="D20"/>
  <c r="J19"/>
  <c r="H19"/>
  <c r="D19"/>
  <c r="D18"/>
  <c r="D17"/>
  <c r="D16"/>
  <c r="D15"/>
  <c r="D14"/>
  <c r="D13"/>
  <c r="D12"/>
  <c r="D11"/>
  <c r="D10"/>
  <c r="D9"/>
  <c r="D8"/>
  <c r="D7"/>
  <c r="D6"/>
  <c r="D5"/>
  <c r="D48" s="1"/>
  <c r="D4"/>
  <c r="AH39" i="3"/>
  <c r="AF39"/>
  <c r="AD39"/>
  <c r="AB39"/>
  <c r="Z39"/>
  <c r="X39"/>
  <c r="V39"/>
  <c r="T39"/>
  <c r="Q39"/>
  <c r="N39"/>
  <c r="K39"/>
  <c r="H39"/>
  <c r="E39"/>
  <c r="S34"/>
  <c r="P34"/>
  <c r="M34"/>
  <c r="J34"/>
  <c r="G34"/>
  <c r="D34"/>
  <c r="B33"/>
  <c r="S32"/>
  <c r="P32"/>
  <c r="M32"/>
  <c r="J32"/>
  <c r="G32"/>
  <c r="D32"/>
  <c r="S31"/>
  <c r="P31"/>
  <c r="M31"/>
  <c r="J31"/>
  <c r="G31"/>
  <c r="D31"/>
  <c r="S30"/>
  <c r="P30"/>
  <c r="M30"/>
  <c r="J30"/>
  <c r="G30"/>
  <c r="D30"/>
  <c r="S29"/>
  <c r="P29"/>
  <c r="M29"/>
  <c r="J29"/>
  <c r="G29"/>
  <c r="D29"/>
  <c r="S28"/>
  <c r="P28"/>
  <c r="M28"/>
  <c r="J28"/>
  <c r="G28"/>
  <c r="D28"/>
  <c r="S27"/>
  <c r="P27"/>
  <c r="M27"/>
  <c r="J27"/>
  <c r="G27"/>
  <c r="D27"/>
  <c r="B26"/>
  <c r="S25"/>
  <c r="P25"/>
  <c r="M25"/>
  <c r="J25"/>
  <c r="G25"/>
  <c r="D25"/>
  <c r="S24"/>
  <c r="P24"/>
  <c r="M24"/>
  <c r="J24"/>
  <c r="G24"/>
  <c r="D24"/>
  <c r="S23"/>
  <c r="P23"/>
  <c r="M23"/>
  <c r="J23"/>
  <c r="G23"/>
  <c r="D23"/>
  <c r="S22"/>
  <c r="P22"/>
  <c r="M22"/>
  <c r="J22"/>
  <c r="G22"/>
  <c r="D22"/>
  <c r="S21"/>
  <c r="P21"/>
  <c r="M21"/>
  <c r="J21"/>
  <c r="G21"/>
  <c r="D21"/>
  <c r="S20"/>
  <c r="P20"/>
  <c r="M20"/>
  <c r="J20"/>
  <c r="G20"/>
  <c r="D20"/>
  <c r="B19"/>
  <c r="S17"/>
  <c r="P17"/>
  <c r="M17"/>
  <c r="J17"/>
  <c r="G17"/>
  <c r="D17"/>
  <c r="S16"/>
  <c r="P16"/>
  <c r="M16"/>
  <c r="J16"/>
  <c r="G16"/>
  <c r="D16"/>
  <c r="S15"/>
  <c r="P15"/>
  <c r="M15"/>
  <c r="J15"/>
  <c r="G15"/>
  <c r="D15"/>
  <c r="S14"/>
  <c r="S48" s="1"/>
  <c r="P14"/>
  <c r="M14"/>
  <c r="J14"/>
  <c r="G14"/>
  <c r="D14"/>
  <c r="S13"/>
  <c r="P13"/>
  <c r="M13"/>
  <c r="J13"/>
  <c r="G13"/>
  <c r="D13"/>
  <c r="B12"/>
  <c r="B39" s="1"/>
  <c r="S11"/>
  <c r="P11"/>
  <c r="M11"/>
  <c r="J11"/>
  <c r="G11"/>
  <c r="D11"/>
  <c r="S10"/>
  <c r="P10"/>
  <c r="M10"/>
  <c r="J10"/>
  <c r="G10"/>
  <c r="D10"/>
  <c r="S9"/>
  <c r="P9"/>
  <c r="M9"/>
  <c r="J9"/>
  <c r="G9"/>
  <c r="D9"/>
  <c r="S8"/>
  <c r="P8"/>
  <c r="M8"/>
  <c r="J8"/>
  <c r="G8"/>
  <c r="D8"/>
  <c r="S7"/>
  <c r="P7"/>
  <c r="M7"/>
  <c r="J7"/>
  <c r="G7"/>
  <c r="D7"/>
  <c r="S6"/>
  <c r="P6"/>
  <c r="M6"/>
  <c r="J6"/>
  <c r="G6"/>
  <c r="D6"/>
  <c r="B5"/>
  <c r="S4"/>
  <c r="P4"/>
  <c r="P48" s="1"/>
  <c r="M4"/>
  <c r="M48" s="1"/>
  <c r="J4"/>
  <c r="G4"/>
  <c r="G48" s="1"/>
  <c r="D4"/>
  <c r="D48" s="1"/>
  <c r="AI39" i="2"/>
  <c r="AG39"/>
  <c r="AD39"/>
  <c r="AB39"/>
  <c r="Z39"/>
  <c r="X39"/>
  <c r="V39"/>
  <c r="E39"/>
  <c r="B39"/>
  <c r="AF34"/>
  <c r="S34"/>
  <c r="R34"/>
  <c r="Q34"/>
  <c r="P34"/>
  <c r="O34"/>
  <c r="N34"/>
  <c r="M34" s="1"/>
  <c r="L34"/>
  <c r="K34"/>
  <c r="J34"/>
  <c r="I34"/>
  <c r="H34"/>
  <c r="G34" s="1"/>
  <c r="D34"/>
  <c r="AF33"/>
  <c r="S33"/>
  <c r="R33"/>
  <c r="Q33"/>
  <c r="P33" s="1"/>
  <c r="O33"/>
  <c r="M33"/>
  <c r="L33"/>
  <c r="K33"/>
  <c r="J33"/>
  <c r="I33"/>
  <c r="H33"/>
  <c r="G33" s="1"/>
  <c r="D33"/>
  <c r="AF32"/>
  <c r="S32"/>
  <c r="R32"/>
  <c r="Q32"/>
  <c r="P32" s="1"/>
  <c r="O32"/>
  <c r="N32"/>
  <c r="M32"/>
  <c r="L32"/>
  <c r="K32"/>
  <c r="J32" s="1"/>
  <c r="I32"/>
  <c r="H32"/>
  <c r="G32"/>
  <c r="D32"/>
  <c r="AF31"/>
  <c r="S31"/>
  <c r="R31"/>
  <c r="Q31"/>
  <c r="P31"/>
  <c r="O31"/>
  <c r="N31"/>
  <c r="M31" s="1"/>
  <c r="L31"/>
  <c r="K31"/>
  <c r="J31"/>
  <c r="I31"/>
  <c r="H31"/>
  <c r="G31" s="1"/>
  <c r="D31"/>
  <c r="AF30"/>
  <c r="S30"/>
  <c r="R30"/>
  <c r="Q30"/>
  <c r="P30" s="1"/>
  <c r="O30"/>
  <c r="N30"/>
  <c r="M30"/>
  <c r="L30"/>
  <c r="K30"/>
  <c r="J30" s="1"/>
  <c r="I30"/>
  <c r="H30"/>
  <c r="G30"/>
  <c r="D30"/>
  <c r="AF29"/>
  <c r="S29"/>
  <c r="R29"/>
  <c r="Q29"/>
  <c r="P29"/>
  <c r="O29"/>
  <c r="N29"/>
  <c r="M29" s="1"/>
  <c r="L29"/>
  <c r="K29"/>
  <c r="J29"/>
  <c r="I29"/>
  <c r="H29"/>
  <c r="G29" s="1"/>
  <c r="D29"/>
  <c r="AF28"/>
  <c r="S28"/>
  <c r="R28"/>
  <c r="Q28"/>
  <c r="P28" s="1"/>
  <c r="O28"/>
  <c r="N28"/>
  <c r="M28"/>
  <c r="L28"/>
  <c r="K28"/>
  <c r="J28" s="1"/>
  <c r="I28"/>
  <c r="H28"/>
  <c r="G28"/>
  <c r="D28"/>
  <c r="AF27"/>
  <c r="S27"/>
  <c r="R27"/>
  <c r="Q27"/>
  <c r="P27"/>
  <c r="M27"/>
  <c r="L27"/>
  <c r="K27"/>
  <c r="J27"/>
  <c r="I27"/>
  <c r="H27"/>
  <c r="G27" s="1"/>
  <c r="D27"/>
  <c r="AF26"/>
  <c r="S26"/>
  <c r="R26"/>
  <c r="Q26"/>
  <c r="P26" s="1"/>
  <c r="O26"/>
  <c r="N26"/>
  <c r="M26"/>
  <c r="L26"/>
  <c r="K26"/>
  <c r="J26" s="1"/>
  <c r="G26"/>
  <c r="D26"/>
  <c r="AF25"/>
  <c r="S25"/>
  <c r="R25"/>
  <c r="Q25"/>
  <c r="P25"/>
  <c r="O25"/>
  <c r="N25"/>
  <c r="M25" s="1"/>
  <c r="L25"/>
  <c r="K25"/>
  <c r="J25"/>
  <c r="I25"/>
  <c r="H25"/>
  <c r="G25" s="1"/>
  <c r="D25"/>
  <c r="AF24"/>
  <c r="S24"/>
  <c r="R24"/>
  <c r="Q24"/>
  <c r="P24" s="1"/>
  <c r="O24"/>
  <c r="N24"/>
  <c r="M24"/>
  <c r="L24"/>
  <c r="K24"/>
  <c r="J24" s="1"/>
  <c r="I24"/>
  <c r="H24"/>
  <c r="G24"/>
  <c r="D24"/>
  <c r="AF23"/>
  <c r="S23"/>
  <c r="R23"/>
  <c r="Q23"/>
  <c r="P23"/>
  <c r="O23"/>
  <c r="N23"/>
  <c r="M23" s="1"/>
  <c r="L23"/>
  <c r="K23"/>
  <c r="J23"/>
  <c r="I23"/>
  <c r="H23"/>
  <c r="G23" s="1"/>
  <c r="D23"/>
  <c r="AF22"/>
  <c r="S22"/>
  <c r="R22"/>
  <c r="Q22"/>
  <c r="P22" s="1"/>
  <c r="O22"/>
  <c r="N22"/>
  <c r="M22"/>
  <c r="L22"/>
  <c r="K22"/>
  <c r="J22" s="1"/>
  <c r="I22"/>
  <c r="H22"/>
  <c r="G22"/>
  <c r="D22"/>
  <c r="AF21"/>
  <c r="S21"/>
  <c r="R21"/>
  <c r="Q21"/>
  <c r="P21"/>
  <c r="O21"/>
  <c r="N21"/>
  <c r="M21" s="1"/>
  <c r="L21"/>
  <c r="K21"/>
  <c r="J21"/>
  <c r="I21"/>
  <c r="H21"/>
  <c r="G21" s="1"/>
  <c r="D21"/>
  <c r="AF20"/>
  <c r="S20"/>
  <c r="R20"/>
  <c r="Q20"/>
  <c r="P20" s="1"/>
  <c r="O20"/>
  <c r="N20"/>
  <c r="M20"/>
  <c r="L20"/>
  <c r="K20"/>
  <c r="J20" s="1"/>
  <c r="I20"/>
  <c r="H20"/>
  <c r="G20"/>
  <c r="D20"/>
  <c r="AF19"/>
  <c r="S19"/>
  <c r="R19"/>
  <c r="Q19"/>
  <c r="P19"/>
  <c r="O19"/>
  <c r="N19"/>
  <c r="M19" s="1"/>
  <c r="L19"/>
  <c r="K19"/>
  <c r="J19"/>
  <c r="I19"/>
  <c r="H19"/>
  <c r="G19" s="1"/>
  <c r="D19"/>
  <c r="AF18"/>
  <c r="S18"/>
  <c r="R18"/>
  <c r="Q18"/>
  <c r="P18" s="1"/>
  <c r="O18"/>
  <c r="N18"/>
  <c r="M18"/>
  <c r="L18"/>
  <c r="K18"/>
  <c r="J18" s="1"/>
  <c r="I18"/>
  <c r="H18"/>
  <c r="G18"/>
  <c r="D18"/>
  <c r="AF17"/>
  <c r="S17"/>
  <c r="R17"/>
  <c r="Q17"/>
  <c r="P17"/>
  <c r="O17"/>
  <c r="N17"/>
  <c r="M17" s="1"/>
  <c r="L17"/>
  <c r="K17"/>
  <c r="J17"/>
  <c r="I17"/>
  <c r="H17"/>
  <c r="G17" s="1"/>
  <c r="D17"/>
  <c r="AF16"/>
  <c r="S16"/>
  <c r="R16"/>
  <c r="P16"/>
  <c r="O16"/>
  <c r="N16"/>
  <c r="M16" s="1"/>
  <c r="L16"/>
  <c r="K16"/>
  <c r="J16"/>
  <c r="I16"/>
  <c r="H16"/>
  <c r="G16" s="1"/>
  <c r="D16"/>
  <c r="D48" s="1"/>
  <c r="AF15"/>
  <c r="S15"/>
  <c r="R15"/>
  <c r="Q15"/>
  <c r="P15" s="1"/>
  <c r="O15"/>
  <c r="N15"/>
  <c r="M15"/>
  <c r="L15"/>
  <c r="K15"/>
  <c r="J15" s="1"/>
  <c r="I15"/>
  <c r="H15"/>
  <c r="G15"/>
  <c r="D15"/>
  <c r="AF14"/>
  <c r="S14"/>
  <c r="R14"/>
  <c r="Q14"/>
  <c r="P14"/>
  <c r="O14"/>
  <c r="N14"/>
  <c r="M14" s="1"/>
  <c r="L14"/>
  <c r="K14"/>
  <c r="J14"/>
  <c r="I14"/>
  <c r="H14"/>
  <c r="G14" s="1"/>
  <c r="D14"/>
  <c r="AF13"/>
  <c r="S13"/>
  <c r="R13"/>
  <c r="Q13"/>
  <c r="P13" s="1"/>
  <c r="O13"/>
  <c r="N13"/>
  <c r="M13"/>
  <c r="L13"/>
  <c r="K13"/>
  <c r="J13" s="1"/>
  <c r="I13"/>
  <c r="H13"/>
  <c r="G13"/>
  <c r="D13"/>
  <c r="AF12"/>
  <c r="S12"/>
  <c r="R12"/>
  <c r="Q12"/>
  <c r="P12"/>
  <c r="O12"/>
  <c r="N12"/>
  <c r="M12" s="1"/>
  <c r="L12"/>
  <c r="K12"/>
  <c r="J12"/>
  <c r="I12"/>
  <c r="H12"/>
  <c r="G12"/>
  <c r="D12"/>
  <c r="AF11"/>
  <c r="S11"/>
  <c r="R11"/>
  <c r="Q11"/>
  <c r="P11" s="1"/>
  <c r="O11"/>
  <c r="N11"/>
  <c r="M11"/>
  <c r="L11"/>
  <c r="K11"/>
  <c r="J11"/>
  <c r="I11"/>
  <c r="H11"/>
  <c r="G11"/>
  <c r="D11"/>
  <c r="AF10"/>
  <c r="S10"/>
  <c r="R10"/>
  <c r="Q10"/>
  <c r="P10"/>
  <c r="O10"/>
  <c r="N10"/>
  <c r="M10"/>
  <c r="L10"/>
  <c r="K39" s="1"/>
  <c r="K10"/>
  <c r="J10"/>
  <c r="I10"/>
  <c r="H10"/>
  <c r="G10" s="1"/>
  <c r="D10"/>
  <c r="AF9"/>
  <c r="S9"/>
  <c r="P9"/>
  <c r="O9"/>
  <c r="N9"/>
  <c r="M9"/>
  <c r="L9"/>
  <c r="K9"/>
  <c r="J9" s="1"/>
  <c r="I9"/>
  <c r="H9"/>
  <c r="G9"/>
  <c r="D9"/>
  <c r="AF8"/>
  <c r="S8"/>
  <c r="R8"/>
  <c r="P8"/>
  <c r="O8"/>
  <c r="N8"/>
  <c r="M8"/>
  <c r="L8"/>
  <c r="K8"/>
  <c r="J8" s="1"/>
  <c r="I8"/>
  <c r="H8"/>
  <c r="G8" s="1"/>
  <c r="D8"/>
  <c r="AF7"/>
  <c r="S7"/>
  <c r="R7"/>
  <c r="Q7"/>
  <c r="P7"/>
  <c r="O7"/>
  <c r="N7"/>
  <c r="M7" s="1"/>
  <c r="L7"/>
  <c r="K7"/>
  <c r="J7" s="1"/>
  <c r="I7"/>
  <c r="H7"/>
  <c r="G7"/>
  <c r="D7"/>
  <c r="AF6"/>
  <c r="S6"/>
  <c r="R6"/>
  <c r="Q6"/>
  <c r="P6" s="1"/>
  <c r="O6"/>
  <c r="N6"/>
  <c r="M6"/>
  <c r="L6"/>
  <c r="K6"/>
  <c r="J6"/>
  <c r="I6"/>
  <c r="H39" s="1"/>
  <c r="H6"/>
  <c r="G6"/>
  <c r="D6"/>
  <c r="AF5"/>
  <c r="AF48" s="1"/>
  <c r="S5"/>
  <c r="P5"/>
  <c r="M5"/>
  <c r="J5"/>
  <c r="G5"/>
  <c r="D5"/>
  <c r="AF4"/>
  <c r="T4"/>
  <c r="Q4"/>
  <c r="P4" s="1"/>
  <c r="P48" s="1"/>
  <c r="N4"/>
  <c r="K4"/>
  <c r="J4" s="1"/>
  <c r="H4"/>
  <c r="G4" s="1"/>
  <c r="D4"/>
  <c r="J48" l="1"/>
  <c r="N39"/>
  <c r="M4"/>
  <c r="M48" s="1"/>
  <c r="L19" i="4"/>
  <c r="Q19" s="1"/>
  <c r="J48"/>
  <c r="Q39" i="2"/>
  <c r="S4"/>
  <c r="S48" s="1"/>
  <c r="T39"/>
  <c r="G48"/>
  <c r="J48" i="3"/>
  <c r="I20" i="4"/>
  <c r="K20" s="1"/>
  <c r="J21"/>
  <c r="L21" s="1"/>
  <c r="Q21" s="1"/>
  <c r="F40" i="13"/>
  <c r="V40" i="7"/>
  <c r="AB42" i="12"/>
  <c r="P40" i="7"/>
  <c r="R40" i="11"/>
  <c r="A24" i="6"/>
  <c r="I42" i="4"/>
  <c r="N41" i="7"/>
  <c r="T42" i="13"/>
  <c r="H40" i="8"/>
  <c r="B40" i="11"/>
  <c r="X40" i="2"/>
  <c r="X41" i="4"/>
  <c r="V41" i="2"/>
  <c r="X41" i="10"/>
  <c r="I41" i="4"/>
  <c r="R41" i="10"/>
  <c r="B41" i="4"/>
  <c r="AD42" i="8"/>
  <c r="Z40" i="3"/>
  <c r="H42" i="9"/>
  <c r="AB40" i="8"/>
  <c r="H41" i="11"/>
  <c r="A14" i="6"/>
  <c r="P41" i="11"/>
  <c r="A18" i="6"/>
  <c r="J41" i="11"/>
  <c r="A15" i="6"/>
  <c r="N42" i="9"/>
  <c r="K40" i="4"/>
  <c r="AB40" i="7"/>
  <c r="AD41" i="2"/>
  <c r="B40" i="8"/>
  <c r="Z42" i="11"/>
  <c r="O40" i="6"/>
  <c r="T42" i="11"/>
  <c r="I40" i="6"/>
  <c r="R40" i="10"/>
  <c r="V41" i="4"/>
  <c r="K40" i="2"/>
  <c r="H41" i="3"/>
  <c r="L42" i="12"/>
  <c r="AC42" i="6"/>
  <c r="B40" i="9"/>
  <c r="X42"/>
  <c r="L40" i="12"/>
  <c r="V40" i="4"/>
  <c r="P41" i="9"/>
  <c r="AD40" i="3"/>
  <c r="J41" i="9"/>
  <c r="Z40" i="13"/>
  <c r="AD42" i="7"/>
  <c r="N40" i="2"/>
  <c r="AB42" i="3"/>
  <c r="Q40" i="2"/>
  <c r="AD40" i="10"/>
  <c r="P40" i="4"/>
  <c r="H41" i="10"/>
  <c r="X40" i="4"/>
  <c r="B41" i="10"/>
  <c r="R40" i="4"/>
  <c r="N42" i="8"/>
  <c r="E40" i="3"/>
  <c r="D40" i="9"/>
  <c r="O41" i="6"/>
  <c r="A32"/>
  <c r="P42" i="11"/>
  <c r="N40" i="12"/>
  <c r="AE40" i="6"/>
  <c r="AD40" i="12"/>
  <c r="Q41" i="6"/>
  <c r="X40" i="12"/>
  <c r="K41" i="6"/>
  <c r="T41" i="10"/>
  <c r="X42" i="4"/>
  <c r="V42" i="2"/>
  <c r="AD40" i="4"/>
  <c r="P40" i="13"/>
  <c r="B41" i="7"/>
  <c r="F42" i="9"/>
  <c r="T40" i="11"/>
  <c r="Z41" i="2"/>
  <c r="H42" i="8"/>
  <c r="R42" i="9"/>
  <c r="AH41" i="3"/>
  <c r="L42" i="9"/>
  <c r="AB41" i="13"/>
  <c r="AE42" i="6"/>
  <c r="T42" i="3"/>
  <c r="L40" i="13"/>
  <c r="AD40" i="8"/>
  <c r="H40" i="2"/>
  <c r="X40" i="8"/>
  <c r="R40" i="12"/>
  <c r="W42" i="6"/>
  <c r="T40" i="9"/>
  <c r="N41" i="11"/>
  <c r="E41" i="2"/>
  <c r="P40" i="9"/>
  <c r="F42" i="12"/>
  <c r="AH40" i="3"/>
  <c r="D40" i="11"/>
  <c r="AD41" i="8"/>
  <c r="B42" i="11"/>
  <c r="A26" i="6"/>
  <c r="Z41" i="11"/>
  <c r="A23" i="6"/>
  <c r="AD42" i="9"/>
  <c r="AB40" i="4"/>
  <c r="AB40" i="9"/>
  <c r="AI42" i="2"/>
  <c r="P41" i="12"/>
  <c r="AG41" i="6"/>
  <c r="X41" i="12"/>
  <c r="K42" i="6"/>
  <c r="R41" i="12"/>
  <c r="C42" i="6"/>
  <c r="N42" i="10"/>
  <c r="A4" i="6"/>
  <c r="N41" i="3"/>
  <c r="A29" i="6"/>
  <c r="B40" i="10"/>
  <c r="J42"/>
  <c r="Z41" i="4"/>
  <c r="D42" i="10"/>
  <c r="T41" i="4"/>
  <c r="J40" i="9"/>
  <c r="K41" i="3"/>
  <c r="F41" i="11"/>
  <c r="AB40" i="10"/>
  <c r="G42" i="6"/>
  <c r="J42" i="9"/>
  <c r="Z41" i="3"/>
  <c r="D42" i="9"/>
  <c r="T41" i="13"/>
  <c r="R40" i="8"/>
  <c r="H41" i="2"/>
  <c r="A25" i="6"/>
  <c r="T41" i="3"/>
  <c r="Z41" i="10"/>
  <c r="I40" i="4"/>
  <c r="G42"/>
  <c r="Q41" i="2"/>
  <c r="N42" i="3"/>
  <c r="N40" i="13"/>
  <c r="AD40" i="7"/>
  <c r="H40" i="13"/>
  <c r="X40" i="7"/>
  <c r="Z40" i="11"/>
  <c r="A28" i="6"/>
  <c r="A17"/>
  <c r="P42" i="7"/>
  <c r="Z42" i="13"/>
  <c r="N40" i="8"/>
  <c r="D40" i="13"/>
  <c r="V40" i="8"/>
  <c r="AB42" i="13"/>
  <c r="P40" i="8"/>
  <c r="J40" i="12"/>
  <c r="O42" i="6"/>
  <c r="X42" i="8"/>
  <c r="L40" i="11"/>
  <c r="A27" i="6"/>
  <c r="V40" i="12"/>
  <c r="I41" i="6"/>
  <c r="P40" i="12"/>
  <c r="AG40" i="6"/>
  <c r="L41" i="10"/>
  <c r="P42" i="4"/>
  <c r="AI41" i="2"/>
  <c r="AF42" i="3"/>
  <c r="D41" i="9"/>
  <c r="H41"/>
  <c r="V40" i="3"/>
  <c r="B41" i="9"/>
  <c r="R40" i="13"/>
  <c r="V42" i="7"/>
  <c r="B40" i="2"/>
  <c r="H42" i="3"/>
  <c r="H42" i="12"/>
  <c r="X40" i="10"/>
  <c r="F42" i="13"/>
  <c r="E41" i="4"/>
  <c r="AD41" i="9"/>
  <c r="B40" i="3"/>
  <c r="J42" i="12"/>
  <c r="AA42" i="6"/>
  <c r="D42" i="12"/>
  <c r="U42" i="6"/>
  <c r="AB41" i="9"/>
  <c r="AH42" i="3"/>
  <c r="AE41" i="6"/>
  <c r="V40" i="11"/>
  <c r="A6" i="6"/>
  <c r="P40" i="11"/>
  <c r="AD42" i="4"/>
  <c r="T41" i="9"/>
  <c r="Z42" i="3"/>
  <c r="AF40"/>
  <c r="E40" i="2"/>
  <c r="H40" i="12"/>
  <c r="Y40" i="6"/>
  <c r="F42" i="7"/>
  <c r="T40"/>
  <c r="N41" i="9"/>
  <c r="V41" i="13"/>
  <c r="J42" i="8"/>
  <c r="X41" i="2"/>
  <c r="D42" i="8"/>
  <c r="AB41" i="12"/>
  <c r="Z40" i="7"/>
  <c r="X42" i="10"/>
  <c r="V40" i="2"/>
  <c r="F41" i="8"/>
  <c r="X41" i="9"/>
  <c r="E41" i="3"/>
  <c r="B42" i="9"/>
  <c r="Q41" i="3"/>
  <c r="Z41" i="9"/>
  <c r="L41" i="13"/>
  <c r="J40" i="8"/>
  <c r="AG40" i="2"/>
  <c r="Z42" i="4"/>
  <c r="Z42" i="2"/>
  <c r="B42" i="13"/>
  <c r="R42" i="7"/>
  <c r="Z41" i="13"/>
  <c r="L42" i="7"/>
  <c r="N42" i="11"/>
  <c r="M41" i="6"/>
  <c r="V41" i="7"/>
  <c r="P42" i="9"/>
  <c r="D41" i="12"/>
  <c r="P41" i="10"/>
  <c r="AF40" i="4"/>
  <c r="J41" i="10"/>
  <c r="Z40" i="4"/>
  <c r="V42" i="8"/>
  <c r="Q40" i="3"/>
  <c r="F41" i="9"/>
  <c r="Q42" i="6"/>
  <c r="B41" i="11"/>
  <c r="M42" i="4"/>
  <c r="C41" i="6"/>
  <c r="E40" i="4"/>
  <c r="AG42" i="6"/>
  <c r="R42" i="13"/>
  <c r="F40" i="8"/>
  <c r="L42" i="13"/>
  <c r="AB42" i="7"/>
  <c r="AD42" i="11"/>
  <c r="AC41" i="6"/>
  <c r="T40" i="8"/>
  <c r="N41" i="10"/>
  <c r="AD41" i="13"/>
  <c r="R42" i="8"/>
  <c r="N41" i="13"/>
  <c r="B42" i="8"/>
  <c r="N41" i="2"/>
  <c r="Z41" i="8"/>
  <c r="T41" i="12"/>
  <c r="R40" i="7"/>
  <c r="V41" i="10"/>
  <c r="P42" i="12"/>
  <c r="D40" i="8"/>
  <c r="R41" i="9"/>
  <c r="B40" i="13"/>
  <c r="E42" i="3"/>
  <c r="E42" i="2"/>
  <c r="AD41" i="11"/>
  <c r="F40" i="12"/>
  <c r="W40" i="6"/>
  <c r="AB42" i="11"/>
  <c r="Q40" i="6"/>
  <c r="Z40" i="10"/>
  <c r="AD41" i="4"/>
  <c r="AD40" i="2"/>
  <c r="AB41" i="3"/>
  <c r="R42" i="12"/>
  <c r="F40" i="7"/>
  <c r="Z42" i="12"/>
  <c r="N40" i="7"/>
  <c r="T42" i="12"/>
  <c r="H40" i="7"/>
  <c r="J40" i="11"/>
  <c r="A20" i="6"/>
  <c r="G41" i="4"/>
  <c r="L40" i="7"/>
  <c r="F42" i="10"/>
  <c r="H41" i="13"/>
  <c r="X41" i="7"/>
  <c r="B41" i="13"/>
  <c r="R41" i="7"/>
  <c r="T41" i="11"/>
  <c r="S40" i="6"/>
  <c r="G41"/>
  <c r="P42" i="8"/>
  <c r="AB40" i="2"/>
  <c r="J41" i="8"/>
  <c r="F42" i="11"/>
  <c r="AB41" i="2"/>
  <c r="W41" i="6"/>
  <c r="P41" i="4"/>
  <c r="Z42" i="10"/>
  <c r="K42" i="4"/>
  <c r="T42" i="10"/>
  <c r="E42" i="4"/>
  <c r="Z40" i="9"/>
  <c r="AD41" i="3"/>
  <c r="AI40" i="2"/>
  <c r="AB40" i="11"/>
  <c r="J42"/>
  <c r="A30" i="6"/>
  <c r="R42" i="11"/>
  <c r="G40" i="6"/>
  <c r="L42" i="11"/>
  <c r="A31" i="6"/>
  <c r="J40" i="10"/>
  <c r="M41" i="4"/>
  <c r="AB40" i="12"/>
  <c r="X40" i="3"/>
  <c r="F42" i="8"/>
  <c r="B42" i="3"/>
  <c r="X41" i="13"/>
  <c r="J42" i="7"/>
  <c r="J42" i="13"/>
  <c r="Z42" i="7"/>
  <c r="D42" i="13"/>
  <c r="T42" i="7"/>
  <c r="V42" i="11"/>
  <c r="U41" i="6"/>
  <c r="X42" i="7"/>
  <c r="L40" i="10"/>
  <c r="AG41" i="2"/>
  <c r="L42" i="8"/>
  <c r="B40" i="12"/>
  <c r="AG42" i="2"/>
  <c r="H42" i="7"/>
  <c r="M40" i="6"/>
  <c r="AD40" i="11"/>
  <c r="A10" i="6"/>
  <c r="X40" i="11"/>
  <c r="A7" i="6"/>
  <c r="Z40" i="8"/>
  <c r="T41" i="2"/>
  <c r="B46" i="3"/>
  <c r="N40" i="10"/>
  <c r="AD42" i="3"/>
  <c r="H40" i="10"/>
  <c r="V42" i="13"/>
  <c r="T41" i="8"/>
  <c r="N42" i="2"/>
  <c r="D40" i="7"/>
  <c r="A5" i="6"/>
  <c r="AB42" i="10"/>
  <c r="K41" i="4"/>
  <c r="A16" i="6"/>
  <c r="AB40" i="3"/>
  <c r="A13" i="6"/>
  <c r="P41" i="13"/>
  <c r="B42" i="7"/>
  <c r="J41" i="13"/>
  <c r="Z41" i="7"/>
  <c r="AB41" i="11"/>
  <c r="AA40" i="6"/>
  <c r="I42"/>
  <c r="L40" i="9"/>
  <c r="AB40" i="13"/>
  <c r="P41" i="8"/>
  <c r="F41" i="13"/>
  <c r="X41" i="8"/>
  <c r="B41" i="2"/>
  <c r="R41" i="8"/>
  <c r="L41" i="12"/>
  <c r="J40" i="7"/>
  <c r="T40" i="10"/>
  <c r="N41" i="12"/>
  <c r="A9" i="6"/>
  <c r="P42" i="13"/>
  <c r="F40" i="9"/>
  <c r="T42" i="2"/>
  <c r="AB42" i="8"/>
  <c r="V42" i="12"/>
  <c r="T41" i="7"/>
  <c r="X42" i="11"/>
  <c r="AD42" i="2"/>
  <c r="F41" i="10"/>
  <c r="T42" i="9"/>
  <c r="D41" i="13"/>
  <c r="B40" i="4"/>
  <c r="X42" i="3"/>
  <c r="K41" i="2"/>
  <c r="H41" i="12"/>
  <c r="Y41" i="6"/>
  <c r="B41" i="12"/>
  <c r="S41" i="6"/>
  <c r="AB41" i="10"/>
  <c r="AF42" i="4"/>
  <c r="H40" i="3"/>
  <c r="AF41" i="4"/>
  <c r="V40" i="13"/>
  <c r="H41" i="7"/>
  <c r="AD40" i="13"/>
  <c r="P41" i="7"/>
  <c r="X40" i="13"/>
  <c r="J41" i="7"/>
  <c r="L41" i="11"/>
  <c r="K40" i="6"/>
  <c r="C40"/>
  <c r="N41" i="8"/>
  <c r="D41" i="11"/>
  <c r="V41" i="9"/>
  <c r="M40" i="4"/>
  <c r="V40" i="9"/>
  <c r="B46" i="2"/>
  <c r="X41" i="11"/>
  <c r="A22" i="6"/>
  <c r="R41" i="11"/>
  <c r="A19" i="6"/>
  <c r="V42" i="9"/>
  <c r="T40" i="4"/>
  <c r="AD41" i="7"/>
  <c r="Q42" i="2"/>
  <c r="J41" i="12"/>
  <c r="AA41" i="6"/>
  <c r="D41" i="8"/>
  <c r="V41"/>
  <c r="P42" i="10"/>
  <c r="X42" i="13"/>
  <c r="N40" i="9"/>
  <c r="AB42" i="2"/>
  <c r="H40" i="9"/>
  <c r="AD42" i="12"/>
  <c r="AB41" i="7"/>
  <c r="T40" i="12"/>
  <c r="T40" i="3"/>
  <c r="H42" i="10"/>
  <c r="Z42" i="9"/>
  <c r="K42" i="3"/>
  <c r="F40" i="10"/>
  <c r="V42" i="3"/>
  <c r="AB42" i="9"/>
  <c r="N42" i="13"/>
  <c r="L41" i="8"/>
  <c r="B42" i="2"/>
  <c r="Y42" i="6"/>
  <c r="R42" i="4"/>
  <c r="B46"/>
  <c r="H42" i="2"/>
  <c r="V41" i="11"/>
  <c r="Z40" i="2"/>
  <c r="B42" i="4"/>
  <c r="V41" i="3"/>
  <c r="A11" i="6"/>
  <c r="T40" i="13"/>
  <c r="Z40" i="12"/>
  <c r="S42" i="6"/>
  <c r="A8"/>
  <c r="D42" i="7"/>
  <c r="D40" i="12"/>
  <c r="AD42" i="13"/>
  <c r="A21" i="6"/>
  <c r="AB42" i="4"/>
  <c r="Q42" i="3"/>
  <c r="AD40" i="9"/>
  <c r="N42" i="7"/>
  <c r="Z42" i="8"/>
  <c r="L41" i="7"/>
  <c r="AD42" i="10"/>
  <c r="R42"/>
  <c r="R40" i="9"/>
  <c r="D42" i="11"/>
  <c r="L40" i="8"/>
  <c r="B41"/>
  <c r="B42" i="12"/>
  <c r="V42" i="10"/>
  <c r="R41" i="13"/>
  <c r="B41" i="3"/>
  <c r="P40" i="10"/>
  <c r="F41" i="7"/>
  <c r="N40" i="11"/>
  <c r="L41" i="9"/>
  <c r="D41" i="7"/>
  <c r="J40" i="13"/>
  <c r="F41" i="12"/>
  <c r="H42" i="13"/>
  <c r="N42" i="12"/>
  <c r="D40" i="10"/>
  <c r="R41" i="4"/>
  <c r="AB41"/>
  <c r="AD41" i="10"/>
  <c r="A33" i="6"/>
  <c r="T40" i="2"/>
  <c r="U40" i="6"/>
  <c r="M42"/>
  <c r="AC40"/>
  <c r="V41" i="12"/>
  <c r="G40" i="4"/>
  <c r="X42" i="2"/>
  <c r="T42" i="4"/>
  <c r="V42"/>
  <c r="AD41" i="12"/>
  <c r="X40" i="9"/>
  <c r="X41" i="3"/>
  <c r="T42" i="8"/>
  <c r="K42" i="2"/>
  <c r="B42" i="10"/>
  <c r="L42"/>
  <c r="H42" i="11"/>
  <c r="B40" i="7"/>
  <c r="H41" i="8"/>
  <c r="A12" i="6"/>
  <c r="Z41" i="12"/>
  <c r="AF41" i="3"/>
  <c r="D41" i="10"/>
  <c r="V40"/>
  <c r="AB41" i="8"/>
  <c r="F40" i="11"/>
  <c r="H40"/>
  <c r="N40" i="3"/>
  <c r="K40"/>
  <c r="X42" i="12"/>
  <c r="AB43" i="8" l="1"/>
  <c r="AB44" s="1"/>
  <c r="D43" i="10"/>
  <c r="D44" s="1"/>
  <c r="Z43" i="12"/>
  <c r="Z44" s="1"/>
  <c r="H43" i="8"/>
  <c r="H44" s="1"/>
  <c r="AD43" i="12"/>
  <c r="AD44" s="1"/>
  <c r="V43"/>
  <c r="V44" s="1"/>
  <c r="AD43" i="10"/>
  <c r="AD44" s="1"/>
  <c r="F43" i="12"/>
  <c r="F44" s="1"/>
  <c r="J43" i="13"/>
  <c r="J44" s="1"/>
  <c r="D43" i="7"/>
  <c r="D44" s="1"/>
  <c r="L43" i="9"/>
  <c r="L44" s="1"/>
  <c r="F43" i="7"/>
  <c r="F44" s="1"/>
  <c r="B43" i="8"/>
  <c r="B44" s="1"/>
  <c r="L43" i="7"/>
  <c r="L44" s="1"/>
  <c r="T43" i="13"/>
  <c r="T44" s="1"/>
  <c r="V43" i="11"/>
  <c r="V44" s="1"/>
  <c r="V43" i="4"/>
  <c r="V44" s="1"/>
  <c r="X43"/>
  <c r="X44" s="1"/>
  <c r="T43"/>
  <c r="T44" s="1"/>
  <c r="AF43"/>
  <c r="AF44" s="1"/>
  <c r="E43"/>
  <c r="E44" s="1"/>
  <c r="AB43"/>
  <c r="AB44" s="1"/>
  <c r="M43"/>
  <c r="M44" s="1"/>
  <c r="G43"/>
  <c r="G44" s="1"/>
  <c r="B43"/>
  <c r="B44" s="1"/>
  <c r="AD43"/>
  <c r="AD44" s="1"/>
  <c r="R43"/>
  <c r="R44" s="1"/>
  <c r="Z43"/>
  <c r="Z44" s="1"/>
  <c r="L43" i="8"/>
  <c r="L44" s="1"/>
  <c r="AB43" i="7"/>
  <c r="AB44" s="1"/>
  <c r="V43" i="8"/>
  <c r="V44" s="1"/>
  <c r="D43"/>
  <c r="D44" s="1"/>
  <c r="AA43" i="6"/>
  <c r="AA44" s="1"/>
  <c r="J43" i="12"/>
  <c r="J44" s="1"/>
  <c r="AD43" i="7"/>
  <c r="AD44" s="1"/>
  <c r="R43" i="11"/>
  <c r="R44" s="1"/>
  <c r="X43"/>
  <c r="X44" s="1"/>
  <c r="N43" i="2"/>
  <c r="N44" s="1"/>
  <c r="Z43"/>
  <c r="Z44" s="1"/>
  <c r="V43"/>
  <c r="V44" s="1"/>
  <c r="X43"/>
  <c r="X44" s="1"/>
  <c r="H43"/>
  <c r="H44" s="1"/>
  <c r="AI43"/>
  <c r="AI44" s="1"/>
  <c r="AG43"/>
  <c r="AG44" s="1"/>
  <c r="AB43"/>
  <c r="AB44" s="1"/>
  <c r="K43"/>
  <c r="K44" s="1"/>
  <c r="B43"/>
  <c r="B44" s="1"/>
  <c r="E43"/>
  <c r="E44" s="1"/>
  <c r="AD43"/>
  <c r="AD44" s="1"/>
  <c r="V43" i="9"/>
  <c r="V44" s="1"/>
  <c r="D43" i="11"/>
  <c r="D44" s="1"/>
  <c r="N43" i="8"/>
  <c r="N44" s="1"/>
  <c r="L43" i="11"/>
  <c r="L44" s="1"/>
  <c r="J43" i="7"/>
  <c r="J44" s="1"/>
  <c r="X43" i="13"/>
  <c r="X44" s="1"/>
  <c r="P43" i="7"/>
  <c r="P44" s="1"/>
  <c r="AD43" i="13"/>
  <c r="AD44" s="1"/>
  <c r="H43" i="7"/>
  <c r="H44" s="1"/>
  <c r="V43" i="13"/>
  <c r="V44" s="1"/>
  <c r="AB43" i="10"/>
  <c r="AB44" s="1"/>
  <c r="S43" i="6"/>
  <c r="S44" s="1"/>
  <c r="B43" i="12"/>
  <c r="B44" s="1"/>
  <c r="Y43" i="6"/>
  <c r="Y44" s="1"/>
  <c r="H43" i="12"/>
  <c r="H44" s="1"/>
  <c r="F43" i="10"/>
  <c r="F44" s="1"/>
  <c r="T43" i="7"/>
  <c r="T44" s="1"/>
  <c r="N43" i="12"/>
  <c r="N44" s="1"/>
  <c r="L43"/>
  <c r="L44" s="1"/>
  <c r="R43" i="8"/>
  <c r="R44" s="1"/>
  <c r="X43"/>
  <c r="X44" s="1"/>
  <c r="P43"/>
  <c r="P44" s="1"/>
  <c r="AB43" i="13"/>
  <c r="AB44" s="1"/>
  <c r="AB43" i="11"/>
  <c r="AB44" s="1"/>
  <c r="Z43" i="7"/>
  <c r="Z44" s="1"/>
  <c r="T43" i="8"/>
  <c r="T44" s="1"/>
  <c r="E43" i="3"/>
  <c r="E44" s="1"/>
  <c r="X43"/>
  <c r="X44" s="1"/>
  <c r="N43"/>
  <c r="N44" s="1"/>
  <c r="K43"/>
  <c r="K44" s="1"/>
  <c r="Z43"/>
  <c r="Z44" s="1"/>
  <c r="AB43"/>
  <c r="AB44" s="1"/>
  <c r="H43"/>
  <c r="H44" s="1"/>
  <c r="AH43"/>
  <c r="AH44" s="1"/>
  <c r="AD43"/>
  <c r="AD44" s="1"/>
  <c r="B43"/>
  <c r="B44" s="1"/>
  <c r="T43"/>
  <c r="T44" s="1"/>
  <c r="Q43"/>
  <c r="Q44" s="1"/>
  <c r="AF43"/>
  <c r="AF44" s="1"/>
  <c r="V43"/>
  <c r="V44" s="1"/>
  <c r="U43" i="6"/>
  <c r="U44" s="1"/>
  <c r="W43"/>
  <c r="W44" s="1"/>
  <c r="J43" i="8"/>
  <c r="J44" s="1"/>
  <c r="G43" i="6"/>
  <c r="G44" s="1"/>
  <c r="T43" i="11"/>
  <c r="T44" s="1"/>
  <c r="R43" i="7"/>
  <c r="R44" s="1"/>
  <c r="X43"/>
  <c r="X44" s="1"/>
  <c r="AD43" i="11"/>
  <c r="AD44" s="1"/>
  <c r="B43" i="13"/>
  <c r="B44" s="1"/>
  <c r="R43" i="9"/>
  <c r="R44" s="1"/>
  <c r="V43" i="10"/>
  <c r="V44" s="1"/>
  <c r="T43" i="12"/>
  <c r="T44" s="1"/>
  <c r="Z43" i="8"/>
  <c r="Z44" s="1"/>
  <c r="N43" i="10"/>
  <c r="N44" s="1"/>
  <c r="AC43" i="6"/>
  <c r="AC44" s="1"/>
  <c r="C43"/>
  <c r="C44" s="1"/>
  <c r="B43" i="11"/>
  <c r="B44" s="1"/>
  <c r="F43" i="9"/>
  <c r="F44" s="1"/>
  <c r="J43" i="10"/>
  <c r="J44" s="1"/>
  <c r="P43"/>
  <c r="P44" s="1"/>
  <c r="D43" i="12"/>
  <c r="D44" s="1"/>
  <c r="V43" i="7"/>
  <c r="V44" s="1"/>
  <c r="M43" i="6"/>
  <c r="M44" s="1"/>
  <c r="Z43" i="9"/>
  <c r="Z44" s="1"/>
  <c r="X43"/>
  <c r="X44" s="1"/>
  <c r="F43" i="8"/>
  <c r="F44" s="1"/>
  <c r="AB43" i="12"/>
  <c r="AB44" s="1"/>
  <c r="N43" i="9"/>
  <c r="N44" s="1"/>
  <c r="T43"/>
  <c r="T44" s="1"/>
  <c r="AE43" i="6"/>
  <c r="AE44" s="1"/>
  <c r="AB43" i="9"/>
  <c r="AB44" s="1"/>
  <c r="AD43"/>
  <c r="AD44" s="1"/>
  <c r="R43" i="13"/>
  <c r="R44" s="1"/>
  <c r="B43" i="9"/>
  <c r="B44" s="1"/>
  <c r="H43"/>
  <c r="H44" s="1"/>
  <c r="D43"/>
  <c r="D44" s="1"/>
  <c r="L43" i="10"/>
  <c r="L44" s="1"/>
  <c r="I43" i="6"/>
  <c r="I44" s="1"/>
  <c r="D43" i="13"/>
  <c r="D44" s="1"/>
  <c r="H43"/>
  <c r="H44" s="1"/>
  <c r="N43"/>
  <c r="N44" s="1"/>
  <c r="Z43" i="10"/>
  <c r="Z44" s="1"/>
  <c r="F43" i="11"/>
  <c r="F44" s="1"/>
  <c r="R43" i="12"/>
  <c r="R44" s="1"/>
  <c r="X43"/>
  <c r="X44" s="1"/>
  <c r="AG43" i="6"/>
  <c r="AG44" s="1"/>
  <c r="P43" i="12"/>
  <c r="P44" s="1"/>
  <c r="Z43" i="11"/>
  <c r="Z44" s="1"/>
  <c r="AD43" i="8"/>
  <c r="AD44" s="1"/>
  <c r="N43" i="11"/>
  <c r="N44" s="1"/>
  <c r="L43" i="13"/>
  <c r="L44" s="1"/>
  <c r="B43" i="7"/>
  <c r="B44" s="1"/>
  <c r="P43" i="13"/>
  <c r="P44" s="1"/>
  <c r="T43" i="10"/>
  <c r="T44" s="1"/>
  <c r="K43" i="6"/>
  <c r="K44" s="1"/>
  <c r="Q43"/>
  <c r="Q44" s="1"/>
  <c r="O43"/>
  <c r="O44" s="1"/>
  <c r="B43" i="10"/>
  <c r="B44" s="1"/>
  <c r="H43"/>
  <c r="H44" s="1"/>
  <c r="Z43" i="13"/>
  <c r="Z44" s="1"/>
  <c r="J43" i="9"/>
  <c r="J44" s="1"/>
  <c r="P43"/>
  <c r="P44" s="1"/>
  <c r="J43" i="11"/>
  <c r="J44" s="1"/>
  <c r="P43"/>
  <c r="P44" s="1"/>
  <c r="H43"/>
  <c r="H44" s="1"/>
  <c r="R43" i="10"/>
  <c r="R44" s="1"/>
  <c r="X43"/>
  <c r="X44" s="1"/>
  <c r="N43" i="7"/>
  <c r="N44" s="1"/>
  <c r="F43" i="13"/>
  <c r="F44" s="1"/>
  <c r="T43" i="2"/>
  <c r="T44" s="1"/>
  <c r="Q43"/>
  <c r="Q44" s="1"/>
  <c r="P20" i="4"/>
  <c r="K39"/>
  <c r="K43" s="1"/>
  <c r="K44" s="1"/>
  <c r="I39"/>
  <c r="I43" s="1"/>
  <c r="I44" s="1"/>
  <c r="P39" l="1"/>
  <c r="P43" s="1"/>
  <c r="P44" s="1"/>
  <c r="P48"/>
</calcChain>
</file>

<file path=xl/comments1.xml><?xml version="1.0" encoding="utf-8"?>
<comments xmlns="http://schemas.openxmlformats.org/spreadsheetml/2006/main">
  <authors>
    <author/>
  </authors>
  <commentList>
    <comment ref="G7" authorId="0">
      <text>
        <r>
          <rPr>
            <sz val="10"/>
            <color rgb="FF000000"/>
            <rFont val="Arial"/>
            <family val="2"/>
          </rPr>
          <t xml:space="preserve">Late because of wire </t>
        </r>
      </text>
    </comment>
  </commentList>
</comments>
</file>

<file path=xl/sharedStrings.xml><?xml version="1.0" encoding="utf-8"?>
<sst xmlns="http://schemas.openxmlformats.org/spreadsheetml/2006/main" count="1148" uniqueCount="78">
  <si>
    <t>Month:- June 2019</t>
  </si>
  <si>
    <t>Month:- July 2019</t>
  </si>
  <si>
    <t>Owner</t>
  </si>
  <si>
    <t>Vehicle Time</t>
  </si>
  <si>
    <t xml:space="preserve">Non Vehicle </t>
  </si>
  <si>
    <t>Factory</t>
  </si>
  <si>
    <t>Mr. Varun Sir</t>
  </si>
  <si>
    <t>Late</t>
  </si>
  <si>
    <t>Mr. Isharaq</t>
  </si>
  <si>
    <t>Mr. Suresh</t>
  </si>
  <si>
    <t>Mr. Rupen</t>
  </si>
  <si>
    <t>Mr. Vishwanath</t>
  </si>
  <si>
    <t>Mr. Abadesh</t>
  </si>
  <si>
    <t>Mr. Bhanu</t>
  </si>
  <si>
    <t>Mr. Sandesh</t>
  </si>
  <si>
    <t>Mr. Mohan</t>
  </si>
  <si>
    <t xml:space="preserve">Mr. Indel </t>
  </si>
  <si>
    <t>Mr. Bahadur</t>
  </si>
  <si>
    <t>Mr. Upender</t>
  </si>
  <si>
    <t>Mr. Sambhu</t>
  </si>
  <si>
    <t>Mr. Nandlal</t>
  </si>
  <si>
    <t>Date</t>
  </si>
  <si>
    <t>In Time</t>
  </si>
  <si>
    <t>Out Time</t>
  </si>
  <si>
    <t>NP</t>
  </si>
  <si>
    <t>Hodiday</t>
  </si>
  <si>
    <t>No of Leaves</t>
  </si>
  <si>
    <t>Between 8:31 and 8.35</t>
  </si>
  <si>
    <t>Late Time</t>
  </si>
  <si>
    <t>Before Time/ On Time</t>
  </si>
  <si>
    <t>On Time</t>
  </si>
  <si>
    <t xml:space="preserve"> On Time</t>
  </si>
  <si>
    <t>Company Leaves</t>
  </si>
  <si>
    <t>Sun</t>
  </si>
  <si>
    <t>Company Time</t>
  </si>
  <si>
    <t>Minutes being late</t>
  </si>
  <si>
    <t>Sheet Name</t>
  </si>
  <si>
    <t>Month:- May 2019</t>
  </si>
  <si>
    <t>Links</t>
  </si>
  <si>
    <t>Attendence-_Sidh_April 2018 - March 2019</t>
  </si>
  <si>
    <t>https://docs.google.com/spreadsheets/d/1Ie9Nry6xdYWtY_vCm1VEfniovcLw594nKzA_FJ1T8QI/edit#gid=1182292435</t>
  </si>
  <si>
    <t xml:space="preserve"> Attendence-_Sidh_April 2019 - March 2020</t>
  </si>
  <si>
    <t>Ashwani</t>
  </si>
  <si>
    <t>https://docs.google.com/spreadsheets/d/1n1E4tJ3kLT9cg2_1oh_NF-vjB50ErXM4iuCXY9yZPrY/edit#gid=1891263960</t>
  </si>
  <si>
    <t>Month:- April 2019</t>
  </si>
  <si>
    <t>Month:- March 2020</t>
  </si>
  <si>
    <t>SUNDAY                                                                 SUNDAY                                                  SUNDAY</t>
  </si>
  <si>
    <t xml:space="preserve">Ram Navami Holiday                                                           Ram Navami Holiday                                                  Ram Navami Holiday     </t>
  </si>
  <si>
    <t>SUNDAY                                                                SUNDAY                                                  SUNDAY</t>
  </si>
  <si>
    <t>Holi Holiday                                                                 Holi Holiday                                                 Holi Holiday</t>
  </si>
  <si>
    <t>Sunday</t>
  </si>
  <si>
    <t>Month:- February 2020</t>
  </si>
  <si>
    <t>Month:- January 2020</t>
  </si>
  <si>
    <t>Month:- November 2019</t>
  </si>
  <si>
    <t xml:space="preserve">Republic Day Holiday                                                          Republic Day Holiday                                     Republic Day Holiday  </t>
  </si>
  <si>
    <t>Month:- October 2019</t>
  </si>
  <si>
    <t xml:space="preserve">Gandhi Jayanti Holiday                                                                Gandhi Jayanti Holiday                                                    Gandhi Jayanti Holiday  </t>
  </si>
  <si>
    <t xml:space="preserve">Dushahara Holiday                                                  Dushahara Holiday                                               Dushahara Holiday  </t>
  </si>
  <si>
    <t>Month:- September 2019</t>
  </si>
  <si>
    <t>Month:- December 2019</t>
  </si>
  <si>
    <t xml:space="preserve">Diwali Holiday                                                                 Diwali Holiday                                                Diwali Holiday    </t>
  </si>
  <si>
    <t xml:space="preserve">Vishwakarma Pooja Holiday                                                Vishwakarma Pooja Holiday                                    Vishwakarma Pooja Holiday    </t>
  </si>
  <si>
    <t>List of Holidays</t>
  </si>
  <si>
    <t>2019-20</t>
  </si>
  <si>
    <t>Day</t>
  </si>
  <si>
    <t>Ram Navami</t>
  </si>
  <si>
    <t>First May</t>
  </si>
  <si>
    <t>Raksha Bandan</t>
  </si>
  <si>
    <t>Independence Day</t>
  </si>
  <si>
    <t>Gandhi Jayanti</t>
  </si>
  <si>
    <t>Dashara</t>
  </si>
  <si>
    <t>Diwali</t>
  </si>
  <si>
    <t>Vishwakarma Puja</t>
  </si>
  <si>
    <t>Republic Day</t>
  </si>
  <si>
    <t>Holi</t>
  </si>
  <si>
    <t>Non-Factory</t>
  </si>
  <si>
    <t>Month:- February-020</t>
  </si>
  <si>
    <t>Mr. Chaman</t>
  </si>
</sst>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h&quot;:&quot;mm&quot; &quot;AM/PM"/>
    <numFmt numFmtId="166" formatCode="h&quot;:&quot;mm&quot; &quot;"/>
    <numFmt numFmtId="167" formatCode="h&quot;:&quot;mm&quot;: &quot;AM/PM"/>
    <numFmt numFmtId="168" formatCode="h&quot;:&quot;mm"/>
    <numFmt numFmtId="169" formatCode="m/d/yyyy"/>
  </numFmts>
  <fonts count="23">
    <font>
      <sz val="10"/>
      <color rgb="FF000000"/>
      <name val="Arial"/>
    </font>
    <font>
      <b/>
      <sz val="10"/>
      <name val="Arial"/>
      <family val="2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b/>
      <sz val="11"/>
      <color rgb="FF000000"/>
      <name val="Inconsolata"/>
    </font>
    <font>
      <b/>
      <sz val="18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19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9" fontId="4" fillId="0" borderId="4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20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5" fontId="6" fillId="2" borderId="4" xfId="0" applyNumberFormat="1" applyFont="1" applyFill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4" fontId="8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center" vertical="center" wrapText="1"/>
    </xf>
    <xf numFmtId="165" fontId="5" fillId="2" borderId="4" xfId="0" applyNumberFormat="1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 wrapText="1"/>
    </xf>
    <xf numFmtId="165" fontId="6" fillId="2" borderId="4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1" fillId="0" borderId="7" xfId="0" applyFont="1" applyBorder="1" applyAlignment="1">
      <alignment horizontal="right"/>
    </xf>
    <xf numFmtId="0" fontId="10" fillId="0" borderId="7" xfId="0" applyFont="1" applyBorder="1" applyAlignment="1">
      <alignment vertical="center"/>
    </xf>
    <xf numFmtId="0" fontId="8" fillId="6" borderId="2" xfId="0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3" fontId="12" fillId="2" borderId="0" xfId="0" applyNumberFormat="1" applyFont="1" applyFill="1"/>
    <xf numFmtId="0" fontId="12" fillId="2" borderId="0" xfId="0" applyFont="1" applyFill="1"/>
    <xf numFmtId="0" fontId="13" fillId="0" borderId="4" xfId="0" applyFont="1" applyBorder="1"/>
    <xf numFmtId="3" fontId="10" fillId="0" borderId="4" xfId="0" applyNumberFormat="1" applyFont="1" applyBorder="1" applyAlignment="1">
      <alignment vertical="center"/>
    </xf>
    <xf numFmtId="0" fontId="8" fillId="0" borderId="0" xfId="0" applyFont="1" applyAlignment="1">
      <alignment horizontal="left"/>
    </xf>
    <xf numFmtId="0" fontId="14" fillId="2" borderId="4" xfId="0" applyFont="1" applyFill="1" applyBorder="1" applyAlignment="1"/>
    <xf numFmtId="0" fontId="10" fillId="0" borderId="4" xfId="0" applyFont="1" applyBorder="1"/>
    <xf numFmtId="19" fontId="14" fillId="4" borderId="4" xfId="0" applyNumberFormat="1" applyFont="1" applyFill="1" applyBorder="1" applyAlignment="1"/>
    <xf numFmtId="19" fontId="10" fillId="0" borderId="4" xfId="0" applyNumberFormat="1" applyFont="1" applyBorder="1"/>
    <xf numFmtId="0" fontId="14" fillId="2" borderId="4" xfId="0" applyFont="1" applyFill="1" applyBorder="1"/>
    <xf numFmtId="167" fontId="10" fillId="0" borderId="4" xfId="0" applyNumberFormat="1" applyFont="1" applyBorder="1" applyAlignment="1"/>
    <xf numFmtId="168" fontId="10" fillId="0" borderId="4" xfId="0" applyNumberFormat="1" applyFont="1" applyBorder="1"/>
    <xf numFmtId="165" fontId="10" fillId="0" borderId="4" xfId="0" applyNumberFormat="1" applyFont="1" applyBorder="1" applyAlignment="1"/>
    <xf numFmtId="19" fontId="11" fillId="0" borderId="4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166" fontId="10" fillId="0" borderId="4" xfId="0" applyNumberFormat="1" applyFont="1" applyBorder="1"/>
    <xf numFmtId="165" fontId="10" fillId="0" borderId="4" xfId="0" applyNumberFormat="1" applyFont="1" applyBorder="1"/>
    <xf numFmtId="0" fontId="15" fillId="0" borderId="4" xfId="0" applyFont="1" applyBorder="1" applyAlignment="1"/>
    <xf numFmtId="0" fontId="15" fillId="0" borderId="4" xfId="0" applyFont="1" applyBorder="1" applyAlignment="1"/>
    <xf numFmtId="4" fontId="2" fillId="0" borderId="4" xfId="0" applyNumberFormat="1" applyFont="1" applyBorder="1" applyAlignment="1">
      <alignment horizontal="center"/>
    </xf>
    <xf numFmtId="0" fontId="13" fillId="0" borderId="4" xfId="0" applyFont="1" applyBorder="1" applyAlignment="1"/>
    <xf numFmtId="19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7" fillId="0" borderId="4" xfId="0" applyFont="1" applyBorder="1" applyAlignment="1">
      <alignment wrapText="1"/>
    </xf>
    <xf numFmtId="19" fontId="2" fillId="0" borderId="0" xfId="0" applyNumberFormat="1" applyFont="1" applyAlignment="1">
      <alignment horizontal="center"/>
    </xf>
    <xf numFmtId="19" fontId="4" fillId="0" borderId="0" xfId="0" applyNumberFormat="1" applyFont="1" applyAlignment="1">
      <alignment horizontal="center"/>
    </xf>
    <xf numFmtId="166" fontId="12" fillId="2" borderId="0" xfId="0" applyNumberFormat="1" applyFont="1" applyFill="1"/>
    <xf numFmtId="165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6" fillId="5" borderId="4" xfId="0" applyFont="1" applyFill="1" applyBorder="1" applyAlignment="1">
      <alignment horizontal="center"/>
    </xf>
    <xf numFmtId="165" fontId="6" fillId="5" borderId="4" xfId="0" applyNumberFormat="1" applyFont="1" applyFill="1" applyBorder="1" applyAlignment="1">
      <alignment horizontal="center"/>
    </xf>
    <xf numFmtId="165" fontId="13" fillId="0" borderId="3" xfId="0" applyNumberFormat="1" applyFont="1" applyBorder="1" applyAlignment="1"/>
    <xf numFmtId="16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8" fillId="4" borderId="4" xfId="0" applyFont="1" applyFill="1" applyBorder="1" applyAlignment="1">
      <alignment horizontal="center"/>
    </xf>
    <xf numFmtId="165" fontId="7" fillId="2" borderId="4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13" fillId="2" borderId="4" xfId="0" applyNumberFormat="1" applyFont="1" applyFill="1" applyBorder="1" applyAlignment="1"/>
    <xf numFmtId="165" fontId="18" fillId="4" borderId="4" xfId="0" applyNumberFormat="1" applyFont="1" applyFill="1" applyBorder="1" applyAlignment="1">
      <alignment horizontal="center"/>
    </xf>
    <xf numFmtId="165" fontId="18" fillId="4" borderId="3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8" fillId="5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9" fontId="14" fillId="2" borderId="4" xfId="0" applyNumberFormat="1" applyFont="1" applyFill="1" applyBorder="1"/>
    <xf numFmtId="0" fontId="14" fillId="4" borderId="4" xfId="0" applyFont="1" applyFill="1" applyBorder="1" applyAlignment="1"/>
    <xf numFmtId="0" fontId="13" fillId="0" borderId="0" xfId="0" applyFont="1"/>
    <xf numFmtId="3" fontId="10" fillId="0" borderId="4" xfId="0" applyNumberFormat="1" applyFont="1" applyBorder="1"/>
    <xf numFmtId="3" fontId="10" fillId="0" borderId="0" xfId="0" applyNumberFormat="1" applyFont="1" applyAlignment="1">
      <alignment vertical="center"/>
    </xf>
    <xf numFmtId="0" fontId="10" fillId="0" borderId="0" xfId="0" applyFont="1"/>
    <xf numFmtId="19" fontId="10" fillId="0" borderId="0" xfId="0" applyNumberFormat="1" applyFont="1"/>
    <xf numFmtId="19" fontId="11" fillId="0" borderId="0" xfId="0" applyNumberFormat="1" applyFont="1" applyAlignment="1">
      <alignment horizontal="right"/>
    </xf>
    <xf numFmtId="4" fontId="14" fillId="2" borderId="0" xfId="0" applyNumberFormat="1" applyFont="1" applyFill="1" applyAlignment="1">
      <alignment horizontal="left"/>
    </xf>
    <xf numFmtId="0" fontId="10" fillId="0" borderId="0" xfId="0" applyFont="1" applyAlignment="1"/>
    <xf numFmtId="0" fontId="12" fillId="2" borderId="0" xfId="0" applyFont="1" applyFill="1"/>
    <xf numFmtId="4" fontId="10" fillId="0" borderId="0" xfId="0" applyNumberFormat="1" applyFont="1"/>
    <xf numFmtId="0" fontId="3" fillId="0" borderId="0" xfId="0" applyFont="1" applyAlignment="1"/>
    <xf numFmtId="0" fontId="13" fillId="0" borderId="9" xfId="0" applyFont="1" applyBorder="1" applyAlignment="1"/>
    <xf numFmtId="0" fontId="13" fillId="0" borderId="0" xfId="0" applyFont="1" applyAlignment="1"/>
    <xf numFmtId="0" fontId="13" fillId="0" borderId="9" xfId="0" applyFont="1" applyBorder="1" applyAlignment="1"/>
    <xf numFmtId="169" fontId="13" fillId="0" borderId="0" xfId="0" applyNumberFormat="1" applyFont="1" applyAlignment="1">
      <alignment horizontal="right"/>
    </xf>
    <xf numFmtId="169" fontId="3" fillId="0" borderId="0" xfId="0" applyNumberFormat="1" applyFont="1" applyAlignment="1"/>
    <xf numFmtId="0" fontId="22" fillId="0" borderId="10" xfId="0" applyFont="1" applyBorder="1" applyAlignment="1"/>
    <xf numFmtId="0" fontId="21" fillId="0" borderId="10" xfId="0" applyFont="1" applyBorder="1" applyAlignment="1"/>
    <xf numFmtId="164" fontId="4" fillId="0" borderId="10" xfId="0" applyNumberFormat="1" applyFont="1" applyBorder="1" applyAlignment="1">
      <alignment horizontal="left"/>
    </xf>
    <xf numFmtId="19" fontId="19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20" fontId="5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wrapText="1"/>
    </xf>
    <xf numFmtId="0" fontId="20" fillId="0" borderId="10" xfId="0" applyFont="1" applyBorder="1" applyAlignment="1">
      <alignment horizontal="center"/>
    </xf>
    <xf numFmtId="0" fontId="21" fillId="0" borderId="10" xfId="0" applyFont="1" applyBorder="1"/>
    <xf numFmtId="19" fontId="20" fillId="0" borderId="10" xfId="0" applyNumberFormat="1" applyFont="1" applyBorder="1" applyAlignment="1">
      <alignment horizontal="center"/>
    </xf>
    <xf numFmtId="3" fontId="10" fillId="0" borderId="2" xfId="0" applyNumberFormat="1" applyFont="1" applyBorder="1" applyAlignment="1">
      <alignment vertical="center"/>
    </xf>
    <xf numFmtId="0" fontId="3" fillId="0" borderId="3" xfId="0" applyFont="1" applyBorder="1"/>
    <xf numFmtId="0" fontId="10" fillId="0" borderId="2" xfId="0" applyFont="1" applyBorder="1" applyAlignment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1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3" fillId="0" borderId="6" xfId="0" applyFont="1" applyBorder="1"/>
    <xf numFmtId="0" fontId="3" fillId="0" borderId="5" xfId="0" applyFont="1" applyBorder="1"/>
    <xf numFmtId="0" fontId="2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0" fontId="11" fillId="0" borderId="6" xfId="0" applyFont="1" applyBorder="1" applyAlignment="1">
      <alignment horizontal="right"/>
    </xf>
    <xf numFmtId="0" fontId="3" fillId="0" borderId="8" xfId="0" applyFont="1" applyBorder="1"/>
    <xf numFmtId="49" fontId="5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3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n1E4tJ3kLT9cg2_1oh_NF-vjB50ErXM4iuCXY9yZPrY/edit" TargetMode="External"/><Relationship Id="rId1" Type="http://schemas.openxmlformats.org/officeDocument/2006/relationships/hyperlink" Target="https://docs.google.com/spreadsheets/d/1Ie9Nry6xdYWtY_vCm1VEfniovcLw594nKzA_FJ1T8QI/edi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3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2"/>
    </sheetView>
  </sheetViews>
  <sheetFormatPr defaultColWidth="14.42578125" defaultRowHeight="15.75" customHeight="1"/>
  <cols>
    <col min="1" max="1" width="15.140625" customWidth="1"/>
    <col min="2" max="2" width="6.28515625" customWidth="1"/>
    <col min="3" max="3" width="8" customWidth="1"/>
    <col min="4" max="4" width="7" customWidth="1"/>
    <col min="5" max="5" width="7.85546875" customWidth="1"/>
    <col min="6" max="6" width="6.85546875" customWidth="1"/>
    <col min="7" max="7" width="7.28515625" customWidth="1"/>
    <col min="8" max="8" width="6.85546875" customWidth="1"/>
    <col min="9" max="9" width="7.5703125" customWidth="1"/>
    <col min="10" max="10" width="6.42578125" customWidth="1"/>
    <col min="11" max="11" width="7.5703125" customWidth="1"/>
    <col min="12" max="12" width="6.5703125" customWidth="1"/>
    <col min="13" max="13" width="7.5703125" customWidth="1"/>
    <col min="14" max="14" width="6.42578125" customWidth="1"/>
    <col min="15" max="15" width="7.5703125" customWidth="1"/>
    <col min="16" max="16" width="7.42578125" customWidth="1"/>
    <col min="17" max="17" width="7.5703125" bestFit="1" customWidth="1"/>
    <col min="18" max="18" width="6.28515625" bestFit="1" customWidth="1"/>
    <col min="19" max="19" width="7.5703125" bestFit="1" customWidth="1"/>
    <col min="20" max="20" width="19.28515625" bestFit="1" customWidth="1"/>
    <col min="21" max="21" width="6.28515625" customWidth="1"/>
    <col min="22" max="22" width="6.42578125" customWidth="1"/>
    <col min="23" max="23" width="6.28515625" bestFit="1" customWidth="1"/>
    <col min="24" max="24" width="6.28515625" customWidth="1"/>
    <col min="25" max="25" width="6.28515625" bestFit="1" customWidth="1"/>
    <col min="26" max="26" width="6.42578125" customWidth="1"/>
    <col min="27" max="27" width="6.28515625" bestFit="1" customWidth="1"/>
    <col min="28" max="28" width="6.28515625" customWidth="1"/>
    <col min="29" max="29" width="6.28515625" bestFit="1" customWidth="1"/>
    <col min="30" max="30" width="6.28515625" customWidth="1"/>
  </cols>
  <sheetData>
    <row r="1" spans="1:30" ht="15.75" customHeight="1">
      <c r="A1" s="106" t="s">
        <v>76</v>
      </c>
      <c r="B1" s="108" t="s">
        <v>2</v>
      </c>
      <c r="C1" s="109"/>
      <c r="D1" s="110" t="s">
        <v>3</v>
      </c>
      <c r="E1" s="110"/>
      <c r="F1" s="110"/>
      <c r="G1" s="110"/>
      <c r="H1" s="110"/>
      <c r="I1" s="110"/>
      <c r="J1" s="110"/>
      <c r="K1" s="110"/>
      <c r="L1" s="110"/>
      <c r="M1" s="110"/>
      <c r="N1" s="99" t="s">
        <v>75</v>
      </c>
      <c r="O1" s="100"/>
      <c r="P1" s="108" t="s">
        <v>5</v>
      </c>
      <c r="Q1" s="108"/>
      <c r="R1" s="108"/>
      <c r="S1" s="108"/>
      <c r="T1" s="106" t="s">
        <v>76</v>
      </c>
      <c r="U1" s="108" t="s">
        <v>5</v>
      </c>
      <c r="V1" s="108"/>
      <c r="W1" s="108"/>
      <c r="X1" s="108"/>
      <c r="Y1" s="108"/>
      <c r="Z1" s="108"/>
      <c r="AA1" s="108"/>
      <c r="AB1" s="108"/>
      <c r="AC1" s="108"/>
      <c r="AD1" s="108"/>
    </row>
    <row r="2" spans="1:30" ht="15.75" customHeight="1">
      <c r="A2" s="107"/>
      <c r="B2" s="110" t="s">
        <v>6</v>
      </c>
      <c r="C2" s="109"/>
      <c r="D2" s="108" t="s">
        <v>77</v>
      </c>
      <c r="E2" s="109"/>
      <c r="F2" s="108" t="s">
        <v>9</v>
      </c>
      <c r="G2" s="109"/>
      <c r="H2" s="108" t="s">
        <v>10</v>
      </c>
      <c r="I2" s="109"/>
      <c r="J2" s="108" t="s">
        <v>11</v>
      </c>
      <c r="K2" s="109"/>
      <c r="L2" s="108" t="s">
        <v>12</v>
      </c>
      <c r="M2" s="109"/>
      <c r="N2" s="108" t="s">
        <v>13</v>
      </c>
      <c r="O2" s="109"/>
      <c r="P2" s="110" t="s">
        <v>14</v>
      </c>
      <c r="Q2" s="109"/>
      <c r="R2" s="108" t="s">
        <v>15</v>
      </c>
      <c r="S2" s="109"/>
      <c r="T2" s="107"/>
      <c r="U2" s="108" t="s">
        <v>16</v>
      </c>
      <c r="V2" s="109"/>
      <c r="W2" s="110" t="s">
        <v>17</v>
      </c>
      <c r="X2" s="109"/>
      <c r="Y2" s="110" t="s">
        <v>18</v>
      </c>
      <c r="Z2" s="109"/>
      <c r="AA2" s="110" t="s">
        <v>19</v>
      </c>
      <c r="AB2" s="109"/>
      <c r="AC2" s="110" t="s">
        <v>20</v>
      </c>
      <c r="AD2" s="109"/>
    </row>
    <row r="3" spans="1:30" ht="15.75" customHeight="1">
      <c r="A3" s="101" t="s">
        <v>21</v>
      </c>
      <c r="B3" s="102" t="s">
        <v>22</v>
      </c>
      <c r="C3" s="102" t="s">
        <v>23</v>
      </c>
      <c r="D3" s="102" t="s">
        <v>22</v>
      </c>
      <c r="E3" s="102" t="s">
        <v>23</v>
      </c>
      <c r="F3" s="102" t="s">
        <v>22</v>
      </c>
      <c r="G3" s="102" t="s">
        <v>23</v>
      </c>
      <c r="H3" s="102" t="s">
        <v>22</v>
      </c>
      <c r="I3" s="102" t="s">
        <v>23</v>
      </c>
      <c r="J3" s="102" t="s">
        <v>22</v>
      </c>
      <c r="K3" s="102" t="s">
        <v>23</v>
      </c>
      <c r="L3" s="102" t="s">
        <v>22</v>
      </c>
      <c r="M3" s="102" t="s">
        <v>23</v>
      </c>
      <c r="N3" s="102" t="s">
        <v>22</v>
      </c>
      <c r="O3" s="102" t="s">
        <v>23</v>
      </c>
      <c r="P3" s="102" t="s">
        <v>22</v>
      </c>
      <c r="Q3" s="102" t="s">
        <v>23</v>
      </c>
      <c r="R3" s="102" t="s">
        <v>22</v>
      </c>
      <c r="S3" s="102" t="s">
        <v>23</v>
      </c>
      <c r="T3" s="101" t="s">
        <v>21</v>
      </c>
      <c r="U3" s="102" t="s">
        <v>22</v>
      </c>
      <c r="V3" s="102" t="s">
        <v>23</v>
      </c>
      <c r="W3" s="102" t="s">
        <v>22</v>
      </c>
      <c r="X3" s="102" t="s">
        <v>23</v>
      </c>
      <c r="Y3" s="102" t="s">
        <v>22</v>
      </c>
      <c r="Z3" s="102" t="s">
        <v>23</v>
      </c>
      <c r="AA3" s="102" t="s">
        <v>22</v>
      </c>
      <c r="AB3" s="102" t="s">
        <v>23</v>
      </c>
      <c r="AC3" s="102" t="s">
        <v>22</v>
      </c>
      <c r="AD3" s="102" t="s">
        <v>23</v>
      </c>
    </row>
    <row r="4" spans="1:30" ht="24.95" customHeight="1">
      <c r="A4" s="101">
        <v>43862</v>
      </c>
      <c r="B4" s="103"/>
      <c r="C4" s="103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1">
        <f>A4</f>
        <v>43862</v>
      </c>
      <c r="U4" s="103"/>
      <c r="V4" s="103"/>
      <c r="W4" s="104"/>
      <c r="X4" s="104"/>
      <c r="Y4" s="104"/>
      <c r="Z4" s="104"/>
      <c r="AA4" s="104"/>
      <c r="AB4" s="104"/>
      <c r="AC4" s="104"/>
      <c r="AD4" s="104"/>
    </row>
    <row r="5" spans="1:30" ht="24.95" customHeight="1">
      <c r="A5" s="101">
        <f>A4+1</f>
        <v>43863</v>
      </c>
      <c r="B5" s="103"/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1">
        <f t="shared" ref="T5:T32" si="0">A5</f>
        <v>43863</v>
      </c>
      <c r="U5" s="103"/>
      <c r="V5" s="103"/>
      <c r="W5" s="104"/>
      <c r="X5" s="104"/>
      <c r="Y5" s="104"/>
      <c r="Z5" s="104"/>
      <c r="AA5" s="104"/>
      <c r="AB5" s="104"/>
      <c r="AC5" s="104"/>
      <c r="AD5" s="104"/>
    </row>
    <row r="6" spans="1:30" ht="24.95" customHeight="1">
      <c r="A6" s="101">
        <f t="shared" ref="A6:A32" si="1">A5+1</f>
        <v>43864</v>
      </c>
      <c r="B6" s="103"/>
      <c r="C6" s="103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1">
        <f t="shared" si="0"/>
        <v>43864</v>
      </c>
      <c r="U6" s="103"/>
      <c r="V6" s="103"/>
      <c r="W6" s="104"/>
      <c r="X6" s="104"/>
      <c r="Y6" s="104"/>
      <c r="Z6" s="104"/>
      <c r="AA6" s="104"/>
      <c r="AB6" s="104"/>
      <c r="AC6" s="104"/>
      <c r="AD6" s="104"/>
    </row>
    <row r="7" spans="1:30" ht="24.95" customHeight="1">
      <c r="A7" s="101">
        <f t="shared" si="1"/>
        <v>43865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1">
        <f t="shared" si="0"/>
        <v>43865</v>
      </c>
      <c r="U7" s="104"/>
      <c r="V7" s="104"/>
      <c r="W7" s="104"/>
      <c r="X7" s="104"/>
      <c r="Y7" s="104"/>
      <c r="Z7" s="104"/>
      <c r="AA7" s="104"/>
      <c r="AB7" s="104"/>
      <c r="AC7" s="104"/>
      <c r="AD7" s="104"/>
    </row>
    <row r="8" spans="1:30" ht="24.95" customHeight="1">
      <c r="A8" s="101">
        <f t="shared" si="1"/>
        <v>43866</v>
      </c>
      <c r="B8" s="103"/>
      <c r="C8" s="103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1">
        <f t="shared" si="0"/>
        <v>43866</v>
      </c>
      <c r="U8" s="104"/>
      <c r="V8" s="104"/>
      <c r="W8" s="104"/>
      <c r="X8" s="104"/>
      <c r="Y8" s="104"/>
      <c r="Z8" s="104"/>
      <c r="AA8" s="104"/>
      <c r="AB8" s="104"/>
      <c r="AC8" s="104"/>
      <c r="AD8" s="104"/>
    </row>
    <row r="9" spans="1:30" ht="24.95" customHeight="1">
      <c r="A9" s="101">
        <f t="shared" si="1"/>
        <v>43867</v>
      </c>
      <c r="B9" s="103"/>
      <c r="C9" s="103"/>
      <c r="D9" s="104"/>
      <c r="E9" s="104"/>
      <c r="F9" s="104"/>
      <c r="G9" s="104"/>
      <c r="H9" s="104"/>
      <c r="I9" s="104"/>
      <c r="J9" s="104"/>
      <c r="K9" s="104"/>
      <c r="L9" s="103"/>
      <c r="M9" s="103"/>
      <c r="N9" s="104"/>
      <c r="O9" s="104"/>
      <c r="P9" s="104"/>
      <c r="Q9" s="104"/>
      <c r="R9" s="104"/>
      <c r="S9" s="104"/>
      <c r="T9" s="101">
        <f t="shared" si="0"/>
        <v>43867</v>
      </c>
      <c r="U9" s="104"/>
      <c r="V9" s="104"/>
      <c r="W9" s="104"/>
      <c r="X9" s="104"/>
      <c r="Y9" s="104"/>
      <c r="Z9" s="104"/>
      <c r="AA9" s="104"/>
      <c r="AB9" s="104"/>
      <c r="AC9" s="104"/>
      <c r="AD9" s="104"/>
    </row>
    <row r="10" spans="1:30" ht="24.95" customHeight="1">
      <c r="A10" s="101">
        <f t="shared" si="1"/>
        <v>43868</v>
      </c>
      <c r="B10" s="103"/>
      <c r="C10" s="103"/>
      <c r="D10" s="104"/>
      <c r="E10" s="105"/>
      <c r="F10" s="104"/>
      <c r="G10" s="104"/>
      <c r="H10" s="104"/>
      <c r="I10" s="104"/>
      <c r="J10" s="104"/>
      <c r="K10" s="104"/>
      <c r="L10" s="104"/>
      <c r="M10" s="104"/>
      <c r="N10" s="105"/>
      <c r="O10" s="105"/>
      <c r="P10" s="104"/>
      <c r="Q10" s="104"/>
      <c r="R10" s="104"/>
      <c r="S10" s="104"/>
      <c r="T10" s="101">
        <f t="shared" si="0"/>
        <v>43868</v>
      </c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</row>
    <row r="11" spans="1:30" ht="24.95" customHeight="1">
      <c r="A11" s="101">
        <f t="shared" si="1"/>
        <v>43869</v>
      </c>
      <c r="B11" s="105"/>
      <c r="C11" s="105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5"/>
      <c r="O11" s="104"/>
      <c r="P11" s="104"/>
      <c r="Q11" s="104"/>
      <c r="R11" s="104"/>
      <c r="S11" s="104"/>
      <c r="T11" s="101">
        <f t="shared" si="0"/>
        <v>43869</v>
      </c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</row>
    <row r="12" spans="1:30" ht="24.95" customHeight="1">
      <c r="A12" s="101">
        <f t="shared" si="1"/>
        <v>43870</v>
      </c>
      <c r="B12" s="103"/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5"/>
      <c r="O12" s="104"/>
      <c r="P12" s="104"/>
      <c r="Q12" s="104"/>
      <c r="R12" s="104"/>
      <c r="S12" s="104"/>
      <c r="T12" s="101">
        <f t="shared" si="0"/>
        <v>43870</v>
      </c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0" ht="24.95" customHeight="1">
      <c r="A13" s="101">
        <f t="shared" si="1"/>
        <v>43871</v>
      </c>
      <c r="B13" s="103"/>
      <c r="C13" s="103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5"/>
      <c r="O13" s="105"/>
      <c r="P13" s="104"/>
      <c r="Q13" s="104"/>
      <c r="R13" s="104"/>
      <c r="S13" s="104"/>
      <c r="T13" s="101">
        <f t="shared" si="0"/>
        <v>43871</v>
      </c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</row>
    <row r="14" spans="1:30" ht="24.95" customHeight="1">
      <c r="A14" s="101">
        <f t="shared" si="1"/>
        <v>43872</v>
      </c>
      <c r="B14" s="103"/>
      <c r="C14" s="103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5"/>
      <c r="O14" s="105"/>
      <c r="P14" s="104"/>
      <c r="Q14" s="104"/>
      <c r="R14" s="104"/>
      <c r="S14" s="104"/>
      <c r="T14" s="101">
        <f t="shared" si="0"/>
        <v>43872</v>
      </c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</row>
    <row r="15" spans="1:30" ht="24.95" customHeight="1">
      <c r="A15" s="101">
        <f t="shared" si="1"/>
        <v>43873</v>
      </c>
      <c r="B15" s="103"/>
      <c r="C15" s="103"/>
      <c r="D15" s="104"/>
      <c r="E15" s="105"/>
      <c r="F15" s="104"/>
      <c r="G15" s="104"/>
      <c r="H15" s="104"/>
      <c r="I15" s="104"/>
      <c r="J15" s="104"/>
      <c r="K15" s="104"/>
      <c r="L15" s="104"/>
      <c r="M15" s="104"/>
      <c r="N15" s="105"/>
      <c r="O15" s="105"/>
      <c r="P15" s="104"/>
      <c r="Q15" s="104"/>
      <c r="R15" s="104"/>
      <c r="S15" s="104"/>
      <c r="T15" s="101">
        <f t="shared" si="0"/>
        <v>43873</v>
      </c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</row>
    <row r="16" spans="1:30" ht="24.95" customHeight="1">
      <c r="A16" s="101">
        <f t="shared" si="1"/>
        <v>43874</v>
      </c>
      <c r="B16" s="103"/>
      <c r="C16" s="103"/>
      <c r="D16" s="104"/>
      <c r="E16" s="105"/>
      <c r="F16" s="104"/>
      <c r="G16" s="104"/>
      <c r="H16" s="104"/>
      <c r="I16" s="104"/>
      <c r="J16" s="104"/>
      <c r="K16" s="104"/>
      <c r="L16" s="104"/>
      <c r="M16" s="104"/>
      <c r="N16" s="105"/>
      <c r="O16" s="105"/>
      <c r="P16" s="104"/>
      <c r="Q16" s="104"/>
      <c r="R16" s="104"/>
      <c r="S16" s="104"/>
      <c r="T16" s="101">
        <f t="shared" si="0"/>
        <v>43874</v>
      </c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</row>
    <row r="17" spans="1:30" ht="24.95" customHeight="1">
      <c r="A17" s="101">
        <f t="shared" si="1"/>
        <v>43875</v>
      </c>
      <c r="B17" s="103"/>
      <c r="C17" s="103"/>
      <c r="D17" s="104"/>
      <c r="E17" s="105"/>
      <c r="F17" s="104"/>
      <c r="G17" s="104"/>
      <c r="H17" s="104"/>
      <c r="I17" s="104"/>
      <c r="J17" s="104"/>
      <c r="K17" s="104"/>
      <c r="L17" s="104"/>
      <c r="M17" s="104"/>
      <c r="N17" s="105"/>
      <c r="O17" s="105"/>
      <c r="P17" s="104"/>
      <c r="Q17" s="104"/>
      <c r="R17" s="104"/>
      <c r="S17" s="104"/>
      <c r="T17" s="101">
        <f t="shared" si="0"/>
        <v>43875</v>
      </c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</row>
    <row r="18" spans="1:30" ht="24.95" customHeight="1">
      <c r="A18" s="101">
        <f t="shared" si="1"/>
        <v>43876</v>
      </c>
      <c r="B18" s="103"/>
      <c r="C18" s="103"/>
      <c r="D18" s="104"/>
      <c r="E18" s="105"/>
      <c r="F18" s="104"/>
      <c r="G18" s="104"/>
      <c r="H18" s="104"/>
      <c r="I18" s="104"/>
      <c r="J18" s="104"/>
      <c r="K18" s="104"/>
      <c r="L18" s="104"/>
      <c r="M18" s="104"/>
      <c r="N18" s="105"/>
      <c r="O18" s="105"/>
      <c r="P18" s="104"/>
      <c r="Q18" s="104"/>
      <c r="R18" s="104"/>
      <c r="S18" s="104"/>
      <c r="T18" s="101">
        <f t="shared" si="0"/>
        <v>43876</v>
      </c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</row>
    <row r="19" spans="1:30" ht="24.95" customHeight="1">
      <c r="A19" s="101">
        <f t="shared" si="1"/>
        <v>43877</v>
      </c>
      <c r="B19" s="103"/>
      <c r="C19" s="103"/>
      <c r="D19" s="104"/>
      <c r="E19" s="105"/>
      <c r="F19" s="104"/>
      <c r="G19" s="104"/>
      <c r="H19" s="104"/>
      <c r="I19" s="104"/>
      <c r="J19" s="104"/>
      <c r="K19" s="104"/>
      <c r="L19" s="104"/>
      <c r="M19" s="104"/>
      <c r="N19" s="105"/>
      <c r="O19" s="105"/>
      <c r="P19" s="104"/>
      <c r="Q19" s="104"/>
      <c r="R19" s="104"/>
      <c r="S19" s="104"/>
      <c r="T19" s="101">
        <f t="shared" si="0"/>
        <v>43877</v>
      </c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</row>
    <row r="20" spans="1:30" ht="24.95" customHeight="1">
      <c r="A20" s="101">
        <f t="shared" si="1"/>
        <v>43878</v>
      </c>
      <c r="B20" s="105"/>
      <c r="C20" s="105"/>
      <c r="D20" s="104"/>
      <c r="E20" s="105"/>
      <c r="F20" s="104"/>
      <c r="G20" s="104"/>
      <c r="H20" s="104"/>
      <c r="I20" s="104"/>
      <c r="J20" s="104"/>
      <c r="K20" s="104"/>
      <c r="L20" s="104"/>
      <c r="M20" s="104"/>
      <c r="N20" s="105"/>
      <c r="O20" s="105"/>
      <c r="P20" s="104"/>
      <c r="Q20" s="104"/>
      <c r="R20" s="104"/>
      <c r="S20" s="104"/>
      <c r="T20" s="101">
        <f t="shared" si="0"/>
        <v>43878</v>
      </c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</row>
    <row r="21" spans="1:30" ht="24.95" customHeight="1">
      <c r="A21" s="101">
        <f t="shared" si="1"/>
        <v>43879</v>
      </c>
      <c r="B21" s="103"/>
      <c r="C21" s="103"/>
      <c r="D21" s="104"/>
      <c r="E21" s="105"/>
      <c r="F21" s="104"/>
      <c r="G21" s="104"/>
      <c r="H21" s="104"/>
      <c r="I21" s="104"/>
      <c r="J21" s="104"/>
      <c r="K21" s="104"/>
      <c r="L21" s="104"/>
      <c r="M21" s="104"/>
      <c r="N21" s="105"/>
      <c r="O21" s="105"/>
      <c r="P21" s="104"/>
      <c r="Q21" s="104"/>
      <c r="R21" s="104"/>
      <c r="S21" s="104"/>
      <c r="T21" s="101">
        <f t="shared" si="0"/>
        <v>43879</v>
      </c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</row>
    <row r="22" spans="1:30" ht="24.95" customHeight="1">
      <c r="A22" s="101">
        <f t="shared" si="1"/>
        <v>43880</v>
      </c>
      <c r="B22" s="105"/>
      <c r="C22" s="105"/>
      <c r="D22" s="104"/>
      <c r="E22" s="105"/>
      <c r="F22" s="104"/>
      <c r="G22" s="104"/>
      <c r="H22" s="104"/>
      <c r="I22" s="104"/>
      <c r="J22" s="104"/>
      <c r="K22" s="104"/>
      <c r="L22" s="104"/>
      <c r="M22" s="104"/>
      <c r="N22" s="105"/>
      <c r="O22" s="105"/>
      <c r="P22" s="104"/>
      <c r="Q22" s="104"/>
      <c r="R22" s="104"/>
      <c r="S22" s="104"/>
      <c r="T22" s="101">
        <f t="shared" si="0"/>
        <v>43880</v>
      </c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</row>
    <row r="23" spans="1:30" ht="24.95" customHeight="1">
      <c r="A23" s="101">
        <f t="shared" si="1"/>
        <v>43881</v>
      </c>
      <c r="B23" s="103"/>
      <c r="C23" s="103"/>
      <c r="D23" s="104"/>
      <c r="E23" s="105"/>
      <c r="F23" s="104"/>
      <c r="G23" s="104"/>
      <c r="H23" s="104"/>
      <c r="I23" s="104"/>
      <c r="J23" s="104"/>
      <c r="K23" s="104"/>
      <c r="L23" s="104"/>
      <c r="M23" s="104"/>
      <c r="N23" s="105"/>
      <c r="O23" s="105"/>
      <c r="P23" s="104"/>
      <c r="Q23" s="104"/>
      <c r="R23" s="104"/>
      <c r="S23" s="104"/>
      <c r="T23" s="101">
        <f t="shared" si="0"/>
        <v>43881</v>
      </c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</row>
    <row r="24" spans="1:30" ht="24.95" customHeight="1">
      <c r="A24" s="101">
        <f t="shared" si="1"/>
        <v>43882</v>
      </c>
      <c r="B24" s="103"/>
      <c r="C24" s="103"/>
      <c r="D24" s="104"/>
      <c r="E24" s="105"/>
      <c r="F24" s="104"/>
      <c r="G24" s="104"/>
      <c r="H24" s="104"/>
      <c r="I24" s="104"/>
      <c r="J24" s="104"/>
      <c r="K24" s="104"/>
      <c r="L24" s="104"/>
      <c r="M24" s="104"/>
      <c r="N24" s="105"/>
      <c r="O24" s="105"/>
      <c r="P24" s="104"/>
      <c r="Q24" s="104"/>
      <c r="R24" s="104"/>
      <c r="S24" s="104"/>
      <c r="T24" s="101">
        <f t="shared" si="0"/>
        <v>43882</v>
      </c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</row>
    <row r="25" spans="1:30" ht="24.95" customHeight="1">
      <c r="A25" s="101">
        <f t="shared" si="1"/>
        <v>43883</v>
      </c>
      <c r="B25" s="105"/>
      <c r="C25" s="105"/>
      <c r="D25" s="104"/>
      <c r="E25" s="105"/>
      <c r="F25" s="104"/>
      <c r="G25" s="104"/>
      <c r="H25" s="104"/>
      <c r="I25" s="104"/>
      <c r="J25" s="104"/>
      <c r="K25" s="104"/>
      <c r="L25" s="104"/>
      <c r="M25" s="104"/>
      <c r="N25" s="105"/>
      <c r="O25" s="105"/>
      <c r="P25" s="104"/>
      <c r="Q25" s="104"/>
      <c r="R25" s="104"/>
      <c r="S25" s="104"/>
      <c r="T25" s="101">
        <f t="shared" si="0"/>
        <v>43883</v>
      </c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</row>
    <row r="26" spans="1:30" ht="24.95" customHeight="1">
      <c r="A26" s="101">
        <f t="shared" si="1"/>
        <v>43884</v>
      </c>
      <c r="B26" s="103"/>
      <c r="C26" s="103"/>
      <c r="D26" s="104"/>
      <c r="E26" s="105"/>
      <c r="F26" s="103"/>
      <c r="G26" s="103"/>
      <c r="H26" s="104"/>
      <c r="I26" s="104"/>
      <c r="J26" s="104"/>
      <c r="K26" s="104"/>
      <c r="L26" s="104"/>
      <c r="M26" s="104"/>
      <c r="N26" s="105"/>
      <c r="O26" s="105"/>
      <c r="P26" s="104"/>
      <c r="Q26" s="104"/>
      <c r="R26" s="104"/>
      <c r="S26" s="104"/>
      <c r="T26" s="101">
        <f t="shared" si="0"/>
        <v>43884</v>
      </c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</row>
    <row r="27" spans="1:30" ht="24.95" customHeight="1">
      <c r="A27" s="101">
        <f t="shared" si="1"/>
        <v>43885</v>
      </c>
      <c r="B27" s="103"/>
      <c r="C27" s="103"/>
      <c r="D27" s="104"/>
      <c r="E27" s="105"/>
      <c r="F27" s="104"/>
      <c r="G27" s="104"/>
      <c r="H27" s="104"/>
      <c r="I27" s="104"/>
      <c r="J27" s="103"/>
      <c r="K27" s="103"/>
      <c r="L27" s="104"/>
      <c r="M27" s="104"/>
      <c r="N27" s="105"/>
      <c r="O27" s="105"/>
      <c r="P27" s="104"/>
      <c r="Q27" s="104"/>
      <c r="R27" s="104"/>
      <c r="S27" s="104"/>
      <c r="T27" s="101">
        <f t="shared" si="0"/>
        <v>43885</v>
      </c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</row>
    <row r="28" spans="1:30" ht="24.95" customHeight="1">
      <c r="A28" s="101">
        <f t="shared" si="1"/>
        <v>43886</v>
      </c>
      <c r="B28" s="105"/>
      <c r="C28" s="105"/>
      <c r="D28" s="104"/>
      <c r="E28" s="105"/>
      <c r="F28" s="104"/>
      <c r="G28" s="104"/>
      <c r="H28" s="104"/>
      <c r="I28" s="104"/>
      <c r="J28" s="104"/>
      <c r="K28" s="104"/>
      <c r="L28" s="104"/>
      <c r="M28" s="104"/>
      <c r="N28" s="105"/>
      <c r="O28" s="105"/>
      <c r="P28" s="104"/>
      <c r="Q28" s="104"/>
      <c r="R28" s="104"/>
      <c r="S28" s="104"/>
      <c r="T28" s="101">
        <f t="shared" si="0"/>
        <v>43886</v>
      </c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</row>
    <row r="29" spans="1:30" ht="24.95" customHeight="1">
      <c r="A29" s="101">
        <f t="shared" si="1"/>
        <v>43887</v>
      </c>
      <c r="B29" s="103"/>
      <c r="C29" s="103"/>
      <c r="D29" s="104"/>
      <c r="E29" s="105"/>
      <c r="F29" s="104"/>
      <c r="G29" s="104"/>
      <c r="H29" s="104"/>
      <c r="I29" s="104"/>
      <c r="J29" s="104"/>
      <c r="K29" s="104"/>
      <c r="L29" s="104"/>
      <c r="M29" s="104"/>
      <c r="N29" s="105"/>
      <c r="O29" s="105"/>
      <c r="P29" s="104"/>
      <c r="Q29" s="104"/>
      <c r="R29" s="104"/>
      <c r="S29" s="104"/>
      <c r="T29" s="101">
        <f t="shared" si="0"/>
        <v>43887</v>
      </c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</row>
    <row r="30" spans="1:30" ht="24.95" customHeight="1">
      <c r="A30" s="101">
        <f t="shared" si="1"/>
        <v>43888</v>
      </c>
      <c r="B30" s="103"/>
      <c r="C30" s="103"/>
      <c r="D30" s="104"/>
      <c r="E30" s="105"/>
      <c r="F30" s="104"/>
      <c r="G30" s="104"/>
      <c r="H30" s="104"/>
      <c r="I30" s="104"/>
      <c r="J30" s="104"/>
      <c r="K30" s="104"/>
      <c r="L30" s="104"/>
      <c r="M30" s="104"/>
      <c r="N30" s="105"/>
      <c r="O30" s="105"/>
      <c r="P30" s="104"/>
      <c r="Q30" s="104"/>
      <c r="R30" s="104"/>
      <c r="S30" s="104"/>
      <c r="T30" s="101">
        <f t="shared" si="0"/>
        <v>43888</v>
      </c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</row>
    <row r="31" spans="1:30" ht="24.95" customHeight="1">
      <c r="A31" s="101">
        <f t="shared" si="1"/>
        <v>43889</v>
      </c>
      <c r="B31" s="103"/>
      <c r="C31" s="103"/>
      <c r="D31" s="104"/>
      <c r="E31" s="105"/>
      <c r="F31" s="104"/>
      <c r="G31" s="104"/>
      <c r="H31" s="104"/>
      <c r="I31" s="104"/>
      <c r="J31" s="104"/>
      <c r="K31" s="104"/>
      <c r="L31" s="104"/>
      <c r="M31" s="104"/>
      <c r="N31" s="105"/>
      <c r="O31" s="105"/>
      <c r="P31" s="104"/>
      <c r="Q31" s="104"/>
      <c r="R31" s="104"/>
      <c r="S31" s="104"/>
      <c r="T31" s="101">
        <f t="shared" si="0"/>
        <v>43889</v>
      </c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</row>
    <row r="32" spans="1:30" ht="24.95" customHeight="1">
      <c r="A32" s="101">
        <f t="shared" si="1"/>
        <v>43890</v>
      </c>
      <c r="B32" s="103"/>
      <c r="C32" s="103"/>
      <c r="D32" s="104"/>
      <c r="E32" s="105"/>
      <c r="F32" s="104"/>
      <c r="G32" s="104"/>
      <c r="H32" s="104"/>
      <c r="I32" s="104"/>
      <c r="J32" s="104"/>
      <c r="K32" s="104"/>
      <c r="L32" s="104"/>
      <c r="M32" s="104"/>
      <c r="N32" s="105"/>
      <c r="O32" s="105"/>
      <c r="P32" s="104"/>
      <c r="Q32" s="104"/>
      <c r="R32" s="104"/>
      <c r="S32" s="104"/>
      <c r="T32" s="101">
        <f t="shared" si="0"/>
        <v>43890</v>
      </c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</row>
    <row r="33" spans="1:30" ht="24.95" customHeight="1">
      <c r="A33" s="101"/>
      <c r="B33" s="103"/>
      <c r="C33" s="103"/>
      <c r="D33" s="104"/>
      <c r="E33" s="105"/>
      <c r="F33" s="104"/>
      <c r="G33" s="104"/>
      <c r="H33" s="104"/>
      <c r="I33" s="104"/>
      <c r="J33" s="104"/>
      <c r="K33" s="104"/>
      <c r="L33" s="104"/>
      <c r="M33" s="104"/>
      <c r="N33" s="105"/>
      <c r="O33" s="105"/>
      <c r="P33" s="104"/>
      <c r="Q33" s="104"/>
      <c r="R33" s="104"/>
      <c r="S33" s="104"/>
      <c r="T33" s="101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</row>
    <row r="34" spans="1:30" ht="24.95" customHeight="1">
      <c r="A34" s="101"/>
      <c r="B34" s="104"/>
      <c r="C34" s="104"/>
      <c r="D34" s="104"/>
      <c r="E34" s="105"/>
      <c r="F34" s="104"/>
      <c r="G34" s="104"/>
      <c r="H34" s="104"/>
      <c r="I34" s="104"/>
      <c r="J34" s="104"/>
      <c r="K34" s="104"/>
      <c r="L34" s="104"/>
      <c r="M34" s="104"/>
      <c r="N34" s="105"/>
      <c r="O34" s="105"/>
      <c r="P34" s="104"/>
      <c r="Q34" s="104"/>
      <c r="R34" s="104"/>
      <c r="S34" s="104"/>
      <c r="T34" s="101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</row>
  </sheetData>
  <mergeCells count="20">
    <mergeCell ref="U2:V2"/>
    <mergeCell ref="W2:X2"/>
    <mergeCell ref="D1:M1"/>
    <mergeCell ref="T1:T2"/>
    <mergeCell ref="P1:S1"/>
    <mergeCell ref="U1:AD1"/>
    <mergeCell ref="AC2:AD2"/>
    <mergeCell ref="AA2:AB2"/>
    <mergeCell ref="Y2:Z2"/>
    <mergeCell ref="H2:I2"/>
    <mergeCell ref="J2:K2"/>
    <mergeCell ref="L2:M2"/>
    <mergeCell ref="N2:O2"/>
    <mergeCell ref="P2:Q2"/>
    <mergeCell ref="R2:S2"/>
    <mergeCell ref="A1:A2"/>
    <mergeCell ref="B1:C1"/>
    <mergeCell ref="B2:C2"/>
    <mergeCell ref="F2:G2"/>
    <mergeCell ref="D2:E2"/>
  </mergeCells>
  <conditionalFormatting sqref="AB4:AB34 AD4:AD34 O4:O34 Q4:Q34 C4:C34 V4:V34 X4:X34 Z4:Z34 M4:M34 K4:K34 I4:I34 G4:G34 E4:E34 S4:S34">
    <cfRule type="expression" dxfId="133" priority="1">
      <formula>AND(VALUE(C4) &lt;&gt; 0,HOUR(C4) = 17)</formula>
    </cfRule>
  </conditionalFormatting>
  <conditionalFormatting sqref="B4:S34 U4:AD34">
    <cfRule type="containsText" dxfId="132" priority="2" operator="containsText" text="NP">
      <formula>NOT(ISERROR(SEARCH(("NP"),(B4))))</formula>
    </cfRule>
  </conditionalFormatting>
  <conditionalFormatting sqref="B4:B34 D4:D34 F4:F34 H4:H34 J4:J34 L4:L34 AA4:AD34 N4:R34 U4:Y34">
    <cfRule type="expression" dxfId="131" priority="3">
      <formula>HOUR(C4) = ""</formula>
    </cfRule>
  </conditionalFormatting>
  <conditionalFormatting sqref="AB4:AB34 AD4:AD34 O4:O34 Q4:Q34 C4:C34 V4:V34 X4:X34 Z4:Z34 M4:M34 K4:K34 I4:I34 G4:G34 E4:E34 S4:S34">
    <cfRule type="expression" dxfId="130" priority="4">
      <formula>AND(VALUE(C4) &lt;&gt; 0,HOUR(C4) &lt; 17)</formula>
    </cfRule>
  </conditionalFormatting>
  <conditionalFormatting sqref="AB4:AB34 AD4:AD34 O4:O34 Q4:Q34 C4:C34 V4:V34 X4:X34 Z4:Z34 M4:M34 K4:K34 I4:I34 G4:G34 E4:E34 S4:S34">
    <cfRule type="expression" dxfId="129" priority="5">
      <formula>AND(HOUR(C4) &gt;=16,MINUTE(C4) &gt;=59,VALUE(C4) &lt;&gt; 0)</formula>
    </cfRule>
  </conditionalFormatting>
  <conditionalFormatting sqref="AC4:AC34 P4:P34 R4:R34 U4:U34 W4:W34 Y4:Y34 AA4:AA34 N4:N34 L4:L34 J4:J34 H4:H34 F4:F34 B4:B34 D4:D34 C7:C9">
    <cfRule type="expression" dxfId="128" priority="6">
      <formula>AND(HOUR(B4) &gt;= 8, MINUTE(B4) &gt;= 36)</formula>
    </cfRule>
  </conditionalFormatting>
  <conditionalFormatting sqref="AC4:AC34 P4:P34 R4:R34 U4:U34 W4:W34 Y4:Y34 AA4:AA34 N4:N34 L4:L34 J4:J34 H4:H34 F4:F34 B4:B34 D4:D34 C7:C9">
    <cfRule type="expression" dxfId="127" priority="7">
      <formula>HOUR(B4) &gt;8</formula>
    </cfRule>
  </conditionalFormatting>
  <conditionalFormatting sqref="AC4:AC34 P4:P34 R4:R34 U4:U34 W4:W34 Y4:Y34 AA4:AA34 N4:N34 L4:L34 J4:J34 H4:H34 F4:F34 B4:B34 D4:D34 C7:C9">
    <cfRule type="expression" dxfId="126" priority="8">
      <formula>AND(HOUR(B4) &lt;= 8,MINUTE(B4) &lt;= 30, VALUE(B4) &lt;&gt; 0)</formula>
    </cfRule>
  </conditionalFormatting>
  <conditionalFormatting sqref="AC4:AC34 P4:P34 R4:R34 U4:U34 W4:W34 Y4:Y34 AA4:AA34 N4:N34 L4:L34 J4:J34 H4:H34 F4:F34 B4:B34 D4:D34 C7:C9">
    <cfRule type="expression" dxfId="125" priority="9">
      <formula>AND(HOUR(B4) &lt; 8, VALUE(B4) &lt;&gt; 0)</formula>
    </cfRule>
  </conditionalFormatting>
  <conditionalFormatting sqref="AC4:AC34 P4:P34 R4:R34 U4:U34 W4:W34 Y4:Y34 AA4:AA34 N4:N34 L4:L34 J4:J34 H4:H34 F4:F34 B4:B34 D4:D34 C7:C9">
    <cfRule type="expression" dxfId="124" priority="10">
      <formula>AND(HOUR(B4) &lt;= 8,MINUTE(B4) &lt;= 35, VALUE(B4) &lt;&gt; 0)</formula>
    </cfRule>
  </conditionalFormatting>
  <conditionalFormatting sqref="AC4:AC34 P4:P34 R4:R34 U4:U34 W4:W34 Y4:Y34 AA4:AA34 N4:N34 L4:L34 J4:J34 H4:H34 F4:F34 B4:B34 D4:D34 C7:C9">
    <cfRule type="expression" dxfId="123" priority="11">
      <formula>" = hour(B4) ="""</formula>
    </cfRule>
  </conditionalFormatting>
  <conditionalFormatting sqref="Z4:Z34 M4:M34 K4:K34 I4:I34 G4:G34 E4:E34 C4:C34">
    <cfRule type="expression" dxfId="122" priority="17">
      <formula>HOUR(#REF!) = ""</formula>
    </cfRule>
  </conditionalFormatting>
  <conditionalFormatting sqref="S4:S34">
    <cfRule type="expression" dxfId="121" priority="20">
      <formula>HOUR(U4) = ""</formula>
    </cfRule>
  </conditionalFormatting>
  <pageMargins left="0" right="0" top="0.27559055118110237" bottom="3.937007874015748E-2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9" width="7.5703125" customWidth="1"/>
    <col min="10" max="10" width="9" customWidth="1"/>
    <col min="11" max="11" width="8.85546875" customWidth="1"/>
    <col min="12" max="12" width="9.140625" customWidth="1"/>
    <col min="13" max="13" width="8.28515625" customWidth="1"/>
    <col min="14" max="17" width="7.5703125" customWidth="1"/>
    <col min="18" max="18" width="6.5703125" customWidth="1"/>
    <col min="19" max="19" width="7.5703125" customWidth="1"/>
    <col min="20" max="20" width="6.42578125" customWidth="1"/>
    <col min="21" max="21" width="7.5703125" customWidth="1"/>
    <col min="22" max="22" width="6.28515625" customWidth="1"/>
    <col min="23" max="25" width="7.5703125" customWidth="1"/>
    <col min="26" max="26" width="6.85546875" customWidth="1"/>
    <col min="27" max="27" width="7.5703125" customWidth="1"/>
    <col min="28" max="28" width="7" customWidth="1"/>
    <col min="29" max="31" width="7.5703125" customWidth="1"/>
  </cols>
  <sheetData>
    <row r="1" spans="1:31" ht="15.75" customHeight="1">
      <c r="A1" s="118" t="s">
        <v>53</v>
      </c>
      <c r="B1" s="117" t="s">
        <v>2</v>
      </c>
      <c r="C1" s="112"/>
      <c r="D1" s="116" t="s">
        <v>3</v>
      </c>
      <c r="E1" s="120"/>
      <c r="F1" s="120"/>
      <c r="G1" s="120"/>
      <c r="H1" s="120"/>
      <c r="I1" s="120"/>
      <c r="J1" s="120"/>
      <c r="K1" s="120"/>
      <c r="L1" s="120"/>
      <c r="M1" s="112"/>
      <c r="N1" s="121" t="s">
        <v>4</v>
      </c>
      <c r="O1" s="120"/>
      <c r="P1" s="120"/>
      <c r="Q1" s="112"/>
      <c r="R1" s="117" t="s">
        <v>5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12"/>
    </row>
    <row r="2" spans="1:31" ht="15.75" customHeight="1">
      <c r="A2" s="119"/>
      <c r="B2" s="116" t="s">
        <v>6</v>
      </c>
      <c r="C2" s="112"/>
      <c r="D2" s="117" t="s">
        <v>8</v>
      </c>
      <c r="E2" s="112"/>
      <c r="F2" s="117" t="s">
        <v>9</v>
      </c>
      <c r="G2" s="112"/>
      <c r="H2" s="117" t="s">
        <v>10</v>
      </c>
      <c r="I2" s="112"/>
      <c r="J2" s="117" t="s">
        <v>11</v>
      </c>
      <c r="K2" s="112"/>
      <c r="L2" s="117" t="s">
        <v>42</v>
      </c>
      <c r="M2" s="112"/>
      <c r="N2" s="117" t="s">
        <v>12</v>
      </c>
      <c r="O2" s="112"/>
      <c r="P2" s="117" t="s">
        <v>13</v>
      </c>
      <c r="Q2" s="112"/>
      <c r="R2" s="116" t="s">
        <v>14</v>
      </c>
      <c r="S2" s="112"/>
      <c r="T2" s="117" t="s">
        <v>15</v>
      </c>
      <c r="U2" s="112"/>
      <c r="V2" s="117" t="s">
        <v>16</v>
      </c>
      <c r="W2" s="112"/>
      <c r="X2" s="116" t="s">
        <v>17</v>
      </c>
      <c r="Y2" s="112"/>
      <c r="Z2" s="116" t="s">
        <v>18</v>
      </c>
      <c r="AA2" s="112"/>
      <c r="AB2" s="116" t="s">
        <v>19</v>
      </c>
      <c r="AC2" s="112"/>
      <c r="AD2" s="116" t="s">
        <v>20</v>
      </c>
      <c r="AE2" s="112"/>
    </row>
    <row r="3" spans="1:31" ht="15.75" customHeight="1">
      <c r="A3" s="4" t="s">
        <v>21</v>
      </c>
      <c r="B3" s="5" t="s">
        <v>22</v>
      </c>
      <c r="C3" s="5" t="s">
        <v>23</v>
      </c>
      <c r="D3" s="5" t="s">
        <v>22</v>
      </c>
      <c r="E3" s="5" t="s">
        <v>23</v>
      </c>
      <c r="F3" s="5" t="s">
        <v>22</v>
      </c>
      <c r="G3" s="5" t="s">
        <v>23</v>
      </c>
      <c r="H3" s="5" t="s">
        <v>22</v>
      </c>
      <c r="I3" s="5" t="s">
        <v>23</v>
      </c>
      <c r="J3" s="5" t="s">
        <v>22</v>
      </c>
      <c r="K3" s="5" t="s">
        <v>23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22</v>
      </c>
      <c r="Q3" s="5" t="s">
        <v>23</v>
      </c>
      <c r="R3" s="5" t="s">
        <v>22</v>
      </c>
      <c r="S3" s="5" t="s">
        <v>23</v>
      </c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</row>
    <row r="4" spans="1:31" ht="15.75" customHeight="1">
      <c r="A4" s="6">
        <v>43770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5.75" customHeight="1">
      <c r="A5" s="6">
        <v>43771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>
      <c r="A6" s="6">
        <v>43772</v>
      </c>
      <c r="B6" s="126" t="s">
        <v>46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12"/>
    </row>
    <row r="7" spans="1:31" ht="15.75" customHeight="1">
      <c r="A7" s="6">
        <v>43773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>
      <c r="A8" s="6">
        <v>43774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.75" customHeight="1">
      <c r="A9" s="6">
        <v>43775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5.75" customHeight="1">
      <c r="A10" s="6">
        <v>43776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>
      <c r="A11" s="6">
        <v>43777</v>
      </c>
      <c r="B11" s="9"/>
      <c r="C11" s="9"/>
      <c r="D11" s="9"/>
      <c r="E11" s="9"/>
      <c r="F11" s="9"/>
      <c r="G11" s="9"/>
      <c r="H11" s="22"/>
      <c r="I11" s="22"/>
      <c r="J11" s="20"/>
      <c r="K11" s="2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5.75" customHeight="1">
      <c r="A12" s="6">
        <v>43778</v>
      </c>
      <c r="B12" s="9"/>
      <c r="C12" s="9"/>
      <c r="D12" s="9"/>
      <c r="E12" s="9"/>
      <c r="F12" s="9"/>
      <c r="G12" s="9"/>
      <c r="H12" s="22"/>
      <c r="I12" s="22"/>
      <c r="J12" s="22"/>
      <c r="K12" s="2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.75" customHeight="1">
      <c r="A13" s="6">
        <v>43779</v>
      </c>
      <c r="B13" s="126" t="s">
        <v>46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12"/>
    </row>
    <row r="14" spans="1:31" ht="15.75" customHeight="1">
      <c r="A14" s="6">
        <v>43780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5.75" customHeight="1">
      <c r="A15" s="6">
        <v>43781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.75" customHeight="1">
      <c r="A16" s="6">
        <v>43782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5.75" customHeight="1">
      <c r="A17" s="6">
        <v>43783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5.75" customHeight="1">
      <c r="A18" s="6">
        <v>43784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5.75" customHeight="1">
      <c r="A19" s="6">
        <v>43785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5.75" customHeight="1">
      <c r="A20" s="6">
        <v>43786</v>
      </c>
      <c r="B20" s="126" t="s">
        <v>46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12"/>
    </row>
    <row r="21" spans="1:31" ht="15.75" customHeight="1">
      <c r="A21" s="6">
        <v>43787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5.75" customHeight="1">
      <c r="A22" s="6">
        <v>43788</v>
      </c>
      <c r="B22" s="9"/>
      <c r="C22" s="9"/>
      <c r="D22" s="9"/>
      <c r="E22" s="9"/>
      <c r="F22" s="9"/>
      <c r="G22" s="9"/>
      <c r="H22" s="22"/>
      <c r="I22" s="22"/>
      <c r="J22" s="22"/>
      <c r="K22" s="22"/>
      <c r="L22" s="2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5.75" customHeight="1">
      <c r="A23" s="6">
        <v>43789</v>
      </c>
      <c r="B23" s="9"/>
      <c r="C23" s="9"/>
      <c r="D23" s="9"/>
      <c r="E23" s="9"/>
      <c r="F23" s="9"/>
      <c r="G23" s="9"/>
      <c r="H23" s="22"/>
      <c r="I23" s="69"/>
      <c r="J23" s="22"/>
      <c r="K23" s="69"/>
      <c r="L23" s="2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5.75" customHeight="1">
      <c r="A24" s="6">
        <v>43790</v>
      </c>
      <c r="B24" s="9"/>
      <c r="C24" s="9"/>
      <c r="D24" s="9"/>
      <c r="E24" s="9"/>
      <c r="F24" s="9"/>
      <c r="G24" s="9"/>
      <c r="H24" s="22"/>
      <c r="I24" s="69"/>
      <c r="J24" s="22"/>
      <c r="K24" s="69"/>
      <c r="L24" s="2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5.75" customHeight="1">
      <c r="A25" s="6">
        <v>43791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5.75" customHeight="1">
      <c r="A26" s="6">
        <v>43792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5.75" customHeight="1">
      <c r="A27" s="6">
        <v>43793</v>
      </c>
      <c r="B27" s="126" t="s">
        <v>46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12"/>
    </row>
    <row r="28" spans="1:31" ht="15.75" customHeight="1">
      <c r="A28" s="6">
        <v>43794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5.75" customHeight="1">
      <c r="A29" s="6">
        <v>43795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6">
        <v>43796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5.75" customHeight="1">
      <c r="A31" s="6">
        <v>43797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6">
        <v>43798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5.75" customHeight="1">
      <c r="A33" s="6">
        <v>43799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5.75" customHeight="1">
      <c r="A34" s="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5.75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5.75" customHeight="1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6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.75" customHeight="1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.75" customHeight="1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.75" customHeight="1">
      <c r="A39" s="18" t="s">
        <v>26</v>
      </c>
      <c r="B39" s="114">
        <f>COUNTIF(B4:B36,"NP")</f>
        <v>0</v>
      </c>
      <c r="C39" s="112"/>
      <c r="D39" s="114">
        <f>COUNTIF(D4:D36,"NP")</f>
        <v>0</v>
      </c>
      <c r="E39" s="112"/>
      <c r="F39" s="115">
        <f>COUNTIF(G4:G36,"NP")</f>
        <v>0</v>
      </c>
      <c r="G39" s="112"/>
      <c r="H39" s="115">
        <f>COUNTIF(I4:I36,"NP")</f>
        <v>0</v>
      </c>
      <c r="I39" s="112"/>
      <c r="J39" s="114">
        <f>COUNTIF(J4:J36,"NP")</f>
        <v>0</v>
      </c>
      <c r="K39" s="112"/>
      <c r="L39" s="114">
        <f>COUNTIF(L4:L36,"NP")</f>
        <v>0</v>
      </c>
      <c r="M39" s="112"/>
      <c r="N39" s="114">
        <f>COUNTIF(N4:N36,"NP")</f>
        <v>0</v>
      </c>
      <c r="O39" s="112"/>
      <c r="P39" s="114">
        <f>COUNTIF(P4:P36,"NP")</f>
        <v>0</v>
      </c>
      <c r="Q39" s="112"/>
      <c r="R39" s="114">
        <f>COUNTIF(R4:R36,"NP")</f>
        <v>0</v>
      </c>
      <c r="S39" s="112"/>
      <c r="T39" s="114">
        <f>COUNTIF(T4:T36,"NP")</f>
        <v>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0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</row>
    <row r="40" spans="1:31" ht="15.75" customHeight="1">
      <c r="A40" s="23" t="s">
        <v>27</v>
      </c>
      <c r="B40" s="113" t="e">
        <f ca="1">countcoloredcells(B4:B31,$A$40)</f>
        <v>#NAME?</v>
      </c>
      <c r="C40" s="112"/>
      <c r="D40" s="113" t="e">
        <f ca="1">countcoloredcells(D4:D31,$A$40)</f>
        <v>#NAME?</v>
      </c>
      <c r="E40" s="112"/>
      <c r="F40" s="123" t="e">
        <f ca="1">countcoloredcells(G4:G31,$A$40)</f>
        <v>#NAME?</v>
      </c>
      <c r="G40" s="124"/>
      <c r="H40" s="123" t="e">
        <f ca="1">countcoloredcells(I4:I31,$A$40)</f>
        <v>#NAME?</v>
      </c>
      <c r="I40" s="124"/>
      <c r="J40" s="113" t="e">
        <f ca="1">countcoloredcells(J4:J36,$A$40)</f>
        <v>#NAME?</v>
      </c>
      <c r="K40" s="112"/>
      <c r="L40" s="113" t="e">
        <f ca="1">countcoloredcells(L4:L36,$A$40)</f>
        <v>#NAME?</v>
      </c>
      <c r="M40" s="112"/>
      <c r="N40" s="113" t="e">
        <f ca="1">countcoloredcells(N4:N36,$A$40)</f>
        <v>#NAME?</v>
      </c>
      <c r="O40" s="112"/>
      <c r="P40" s="113" t="e">
        <f ca="1">countcoloredcells(P4:P36,$A$40)</f>
        <v>#NAME?</v>
      </c>
      <c r="Q40" s="112"/>
      <c r="R40" s="113" t="e">
        <f ca="1">countcoloredcells(R4:R36,$A$40)</f>
        <v>#NAME?</v>
      </c>
      <c r="S40" s="112"/>
      <c r="T40" s="113" t="e">
        <f ca="1">countcoloredcells(T4:T36,$A$40)</f>
        <v>#NAME?</v>
      </c>
      <c r="U40" s="112"/>
      <c r="V40" s="113" t="e">
        <f ca="1">countcoloredcells(V4:V36,$A$40)</f>
        <v>#NAME?</v>
      </c>
      <c r="W40" s="112"/>
      <c r="X40" s="113" t="e">
        <f ca="1">countcoloredcells(X4:X36,$A$40)</f>
        <v>#NAME?</v>
      </c>
      <c r="Y40" s="112"/>
      <c r="Z40" s="113" t="e">
        <f ca="1">countcoloredcells(Z4:Z36,$A$40)</f>
        <v>#NAME?</v>
      </c>
      <c r="AA40" s="112"/>
      <c r="AB40" s="113" t="e">
        <f ca="1">countcoloredcells(AB4:AB36,$A$40)</f>
        <v>#NAME?</v>
      </c>
      <c r="AC40" s="112"/>
      <c r="AD40" s="113" t="e">
        <f ca="1">countcoloredcells(AD4:AD36,$A$40)</f>
        <v>#NAME?</v>
      </c>
      <c r="AE40" s="112"/>
    </row>
    <row r="41" spans="1:31" ht="15.75" customHeight="1">
      <c r="A41" s="27" t="s">
        <v>28</v>
      </c>
      <c r="B41" s="113" t="e">
        <f ca="1">countcoloredcells(B4:B36,$A$41)</f>
        <v>#NAME?</v>
      </c>
      <c r="C41" s="112"/>
      <c r="D41" s="113" t="e">
        <f ca="1">countcoloredcells(D4:D36,$A$41)</f>
        <v>#NAME?</v>
      </c>
      <c r="E41" s="112"/>
      <c r="F41" s="123" t="e">
        <f ca="1">countcoloredcells(F3:F35,$A$41)</f>
        <v>#NAME?</v>
      </c>
      <c r="G41" s="124"/>
      <c r="H41" s="123" t="e">
        <f ca="1">countcoloredcells(H4:H36,$A$41)</f>
        <v>#NAME?</v>
      </c>
      <c r="I41" s="124"/>
      <c r="J41" s="113" t="e">
        <f ca="1">countcoloredcells(J4:J36,$A$41)</f>
        <v>#NAME?</v>
      </c>
      <c r="K41" s="112"/>
      <c r="L41" s="113" t="e">
        <f ca="1">countcoloredcells(L4:L36,$A$41)</f>
        <v>#NAME?</v>
      </c>
      <c r="M41" s="112"/>
      <c r="N41" s="113" t="e">
        <f ca="1">countcoloredcells(N4:N36,$A$41)</f>
        <v>#NAME?</v>
      </c>
      <c r="O41" s="112"/>
      <c r="P41" s="113" t="e">
        <f ca="1">countcoloredcells(P4:P36,$A$41)</f>
        <v>#NAME?</v>
      </c>
      <c r="Q41" s="112"/>
      <c r="R41" s="113" t="e">
        <f ca="1">countcoloredcells(R4:R36,$A$41)</f>
        <v>#NAME?</v>
      </c>
      <c r="S41" s="112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</row>
    <row r="42" spans="1:31" ht="15.75" customHeight="1">
      <c r="A42" s="28" t="s">
        <v>29</v>
      </c>
      <c r="B42" s="113" t="e">
        <f ca="1">countcoloredcells(B4:B36,$A$42)</f>
        <v>#NAME?</v>
      </c>
      <c r="C42" s="112"/>
      <c r="D42" s="113" t="e">
        <f ca="1">countcoloredcells(D4:D36,$A$42)</f>
        <v>#NAME?</v>
      </c>
      <c r="E42" s="112"/>
      <c r="F42" s="123" t="e">
        <f ca="1">countcoloredcells(F4:F36,$A$42)</f>
        <v>#NAME?</v>
      </c>
      <c r="G42" s="124"/>
      <c r="H42" s="123" t="e">
        <f ca="1">countcoloredcells(H4:H36,$A$42)</f>
        <v>#NAME?</v>
      </c>
      <c r="I42" s="124"/>
      <c r="J42" s="123" t="e">
        <f ca="1">countcoloredcells(J4:J36,$A$42)</f>
        <v>#NAME?</v>
      </c>
      <c r="K42" s="124"/>
      <c r="L42" s="113" t="e">
        <f ca="1">countcoloredcells(L4:L36,$A$42)</f>
        <v>#NAME?</v>
      </c>
      <c r="M42" s="112"/>
      <c r="N42" s="113" t="e">
        <f ca="1">countcoloredcells(N4:N36,$A$42)</f>
        <v>#NAME?</v>
      </c>
      <c r="O42" s="112"/>
      <c r="P42" s="113" t="e">
        <f ca="1">countcoloredcells(P4:P36,$A$42)</f>
        <v>#NAME?</v>
      </c>
      <c r="Q42" s="112"/>
      <c r="R42" s="113" t="e">
        <f ca="1">countcoloredcells(R4:R36,$A$42)</f>
        <v>#NAME?</v>
      </c>
      <c r="S42" s="112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</row>
    <row r="43" spans="1:31" ht="15.75" customHeight="1">
      <c r="A43" s="29" t="s">
        <v>30</v>
      </c>
      <c r="B43" s="33" t="e">
        <f ca="1">IF(AND(DAY(TODAY()) &lt;= 30, MONTH(TODAY()) =11, ISNUMBER($L46)), DAY(TODAY()) - (B39+B40+B41+B42+$L46), DAY(11/30/2019) - (B39+B41+B42+$L46))</f>
        <v>#NAME?</v>
      </c>
      <c r="C43" s="24"/>
      <c r="D43" s="33" t="e">
        <f ca="1">IF(AND(DAY(TODAY()) &lt;= 30, MONTH(TODAY()) =11, ISNUMBER($L46)), DAY(TODAY()) - (D39+D40+D41+D42+$L46), DAY(11/30/2019) - (D39+D41+D42+$L46))</f>
        <v>#NAME?</v>
      </c>
      <c r="E43" s="24"/>
      <c r="F43" s="33" t="e">
        <f ca="1">IF(AND(DAY(TODAY()) &lt;= 30, MONTH(TODAY()) =11, ISNUMBER($L46)), DAY(TODAY()) - (F39+F40+F41+F42+$L46), DAY(11/30/2019) - (F39+F41+F42+$L46))</f>
        <v>#NAME?</v>
      </c>
      <c r="G43" s="24"/>
      <c r="H43" s="33" t="e">
        <f ca="1">IF(AND(DAY(TODAY()) &lt;= 30, MONTH(TODAY()) =11, ISNUMBER($L46)), DAY(TODAY()) - (H39+H40+H41+H42+$L46), DAY(11/30/2019) - (H39+H41+H42+$L46))</f>
        <v>#NAME?</v>
      </c>
      <c r="I43" s="32"/>
      <c r="J43" s="33" t="e">
        <f ca="1">IF(AND(DAY(TODAY()) &lt;= 30, MONTH(TODAY()) =11, ISNUMBER($L46)), DAY(TODAY()) - (J39+J40+J41+J42+$L46), DAY(11/30/2019) - (J39+J41+J42+$L46))</f>
        <v>#NAME?</v>
      </c>
      <c r="K43" s="24"/>
      <c r="L43" s="33" t="e">
        <f ca="1">IF(AND(DAY(TODAY()) &lt;= 30, MONTH(TODAY()) =11, ISNUMBER($L46)), DAY(TODAY()) - (L39+L40+L41+L42+$L46), DAY(11/30/2019) - (L39+L41+L42+$L46))</f>
        <v>#NAME?</v>
      </c>
      <c r="M43" s="24"/>
      <c r="N43" s="33" t="e">
        <f ca="1">IF(AND(DAY(TODAY()) &lt;= 30, MONTH(TODAY()) =11, ISNUMBER($L46)), DAY(TODAY()) - (N39+N40+N41+N42+$L46), DAY(11/30/2019) - (N39+N41+N42+$L46))</f>
        <v>#NAME?</v>
      </c>
      <c r="O43" s="24"/>
      <c r="P43" s="33" t="e">
        <f ca="1">IF(AND(DAY(TODAY()) &lt;= 30, MONTH(TODAY()) =11, ISNUMBER($L46)), DAY(TODAY()) - (P39+P40+P41+P42+$L46), DAY(11/30/2019) - (P39+P41+P42+$L46))</f>
        <v>#NAME?</v>
      </c>
      <c r="Q43" s="32"/>
      <c r="R43" s="33" t="e">
        <f ca="1">IF(AND(DAY(TODAY()) &lt;= 30, MONTH(TODAY()) =11, ISNUMBER($L46)), DAY(TODAY()) - (R39+R40+R41+R42+$L46), DAY(11/30/2019) - (R39+R41+R42+$L46))</f>
        <v>#NAME?</v>
      </c>
      <c r="S43" s="32"/>
      <c r="T43" s="33" t="e">
        <f ca="1">IF(AND(DAY(TODAY()) &lt;= 30, MONTH(TODAY()) =11, ISNUMBER($L46)), DAY(TODAY()) - (T39+T40+T41+T42+$L46), DAY(11/30/2019) - (T39+T41+T42+$L46))</f>
        <v>#NAME?</v>
      </c>
      <c r="U43" s="32"/>
      <c r="V43" s="33" t="e">
        <f ca="1">IF(AND(DAY(TODAY()) &lt;= 30, MONTH(TODAY()) =11, ISNUMBER($L46)), DAY(TODAY()) - (V39+V40+V41+V42+$L46), DAY(11/30/2019) - (V39+V41+V42+$L46))</f>
        <v>#NAME?</v>
      </c>
      <c r="W43" s="32"/>
      <c r="X43" s="33" t="e">
        <f ca="1">IF(AND(DAY(TODAY()) &lt;= 30, MONTH(TODAY()) =11, ISNUMBER($L46)), DAY(TODAY()) - (X39+X40+X41+X42+$L46), DAY(11/30/2019) - (X39+X41+X42+$L46))</f>
        <v>#NAME?</v>
      </c>
      <c r="Y43" s="32"/>
      <c r="Z43" s="33" t="e">
        <f ca="1">IF(AND(DAY(TODAY()) &lt;= 30, MONTH(TODAY()) =11, ISNUMBER($L46)), DAY(TODAY()) - (Z39+Z40+Z41+Z42+$L46), DAY(11/30/2019) - (Z39+Z41+Z42+$L46))</f>
        <v>#NAME?</v>
      </c>
      <c r="AA43" s="32"/>
      <c r="AB43" s="33" t="e">
        <f ca="1">IF(AND(DAY(TODAY()) &lt;= 30, MONTH(TODAY()) =11, ISNUMBER($L46)), DAY(TODAY()) - (AB39+AB40+AB41+AB42+$L46), DAY(11/30/2019) - (AB39+AB41+AB42+$L46))</f>
        <v>#NAME?</v>
      </c>
      <c r="AC43" s="32"/>
      <c r="AD43" s="33" t="e">
        <f ca="1">IF(AND(DAY(TODAY()) &lt;= 30, MONTH(TODAY()) =11, ISNUMBER($L46)), DAY(TODAY()) - (AD39+AD40+AD41+AD42+$L46), DAY(11/30/2019) - (AD39+AD41+AD42+$L46))</f>
        <v>#NAME?</v>
      </c>
      <c r="AE43" s="32"/>
    </row>
    <row r="44" spans="1:31" ht="15.75" customHeight="1">
      <c r="A44" s="28" t="s">
        <v>31</v>
      </c>
      <c r="B44" s="111" t="e">
        <f ca="1">B43+B42-$B$45</f>
        <v>#NAME?</v>
      </c>
      <c r="C44" s="112"/>
      <c r="D44" s="111" t="e">
        <f ca="1">D43+D42-$B$45</f>
        <v>#NAME?</v>
      </c>
      <c r="E44" s="112"/>
      <c r="F44" s="111" t="e">
        <f ca="1">F43+F42-$B$45</f>
        <v>#NAME?</v>
      </c>
      <c r="G44" s="112"/>
      <c r="H44" s="111" t="e">
        <f ca="1">H43+H42-$B$45</f>
        <v>#NAME?</v>
      </c>
      <c r="I44" s="112"/>
      <c r="J44" s="111" t="e">
        <f ca="1">J43+J42-$B$45</f>
        <v>#NAME?</v>
      </c>
      <c r="K44" s="112"/>
      <c r="L44" s="111" t="e">
        <f ca="1">L43+L42-$B$45</f>
        <v>#NAME?</v>
      </c>
      <c r="M44" s="112"/>
      <c r="N44" s="111" t="e">
        <f ca="1">N43+N42-$B$45</f>
        <v>#NAME?</v>
      </c>
      <c r="O44" s="112"/>
      <c r="P44" s="111" t="e">
        <f ca="1">P43+P42-$B$45</f>
        <v>#NAME?</v>
      </c>
      <c r="Q44" s="112"/>
      <c r="R44" s="111" t="e">
        <f ca="1">R43+R42-$B$45</f>
        <v>#NAME?</v>
      </c>
      <c r="S44" s="112"/>
      <c r="T44" s="111" t="e">
        <f ca="1">T43+T42-$B$45</f>
        <v>#NAME?</v>
      </c>
      <c r="U44" s="112"/>
      <c r="V44" s="111" t="e">
        <f ca="1">V43+V42-$B$45</f>
        <v>#NAME?</v>
      </c>
      <c r="W44" s="112"/>
      <c r="X44" s="111" t="e">
        <f ca="1">X43+X42-$B$45</f>
        <v>#NAME?</v>
      </c>
      <c r="Y44" s="112"/>
      <c r="Z44" s="111" t="e">
        <f ca="1">Z43+Z42-$B$45</f>
        <v>#NAME?</v>
      </c>
      <c r="AA44" s="112"/>
      <c r="AB44" s="111" t="e">
        <f ca="1">AB43+AB42-$B$45</f>
        <v>#NAME?</v>
      </c>
      <c r="AC44" s="112"/>
      <c r="AD44" s="111" t="e">
        <f ca="1">AD43+AD42-$B$45</f>
        <v>#NAME?</v>
      </c>
      <c r="AE44" s="112"/>
    </row>
    <row r="45" spans="1:31" ht="15">
      <c r="A45" s="34" t="s">
        <v>32</v>
      </c>
      <c r="B45" s="39">
        <f>COUNTIF(B4:B36,"***** ***** Holiday")</f>
        <v>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ht="15">
      <c r="A46" s="44"/>
      <c r="B46" s="81"/>
      <c r="C46" s="38"/>
      <c r="D46" s="38"/>
      <c r="E46" s="38"/>
      <c r="F46" s="38"/>
      <c r="G46" s="38"/>
      <c r="H46" s="38"/>
      <c r="I46" s="38"/>
      <c r="J46" s="38"/>
      <c r="K46" s="39"/>
      <c r="L46" s="84">
        <f>COUNTIF(B4:AE36,"*** Sunday ***")</f>
        <v>4</v>
      </c>
      <c r="M46" s="37" t="s">
        <v>33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31" ht="15.75" customHeight="1">
      <c r="A47" s="4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84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ht="15.75" customHeight="1">
      <c r="A48" s="4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6"/>
      <c r="M48" s="38"/>
      <c r="N48" s="38"/>
      <c r="O48" s="38"/>
      <c r="P48" s="4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ht="15.75" customHeight="1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43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</sheetData>
  <mergeCells count="99">
    <mergeCell ref="B44:C44"/>
    <mergeCell ref="D42:E42"/>
    <mergeCell ref="D44:E44"/>
    <mergeCell ref="B42:C42"/>
    <mergeCell ref="P44:Q44"/>
    <mergeCell ref="R44:S44"/>
    <mergeCell ref="F42:G42"/>
    <mergeCell ref="L42:M42"/>
    <mergeCell ref="J44:K44"/>
    <mergeCell ref="N44:O44"/>
    <mergeCell ref="L44:M44"/>
    <mergeCell ref="R42:S42"/>
    <mergeCell ref="P42:Q42"/>
    <mergeCell ref="N42:O42"/>
    <mergeCell ref="H42:I42"/>
    <mergeCell ref="J42:K42"/>
    <mergeCell ref="H44:I44"/>
    <mergeCell ref="F44:G44"/>
    <mergeCell ref="L39:M39"/>
    <mergeCell ref="F40:G40"/>
    <mergeCell ref="B40:C40"/>
    <mergeCell ref="B39:C39"/>
    <mergeCell ref="D39:E39"/>
    <mergeCell ref="D40:E40"/>
    <mergeCell ref="AD44:AE44"/>
    <mergeCell ref="V44:W44"/>
    <mergeCell ref="T44:U44"/>
    <mergeCell ref="AD40:AE40"/>
    <mergeCell ref="AD41:AE41"/>
    <mergeCell ref="AD42:AE42"/>
    <mergeCell ref="X40:Y40"/>
    <mergeCell ref="AB40:AC40"/>
    <mergeCell ref="Z42:AA42"/>
    <mergeCell ref="Z41:AA41"/>
    <mergeCell ref="Z44:AA44"/>
    <mergeCell ref="T40:U40"/>
    <mergeCell ref="Z39:AA39"/>
    <mergeCell ref="AB41:AC41"/>
    <mergeCell ref="AB42:AC42"/>
    <mergeCell ref="AB44:AC44"/>
    <mergeCell ref="AB39:AC39"/>
    <mergeCell ref="Z40:AA40"/>
    <mergeCell ref="T39:U39"/>
    <mergeCell ref="V41:W41"/>
    <mergeCell ref="T41:U41"/>
    <mergeCell ref="V40:W40"/>
    <mergeCell ref="X44:Y44"/>
    <mergeCell ref="V42:W42"/>
    <mergeCell ref="T42:U42"/>
    <mergeCell ref="X39:Y39"/>
    <mergeCell ref="V39:W39"/>
    <mergeCell ref="X42:Y42"/>
    <mergeCell ref="X41:Y41"/>
    <mergeCell ref="A1:A2"/>
    <mergeCell ref="P2:Q2"/>
    <mergeCell ref="R2:S2"/>
    <mergeCell ref="H2:I2"/>
    <mergeCell ref="J2:K2"/>
    <mergeCell ref="B1:C1"/>
    <mergeCell ref="B2:C2"/>
    <mergeCell ref="N1:Q1"/>
    <mergeCell ref="D1:M1"/>
    <mergeCell ref="R1:AE1"/>
    <mergeCell ref="V2:W2"/>
    <mergeCell ref="T2:U2"/>
    <mergeCell ref="AD2:AE2"/>
    <mergeCell ref="AB2:AC2"/>
    <mergeCell ref="X2:Y2"/>
    <mergeCell ref="Z2:AA2"/>
    <mergeCell ref="B41:C41"/>
    <mergeCell ref="D41:E41"/>
    <mergeCell ref="J39:K39"/>
    <mergeCell ref="H41:I41"/>
    <mergeCell ref="J40:K40"/>
    <mergeCell ref="J41:K41"/>
    <mergeCell ref="F41:G41"/>
    <mergeCell ref="H40:I40"/>
    <mergeCell ref="L41:M41"/>
    <mergeCell ref="D2:E2"/>
    <mergeCell ref="F2:G2"/>
    <mergeCell ref="N2:O2"/>
    <mergeCell ref="L2:M2"/>
    <mergeCell ref="H39:I39"/>
    <mergeCell ref="F39:G39"/>
    <mergeCell ref="B6:AE6"/>
    <mergeCell ref="AD39:AE39"/>
    <mergeCell ref="B27:AE27"/>
    <mergeCell ref="B20:AE20"/>
    <mergeCell ref="B13:AE13"/>
    <mergeCell ref="N40:O40"/>
    <mergeCell ref="L40:M40"/>
    <mergeCell ref="R40:S40"/>
    <mergeCell ref="R39:S39"/>
    <mergeCell ref="R41:S41"/>
    <mergeCell ref="P41:Q41"/>
    <mergeCell ref="N41:O41"/>
    <mergeCell ref="P40:Q40"/>
    <mergeCell ref="N39:O39"/>
    <mergeCell ref="P39:Q39"/>
  </mergeCells>
  <conditionalFormatting sqref="C4:C5 E4:E5 G4:G5 I4:I5 K4:K5 M4:M5 O4:O5 Q4:Q5 S4:S5 U4:U5 W4:W5 Y4:Y5 AA4:AA5 AC4:AC5 AE4:AE5 C7:C12 E7:E12 G7:G12 I7:I12 K7:K12 M7:M12 O7:O12 Q7:Q12 S7:S12 U7:U12 W7:W12 Y7:Y12 AA7:AA12 AC7:AC12 AE7:AE12 C14:C19 E14:E19 G14:G19 I14:I19 K14:K19 M14:M19 O14:O19 Q14:Q19 S14:S19 U14:U19 W14:W19 Y14:Y19 AA14:AA19 AC14:AC19 AE14:AE19 C21:C26 E21:E26 G21:G26 I21:I26 K21:K26 M21:M26 O21:O26 Q21:Q26 S21:S26 U21:U26 W21:W26 Y21:Y26 AA21:AA26 AC21:AC26 AE21:AE26 C28:C36 E28:E38 G28:G38 I28:I38 K28:K38 M28:M38 O28:O38 Q28:Q38 S28:S38 U28:U38 W28:W38 Y28:Y38 AA28:AA38 AC28:AC38 AE28:AE38">
    <cfRule type="expression" dxfId="43" priority="1">
      <formula>AND(VALUE(C4) &lt;&gt; 0,HOUR(C4) = 17)</formula>
    </cfRule>
  </conditionalFormatting>
  <conditionalFormatting sqref="B4:AE36">
    <cfRule type="containsText" dxfId="42" priority="2" operator="containsText" text="NP">
      <formula>NOT(ISERROR(SEARCH(("NP"),(B4))))</formula>
    </cfRule>
  </conditionalFormatting>
  <conditionalFormatting sqref="B4:AE36">
    <cfRule type="expression" dxfId="41" priority="3">
      <formula>HOUR(C4) = ""</formula>
    </cfRule>
  </conditionalFormatting>
  <conditionalFormatting sqref="C4:C5 E4:E5 G4:G5 I4:I5 K4:K5 M4:M5 O4:O5 Q4:Q5 S4:S5 U4:U5 W4:W5 Y4:Y5 AA4:AA5 AC4:AC5 AE4:AE5 C7:C12 E7:E12 G7:G12 I7:I12 K7:K12 M7:M12 O7:O12 Q7:Q12 S7:S12 U7:U12 W7:W12 Y7:Y12 AA7:AA12 AC7:AC12 AE7:AE12 C14:C19 E14:E19 G14:G19 I14:I19 K14:K19 M14:M19 O14:O19 Q14:Q19 S14:S19 U14:U19 W14:W19 Y14:Y19 AA14:AA19 AC14:AC19 AE14:AE19 C21:C26 E21:E26 G21:G26 I21:I26 K21:K26 M21:M26 O21:O26 Q21:Q26 S21:S26 U21:U26 W21:W26 Y21:Y26 AA21:AA26 AC21:AC26 AE21:AE26 C28:C36 E28:E38 G28:G38 I28:I38 K28:K38 M28:M38 O28:O38 Q28:Q38 S28:S38 U28:U38 W28:W38 Y28:Y38 AA28:AA38 AC28:AC38 AE28:AE38">
    <cfRule type="expression" dxfId="40" priority="4">
      <formula>AND(VALUE(C4) &lt;&gt; 0,HOUR(C4) &lt; 17)</formula>
    </cfRule>
  </conditionalFormatting>
  <conditionalFormatting sqref="C4:C5 E4:E5 G4:G5 I4:I5 K4:K5 M4:M5 O4:O5 Q4:Q5 S4:S5 U4:U5 W4:W5 Y4:Y5 AA4:AA5 AC4:AC5 AE4:AE5 C7:C12 E7:E12 G7:G12 I7:I12 K7:K12 M7:M12 O7:O12 Q7:Q12 S7:S12 U7:U12 W7:W12 Y7:Y12 AA7:AA12 AC7:AC12 AE7:AE12 C14:C19 E14:E19 G14:G19 I14:I19 K14:K19 M14:M19 O14:O19 Q14:Q19 S14:S19 U14:U19 W14:W19 Y14:Y19 AA14:AA19 AC14:AC19 AE14:AE19 C21:C26 E21:E26 G21:G26 I21:I26 K21:K26 M21:M26 O21:O26 Q21:Q26 S21:S26 U21:U26 W21:W26 Y21:Y26 AA21:AA26 AC21:AC26 AE21:AE26 C28:C36 E28:E38 G28:G38 I28:I38 K28:K38 M28:M38 O28:O38 Q28:Q38 S28:S38 U28:U38 W28:W38 Y28:Y38 AA28:AA38 AC28:AC38 AE28:AE38">
    <cfRule type="expression" dxfId="39" priority="5">
      <formula>AND(HOUR(C4) &gt;=16,MINUTE(C4) &gt;=59,VALUE(C4) &lt;&gt; 0)</formula>
    </cfRule>
  </conditionalFormatting>
  <conditionalFormatting sqref="B4:B38 D4:D38 F4:F38 H4:H38 J4:J38 L4:L38 N4:N38 P4:P38 R4:R38 T4:T38 V4:V38 X4:X38 Z4:Z38 AB4:AB38 AD4:AD38">
    <cfRule type="expression" dxfId="38" priority="6">
      <formula>AND(HOUR(B4) &gt;= 8, MINUTE(B4) &gt;= 36)</formula>
    </cfRule>
  </conditionalFormatting>
  <conditionalFormatting sqref="B4:B38 D4:D38 F4:F38 H4:H38 J4:J38 L4:L38 N4:N38 P4:P38 R4:R38 T4:T38 V4:V38 X4:X38 Z4:Z38 AB4:AB38 AD4:AD38">
    <cfRule type="expression" dxfId="37" priority="7">
      <formula>HOUR(B4) &gt;8</formula>
    </cfRule>
  </conditionalFormatting>
  <conditionalFormatting sqref="B4:B38 D4:D38 F4:F38 H4:H38 J4:J38 L4:L38 N4:N38 P4:P38 R4:R38 T4:T38 V4:V38 X4:X38 Z4:Z38 AB4:AB38 AD4:AD38">
    <cfRule type="expression" dxfId="36" priority="8">
      <formula>AND(HOUR(B4) &lt;= 8,MINUTE(B4) &lt;= 30, VALUE(B4) &lt;&gt; 0)</formula>
    </cfRule>
  </conditionalFormatting>
  <conditionalFormatting sqref="B4:B38 D4:D38 F4:F38 H4:H38 J4:J38 L4:L38 N4:N38 P4:P38 R4:R38 T4:T38 V4:V38 X4:X38 Z4:Z38 AB4:AB38 AD4:AD38">
    <cfRule type="expression" dxfId="35" priority="9">
      <formula>AND(HOUR(B4) &lt; 8, VALUE(B4) &lt;&gt; 0)</formula>
    </cfRule>
  </conditionalFormatting>
  <conditionalFormatting sqref="B4:B38 D4:D38 F4:F38 H4:H38 J4:J38 L4:L38 N4:N38 P4:P38 R4:R38 T4:T38 V4:V38 X4:X38 Z4:Z38 AB4:AB38 AD4:AD38">
    <cfRule type="expression" dxfId="34" priority="10">
      <formula>AND(HOUR(B4) &lt;= 8,MINUTE(B4) &lt;= 35, VALUE(B4) &lt;&gt; 0)</formula>
    </cfRule>
  </conditionalFormatting>
  <conditionalFormatting sqref="B4:B38 D4:D38 F4:F38 H4:H38 J4:J38 L4:L38 N4:N38 P4:P38 R4:R38 T4:T38 V4:V38 X4:X38 Z4:Z38 AB4:AB38 AD4:AD38">
    <cfRule type="expression" dxfId="33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9" width="7.5703125" customWidth="1"/>
    <col min="10" max="10" width="9" customWidth="1"/>
    <col min="11" max="11" width="8.85546875" customWidth="1"/>
    <col min="12" max="12" width="9.140625" customWidth="1"/>
    <col min="13" max="13" width="8.28515625" customWidth="1"/>
    <col min="14" max="17" width="7.5703125" customWidth="1"/>
    <col min="18" max="18" width="6.5703125" customWidth="1"/>
    <col min="19" max="19" width="7.5703125" customWidth="1"/>
    <col min="20" max="20" width="6.42578125" customWidth="1"/>
    <col min="21" max="21" width="7.5703125" customWidth="1"/>
    <col min="22" max="22" width="6.28515625" customWidth="1"/>
    <col min="23" max="25" width="7.5703125" customWidth="1"/>
    <col min="26" max="26" width="6.85546875" customWidth="1"/>
    <col min="27" max="27" width="7.5703125" customWidth="1"/>
    <col min="28" max="28" width="7" customWidth="1"/>
    <col min="29" max="31" width="7.5703125" customWidth="1"/>
  </cols>
  <sheetData>
    <row r="1" spans="1:31" ht="15.75" customHeight="1">
      <c r="A1" s="118" t="s">
        <v>55</v>
      </c>
      <c r="B1" s="117" t="s">
        <v>2</v>
      </c>
      <c r="C1" s="112"/>
      <c r="D1" s="116" t="s">
        <v>3</v>
      </c>
      <c r="E1" s="120"/>
      <c r="F1" s="120"/>
      <c r="G1" s="120"/>
      <c r="H1" s="120"/>
      <c r="I1" s="120"/>
      <c r="J1" s="120"/>
      <c r="K1" s="120"/>
      <c r="L1" s="120"/>
      <c r="M1" s="112"/>
      <c r="N1" s="121" t="s">
        <v>4</v>
      </c>
      <c r="O1" s="120"/>
      <c r="P1" s="120"/>
      <c r="Q1" s="112"/>
      <c r="R1" s="117" t="s">
        <v>5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12"/>
    </row>
    <row r="2" spans="1:31" ht="15.75" customHeight="1">
      <c r="A2" s="119"/>
      <c r="B2" s="116" t="s">
        <v>6</v>
      </c>
      <c r="C2" s="112"/>
      <c r="D2" s="117" t="s">
        <v>8</v>
      </c>
      <c r="E2" s="112"/>
      <c r="F2" s="117" t="s">
        <v>9</v>
      </c>
      <c r="G2" s="112"/>
      <c r="H2" s="117" t="s">
        <v>10</v>
      </c>
      <c r="I2" s="112"/>
      <c r="J2" s="117" t="s">
        <v>11</v>
      </c>
      <c r="K2" s="112"/>
      <c r="L2" s="117" t="s">
        <v>42</v>
      </c>
      <c r="M2" s="112"/>
      <c r="N2" s="117" t="s">
        <v>12</v>
      </c>
      <c r="O2" s="112"/>
      <c r="P2" s="117" t="s">
        <v>13</v>
      </c>
      <c r="Q2" s="112"/>
      <c r="R2" s="116" t="s">
        <v>14</v>
      </c>
      <c r="S2" s="112"/>
      <c r="T2" s="117" t="s">
        <v>15</v>
      </c>
      <c r="U2" s="112"/>
      <c r="V2" s="117" t="s">
        <v>16</v>
      </c>
      <c r="W2" s="112"/>
      <c r="X2" s="116" t="s">
        <v>17</v>
      </c>
      <c r="Y2" s="112"/>
      <c r="Z2" s="116" t="s">
        <v>18</v>
      </c>
      <c r="AA2" s="112"/>
      <c r="AB2" s="116" t="s">
        <v>19</v>
      </c>
      <c r="AC2" s="112"/>
      <c r="AD2" s="116" t="s">
        <v>20</v>
      </c>
      <c r="AE2" s="112"/>
    </row>
    <row r="3" spans="1:31" ht="15.75" customHeight="1">
      <c r="A3" s="4" t="s">
        <v>21</v>
      </c>
      <c r="B3" s="5" t="s">
        <v>22</v>
      </c>
      <c r="C3" s="5" t="s">
        <v>23</v>
      </c>
      <c r="D3" s="5" t="s">
        <v>22</v>
      </c>
      <c r="E3" s="5" t="s">
        <v>23</v>
      </c>
      <c r="F3" s="5" t="s">
        <v>22</v>
      </c>
      <c r="G3" s="5" t="s">
        <v>23</v>
      </c>
      <c r="H3" s="5" t="s">
        <v>22</v>
      </c>
      <c r="I3" s="5" t="s">
        <v>23</v>
      </c>
      <c r="J3" s="5" t="s">
        <v>22</v>
      </c>
      <c r="K3" s="5" t="s">
        <v>23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22</v>
      </c>
      <c r="Q3" s="5" t="s">
        <v>23</v>
      </c>
      <c r="R3" s="5" t="s">
        <v>22</v>
      </c>
      <c r="S3" s="5" t="s">
        <v>23</v>
      </c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</row>
    <row r="4" spans="1:31" ht="15.75" customHeight="1">
      <c r="A4" s="6">
        <v>43739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5.75" customHeight="1">
      <c r="A5" s="6">
        <v>43740</v>
      </c>
      <c r="B5" s="126" t="s">
        <v>56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12"/>
    </row>
    <row r="6" spans="1:31" ht="15.75" customHeight="1">
      <c r="A6" s="6">
        <v>43741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>
      <c r="A7" s="6">
        <v>43742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>
      <c r="A8" s="6">
        <v>43743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.75" customHeight="1">
      <c r="A9" s="6">
        <v>43744</v>
      </c>
      <c r="B9" s="126" t="s">
        <v>46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12"/>
    </row>
    <row r="10" spans="1:31" ht="15.75" customHeight="1">
      <c r="A10" s="6">
        <v>43745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>
      <c r="A11" s="6">
        <v>43746</v>
      </c>
      <c r="B11" s="126" t="s">
        <v>57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12"/>
    </row>
    <row r="12" spans="1:31" ht="15.75" customHeight="1">
      <c r="A12" s="6">
        <v>43747</v>
      </c>
      <c r="B12" s="9"/>
      <c r="C12" s="9"/>
      <c r="D12" s="9"/>
      <c r="E12" s="9"/>
      <c r="F12" s="9"/>
      <c r="G12" s="9"/>
      <c r="H12" s="22"/>
      <c r="I12" s="22"/>
      <c r="J12" s="22"/>
      <c r="K12" s="2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.75" customHeight="1">
      <c r="A13" s="6">
        <v>43748</v>
      </c>
      <c r="B13" s="9"/>
      <c r="C13" s="9"/>
      <c r="D13" s="9"/>
      <c r="E13" s="9"/>
      <c r="F13" s="9"/>
      <c r="G13" s="9"/>
      <c r="H13" s="22"/>
      <c r="I13" s="22"/>
      <c r="J13" s="22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5.75" customHeight="1">
      <c r="A14" s="6">
        <v>43749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5.75" customHeight="1">
      <c r="A15" s="6">
        <v>43750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.75" customHeight="1">
      <c r="A16" s="6">
        <v>43751</v>
      </c>
      <c r="B16" s="126" t="s">
        <v>46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12"/>
    </row>
    <row r="17" spans="1:31" ht="15.75" customHeight="1">
      <c r="A17" s="6">
        <v>43752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5.75" customHeight="1">
      <c r="A18" s="6">
        <v>43753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5.75" customHeight="1">
      <c r="A19" s="6">
        <v>43754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5.75" customHeight="1">
      <c r="A20" s="6">
        <v>43755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5.75" customHeight="1">
      <c r="A21" s="6">
        <v>43756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5.75" customHeight="1">
      <c r="A22" s="6">
        <v>43757</v>
      </c>
      <c r="B22" s="9"/>
      <c r="C22" s="9"/>
      <c r="D22" s="9"/>
      <c r="E22" s="9"/>
      <c r="F22" s="9"/>
      <c r="G22" s="9"/>
      <c r="H22" s="22"/>
      <c r="I22" s="22"/>
      <c r="J22" s="22"/>
      <c r="K22" s="22"/>
      <c r="L22" s="2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5.75" customHeight="1">
      <c r="A23" s="6">
        <v>43758</v>
      </c>
      <c r="B23" s="126" t="s">
        <v>46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12"/>
    </row>
    <row r="24" spans="1:31" ht="15.75" customHeight="1">
      <c r="A24" s="6">
        <v>43759</v>
      </c>
      <c r="B24" s="9"/>
      <c r="C24" s="9"/>
      <c r="D24" s="9"/>
      <c r="E24" s="9"/>
      <c r="F24" s="9"/>
      <c r="G24" s="9"/>
      <c r="H24" s="22"/>
      <c r="I24" s="69"/>
      <c r="J24" s="22"/>
      <c r="K24" s="69"/>
      <c r="L24" s="2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5.75" customHeight="1">
      <c r="A25" s="6">
        <v>43760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5.75" customHeight="1">
      <c r="A26" s="6">
        <v>43761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5.75" customHeight="1">
      <c r="A27" s="6">
        <v>43762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5.75" customHeight="1">
      <c r="A28" s="6">
        <v>43763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5.75" customHeight="1">
      <c r="A29" s="6">
        <v>43764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6">
        <v>43765</v>
      </c>
      <c r="B30" s="126" t="s">
        <v>60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12"/>
    </row>
    <row r="31" spans="1:31" ht="15.75" customHeight="1">
      <c r="A31" s="6">
        <v>43766</v>
      </c>
      <c r="B31" s="126" t="s">
        <v>61</v>
      </c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12"/>
    </row>
    <row r="32" spans="1:31" ht="15.75" customHeight="1">
      <c r="A32" s="6">
        <v>43767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5.75" customHeight="1">
      <c r="A33" s="6">
        <v>43768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5.75" customHeight="1">
      <c r="A34" s="6">
        <v>43769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5.75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5.75" customHeight="1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6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.75" customHeight="1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.75" customHeight="1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.75" customHeight="1">
      <c r="A39" s="18" t="s">
        <v>26</v>
      </c>
      <c r="B39" s="114">
        <f>COUNTIF(B4:B36,"NP")</f>
        <v>0</v>
      </c>
      <c r="C39" s="112"/>
      <c r="D39" s="114">
        <f>COUNTIF(D4:D36,"NP")</f>
        <v>0</v>
      </c>
      <c r="E39" s="112"/>
      <c r="F39" s="115">
        <f>COUNTIF(G4:G36,"NP")</f>
        <v>0</v>
      </c>
      <c r="G39" s="112"/>
      <c r="H39" s="115">
        <f>COUNTIF(I4:I36,"NP")</f>
        <v>0</v>
      </c>
      <c r="I39" s="112"/>
      <c r="J39" s="114">
        <f>COUNTIF(J4:J36,"NP")</f>
        <v>0</v>
      </c>
      <c r="K39" s="112"/>
      <c r="L39" s="114">
        <f>COUNTIF(L4:L36,"NP")</f>
        <v>0</v>
      </c>
      <c r="M39" s="112"/>
      <c r="N39" s="114">
        <f>COUNTIF(N4:N36,"NP")</f>
        <v>0</v>
      </c>
      <c r="O39" s="112"/>
      <c r="P39" s="114">
        <f>COUNTIF(P4:P36,"NP")</f>
        <v>0</v>
      </c>
      <c r="Q39" s="112"/>
      <c r="R39" s="114">
        <f>COUNTIF(R4:R36,"NP")</f>
        <v>0</v>
      </c>
      <c r="S39" s="112"/>
      <c r="T39" s="114">
        <f>COUNTIF(T4:T36,"NP")</f>
        <v>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0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</row>
    <row r="40" spans="1:31" ht="15.75" customHeight="1">
      <c r="A40" s="23" t="s">
        <v>27</v>
      </c>
      <c r="B40" s="113" t="e">
        <f ca="1">countcoloredcells(B4:B31,$A$40)</f>
        <v>#NAME?</v>
      </c>
      <c r="C40" s="112"/>
      <c r="D40" s="113" t="e">
        <f ca="1">countcoloredcells(D4:D31,$A$40)</f>
        <v>#NAME?</v>
      </c>
      <c r="E40" s="112"/>
      <c r="F40" s="123" t="e">
        <f ca="1">countcoloredcells(G4:G31,$A$40)</f>
        <v>#NAME?</v>
      </c>
      <c r="G40" s="124"/>
      <c r="H40" s="123" t="e">
        <f ca="1">countcoloredcells(I4:I31,$A$40)</f>
        <v>#NAME?</v>
      </c>
      <c r="I40" s="124"/>
      <c r="J40" s="113" t="e">
        <f ca="1">countcoloredcells(J4:J36,$A$40)</f>
        <v>#NAME?</v>
      </c>
      <c r="K40" s="112"/>
      <c r="L40" s="113" t="e">
        <f ca="1">countcoloredcells(L4:L36,$A$40)</f>
        <v>#NAME?</v>
      </c>
      <c r="M40" s="112"/>
      <c r="N40" s="113" t="e">
        <f ca="1">countcoloredcells(N4:N36,$A$40)</f>
        <v>#NAME?</v>
      </c>
      <c r="O40" s="112"/>
      <c r="P40" s="113" t="e">
        <f ca="1">countcoloredcells(P4:P36,$A$40)</f>
        <v>#NAME?</v>
      </c>
      <c r="Q40" s="112"/>
      <c r="R40" s="113" t="e">
        <f ca="1">countcoloredcells(R4:R36,$A$40)</f>
        <v>#NAME?</v>
      </c>
      <c r="S40" s="112"/>
      <c r="T40" s="113" t="e">
        <f ca="1">countcoloredcells(T4:T36,$A$40)</f>
        <v>#NAME?</v>
      </c>
      <c r="U40" s="112"/>
      <c r="V40" s="113" t="e">
        <f ca="1">countcoloredcells(V4:V36,$A$40)</f>
        <v>#NAME?</v>
      </c>
      <c r="W40" s="112"/>
      <c r="X40" s="113" t="e">
        <f ca="1">countcoloredcells(X4:X36,$A$40)</f>
        <v>#NAME?</v>
      </c>
      <c r="Y40" s="112"/>
      <c r="Z40" s="113" t="e">
        <f ca="1">countcoloredcells(Z4:Z36,$A$40)</f>
        <v>#NAME?</v>
      </c>
      <c r="AA40" s="112"/>
      <c r="AB40" s="113" t="e">
        <f ca="1">countcoloredcells(AB4:AB36,$A$40)</f>
        <v>#NAME?</v>
      </c>
      <c r="AC40" s="112"/>
      <c r="AD40" s="113" t="e">
        <f ca="1">countcoloredcells(AD4:AD36,$A$40)</f>
        <v>#NAME?</v>
      </c>
      <c r="AE40" s="112"/>
    </row>
    <row r="41" spans="1:31" ht="15.75" customHeight="1">
      <c r="A41" s="27" t="s">
        <v>28</v>
      </c>
      <c r="B41" s="113" t="e">
        <f ca="1">countcoloredcells(B4:B36,$A$41)</f>
        <v>#NAME?</v>
      </c>
      <c r="C41" s="112"/>
      <c r="D41" s="113" t="e">
        <f ca="1">countcoloredcells(D4:D36,$A$41)</f>
        <v>#NAME?</v>
      </c>
      <c r="E41" s="112"/>
      <c r="F41" s="123" t="e">
        <f ca="1">countcoloredcells(F3:F35,$A$41)</f>
        <v>#NAME?</v>
      </c>
      <c r="G41" s="124"/>
      <c r="H41" s="123" t="e">
        <f ca="1">countcoloredcells(H4:H36,$A$41)</f>
        <v>#NAME?</v>
      </c>
      <c r="I41" s="124"/>
      <c r="J41" s="113" t="e">
        <f ca="1">countcoloredcells(J4:J36,$A$41)</f>
        <v>#NAME?</v>
      </c>
      <c r="K41" s="112"/>
      <c r="L41" s="113" t="e">
        <f ca="1">countcoloredcells(L4:L36,$A$41)</f>
        <v>#NAME?</v>
      </c>
      <c r="M41" s="112"/>
      <c r="N41" s="113" t="e">
        <f ca="1">countcoloredcells(N4:N36,$A$41)</f>
        <v>#NAME?</v>
      </c>
      <c r="O41" s="112"/>
      <c r="P41" s="113" t="e">
        <f ca="1">countcoloredcells(P4:P36,$A$41)</f>
        <v>#NAME?</v>
      </c>
      <c r="Q41" s="112"/>
      <c r="R41" s="113" t="e">
        <f ca="1">countcoloredcells(R4:R36,$A$41)</f>
        <v>#NAME?</v>
      </c>
      <c r="S41" s="112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</row>
    <row r="42" spans="1:31" ht="15.75" customHeight="1">
      <c r="A42" s="28" t="s">
        <v>29</v>
      </c>
      <c r="B42" s="113" t="e">
        <f ca="1">countcoloredcells(B4:B36,$A$42)</f>
        <v>#NAME?</v>
      </c>
      <c r="C42" s="112"/>
      <c r="D42" s="113" t="e">
        <f ca="1">countcoloredcells(D4:D36,$A$42)</f>
        <v>#NAME?</v>
      </c>
      <c r="E42" s="112"/>
      <c r="F42" s="123" t="e">
        <f ca="1">countcoloredcells(F4:F36,$A$42)</f>
        <v>#NAME?</v>
      </c>
      <c r="G42" s="124"/>
      <c r="H42" s="123" t="e">
        <f ca="1">countcoloredcells(H4:H36,$A$42)</f>
        <v>#NAME?</v>
      </c>
      <c r="I42" s="124"/>
      <c r="J42" s="123" t="e">
        <f ca="1">countcoloredcells(J4:J36,$A$42)</f>
        <v>#NAME?</v>
      </c>
      <c r="K42" s="124"/>
      <c r="L42" s="113" t="e">
        <f ca="1">countcoloredcells(L4:L36,$A$42)</f>
        <v>#NAME?</v>
      </c>
      <c r="M42" s="112"/>
      <c r="N42" s="113" t="e">
        <f ca="1">countcoloredcells(N4:N36,$A$42)</f>
        <v>#NAME?</v>
      </c>
      <c r="O42" s="112"/>
      <c r="P42" s="113" t="e">
        <f ca="1">countcoloredcells(P4:P36,$A$42)</f>
        <v>#NAME?</v>
      </c>
      <c r="Q42" s="112"/>
      <c r="R42" s="113" t="e">
        <f ca="1">countcoloredcells(R4:R36,$A$42)</f>
        <v>#NAME?</v>
      </c>
      <c r="S42" s="112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</row>
    <row r="43" spans="1:31" ht="15.75" customHeight="1">
      <c r="A43" s="29" t="s">
        <v>30</v>
      </c>
      <c r="B43" s="33" t="e">
        <f ca="1">IF(AND(DAY(TODAY()) &lt;= 31, MONTH(TODAY()) =10, ISNUMBER($L46)), DAY(TODAY()) - (B39+B40+B41+B42+$L46), DAY("10/31/2019") - (B39+B41+B42+$L46))</f>
        <v>#VALUE!</v>
      </c>
      <c r="C43" s="24"/>
      <c r="D43" s="33" t="e">
        <f ca="1">IF(AND(DAY(TODAY()) &lt;= 31, MONTH(TODAY()) =10, ISNUMBER($L46)), DAY(TODAY()) - (D39+D40+D41+D42+$L46), DAY("10/31/2019") - (D39+D41+D42+$L46))</f>
        <v>#VALUE!</v>
      </c>
      <c r="E43" s="24"/>
      <c r="F43" s="33" t="e">
        <f ca="1">IF(AND(DAY(TODAY()) &lt;= 31, MONTH(TODAY()) =10, ISNUMBER($L46)), DAY(TODAY()) - (F39+F40+F41+F42+$L46), DAY("10/31/2019") - (F39+F41+F42+$L46))</f>
        <v>#VALUE!</v>
      </c>
      <c r="G43" s="24"/>
      <c r="H43" s="33" t="e">
        <f ca="1">IF(AND(DAY(TODAY()) &lt;= 31, MONTH(TODAY()) =10, ISNUMBER($L46)), DAY(TODAY()) - (H39+H40+H41+H42+$L46), DAY("10/31/2019") - (H39+H41+H42+$L46))</f>
        <v>#VALUE!</v>
      </c>
      <c r="I43" s="32"/>
      <c r="J43" s="33" t="e">
        <f ca="1">IF(AND(DAY(TODAY()) &lt;= 31, MONTH(TODAY()) =10, ISNUMBER($L46)), DAY(TODAY()) - (J39+J40+J41+J42+$L46), DAY("10/31/2019") - (J39+J41+J42+$L46))</f>
        <v>#VALUE!</v>
      </c>
      <c r="K43" s="24"/>
      <c r="L43" s="33" t="e">
        <f ca="1">IF(AND(DAY(TODAY()) &lt;= 31, MONTH(TODAY()) =10, ISNUMBER($L46)), DAY(TODAY()) - (L39+L40+L41+L42+$L46), DAY("10/31/2019") - (L39+L41+L42+$L46))</f>
        <v>#VALUE!</v>
      </c>
      <c r="M43" s="24"/>
      <c r="N43" s="33" t="e">
        <f ca="1">IF(AND(DAY(TODAY()) &lt;= 31, MONTH(TODAY()) =10, ISNUMBER($L46)), DAY(TODAY()) - (N39+N40+N41+N42+$L46), DAY("10/31/2019") - (N39+N41+N42+$L46))</f>
        <v>#VALUE!</v>
      </c>
      <c r="O43" s="24"/>
      <c r="P43" s="33" t="e">
        <f ca="1">IF(AND(DAY(TODAY()) &lt;= 31, MONTH(TODAY()) =10, ISNUMBER($L46)), DAY(TODAY()) - (P39+P40+P41+P42+$L46), DAY("10/31/2019") - (P39+P41+P42+$L46))</f>
        <v>#VALUE!</v>
      </c>
      <c r="Q43" s="32"/>
      <c r="R43" s="33" t="e">
        <f ca="1">IF(AND(DAY(TODAY()) &lt;= 31, MONTH(TODAY()) =10, ISNUMBER($L46)), DAY(TODAY()) - (R39+R40+R41+R42+$L46), DAY("10/31/2019") - (R39+R41+R42+$L46))</f>
        <v>#VALUE!</v>
      </c>
      <c r="S43" s="32"/>
      <c r="T43" s="33" t="e">
        <f ca="1">IF(AND(DAY(TODAY()) &lt;= 31, MONTH(TODAY()) =10, ISNUMBER($L46)), DAY(TODAY()) - (T39+T40+T41+T42+$L46), DAY("10/31/2019") - (T39+T41+T42+$L46))</f>
        <v>#VALUE!</v>
      </c>
      <c r="U43" s="32"/>
      <c r="V43" s="33" t="e">
        <f ca="1">IF(AND(DAY(TODAY()) &lt;= 31, MONTH(TODAY()) =10, ISNUMBER($L46)), DAY(TODAY()) - (V39+V40+V41+V42+$L46), DAY("10/31/2019") - (V39+V41+V42+$L46))</f>
        <v>#VALUE!</v>
      </c>
      <c r="W43" s="32"/>
      <c r="X43" s="33" t="e">
        <f ca="1">IF(AND(DAY(TODAY()) &lt;= 31, MONTH(TODAY()) =10, ISNUMBER($L46)), DAY(TODAY()) - (X39+X40+X41+X42+$L46), DAY("10/31/2019") - (X39+X41+X42+$L46))</f>
        <v>#VALUE!</v>
      </c>
      <c r="Y43" s="32"/>
      <c r="Z43" s="33" t="e">
        <f ca="1">IF(AND(DAY(TODAY()) &lt;= 31, MONTH(TODAY()) =10, ISNUMBER($L46)), DAY(TODAY()) - (Z39+Z40+Z41+Z42+$L46), DAY("10/31/2019") - (Z39+Z41+Z42+$L46))</f>
        <v>#VALUE!</v>
      </c>
      <c r="AA43" s="32"/>
      <c r="AB43" s="33" t="e">
        <f ca="1">IF(AND(DAY(TODAY()) &lt;= 31, MONTH(TODAY()) =10, ISNUMBER($L46)), DAY(TODAY()) - (AB39+AB40+AB41+AB42+$L46), DAY("10/31/2019") - (AB39+AB41+AB42+$L46))</f>
        <v>#VALUE!</v>
      </c>
      <c r="AC43" s="32"/>
      <c r="AD43" s="33" t="e">
        <f ca="1">IF(AND(DAY(TODAY()) &lt;= 31, MONTH(TODAY()) =10, ISNUMBER($L46)), DAY(TODAY()) - (AD39+AD40+AD41+AD42+$L46), DAY("10/31/2019") - (AD39+AD41+AD42+$L46))</f>
        <v>#VALUE!</v>
      </c>
      <c r="AE43" s="32"/>
    </row>
    <row r="44" spans="1:31" ht="15.75" customHeight="1">
      <c r="A44" s="28" t="s">
        <v>31</v>
      </c>
      <c r="B44" s="111" t="e">
        <f ca="1">B43+B42-$B$45</f>
        <v>#VALUE!</v>
      </c>
      <c r="C44" s="112"/>
      <c r="D44" s="111" t="e">
        <f ca="1">D43+D42-$B$45</f>
        <v>#VALUE!</v>
      </c>
      <c r="E44" s="112"/>
      <c r="F44" s="111" t="e">
        <f ca="1">F43+F42-$B$45</f>
        <v>#VALUE!</v>
      </c>
      <c r="G44" s="112"/>
      <c r="H44" s="111" t="e">
        <f ca="1">H43+H42-$B$45</f>
        <v>#VALUE!</v>
      </c>
      <c r="I44" s="112"/>
      <c r="J44" s="111" t="e">
        <f ca="1">J43+J42-$B$45</f>
        <v>#VALUE!</v>
      </c>
      <c r="K44" s="112"/>
      <c r="L44" s="111" t="e">
        <f ca="1">L43+L42-$B$45</f>
        <v>#VALUE!</v>
      </c>
      <c r="M44" s="112"/>
      <c r="N44" s="111" t="e">
        <f ca="1">N43+N42-$B$45</f>
        <v>#VALUE!</v>
      </c>
      <c r="O44" s="112"/>
      <c r="P44" s="111" t="e">
        <f ca="1">P43+P42-$B$45</f>
        <v>#VALUE!</v>
      </c>
      <c r="Q44" s="112"/>
      <c r="R44" s="111" t="e">
        <f ca="1">R43+R42-$B$45</f>
        <v>#VALUE!</v>
      </c>
      <c r="S44" s="112"/>
      <c r="T44" s="111" t="e">
        <f ca="1">T43+T42-$B$45</f>
        <v>#VALUE!</v>
      </c>
      <c r="U44" s="112"/>
      <c r="V44" s="111" t="e">
        <f ca="1">V43+V42-$B$45</f>
        <v>#VALUE!</v>
      </c>
      <c r="W44" s="112"/>
      <c r="X44" s="111" t="e">
        <f ca="1">X43+X42-$B$45</f>
        <v>#VALUE!</v>
      </c>
      <c r="Y44" s="112"/>
      <c r="Z44" s="111" t="e">
        <f ca="1">Z43+Z42-$B$45</f>
        <v>#VALUE!</v>
      </c>
      <c r="AA44" s="112"/>
      <c r="AB44" s="111" t="e">
        <f ca="1">AB43+AB42-$B$45</f>
        <v>#VALUE!</v>
      </c>
      <c r="AC44" s="112"/>
      <c r="AD44" s="111" t="e">
        <f ca="1">AD43+AD42-$B$45</f>
        <v>#VALUE!</v>
      </c>
      <c r="AE44" s="112"/>
    </row>
    <row r="45" spans="1:31" ht="15">
      <c r="A45" s="34" t="s">
        <v>32</v>
      </c>
      <c r="B45" s="39">
        <f>COUNTIF(B4:AE36, "***** ****** Holiday ***")</f>
        <v>4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ht="15">
      <c r="A46" s="44"/>
      <c r="B46" s="81"/>
      <c r="C46" s="38"/>
      <c r="D46" s="38"/>
      <c r="E46" s="38"/>
      <c r="F46" s="38"/>
      <c r="G46" s="38"/>
      <c r="H46" s="38"/>
      <c r="I46" s="38"/>
      <c r="J46" s="38"/>
      <c r="K46" s="39"/>
      <c r="L46" s="84">
        <f>COUNTIF(B4:B36,"*** SUNDAY ***")</f>
        <v>3</v>
      </c>
      <c r="M46" s="37" t="s">
        <v>33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31" ht="15.75" customHeight="1">
      <c r="A47" s="4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84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ht="15.75" customHeight="1">
      <c r="A48" s="4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6"/>
      <c r="M48" s="38"/>
      <c r="N48" s="38"/>
      <c r="O48" s="38"/>
      <c r="P48" s="4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ht="15.75" customHeight="1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43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</sheetData>
  <mergeCells count="102">
    <mergeCell ref="AD40:AE40"/>
    <mergeCell ref="AD41:AE41"/>
    <mergeCell ref="F39:G39"/>
    <mergeCell ref="B39:C39"/>
    <mergeCell ref="D39:E39"/>
    <mergeCell ref="H39:I39"/>
    <mergeCell ref="H40:I40"/>
    <mergeCell ref="H2:I2"/>
    <mergeCell ref="F2:G2"/>
    <mergeCell ref="B2:C2"/>
    <mergeCell ref="F40:G40"/>
    <mergeCell ref="D40:E40"/>
    <mergeCell ref="D2:E2"/>
    <mergeCell ref="B23:AE23"/>
    <mergeCell ref="B31:AE31"/>
    <mergeCell ref="B30:AE30"/>
    <mergeCell ref="B16:AE16"/>
    <mergeCell ref="B11:AE11"/>
    <mergeCell ref="B9:AE9"/>
    <mergeCell ref="J39:K39"/>
    <mergeCell ref="T39:U39"/>
    <mergeCell ref="AD39:AE39"/>
    <mergeCell ref="AB39:AC39"/>
    <mergeCell ref="V39:W39"/>
    <mergeCell ref="X39:Y39"/>
    <mergeCell ref="Z39:AA39"/>
    <mergeCell ref="A1:A2"/>
    <mergeCell ref="AD2:AE2"/>
    <mergeCell ref="R2:S2"/>
    <mergeCell ref="T2:U2"/>
    <mergeCell ref="P2:Q2"/>
    <mergeCell ref="N2:O2"/>
    <mergeCell ref="R1:AE1"/>
    <mergeCell ref="D1:M1"/>
    <mergeCell ref="B5:AE5"/>
    <mergeCell ref="L2:M2"/>
    <mergeCell ref="J2:K2"/>
    <mergeCell ref="N1:Q1"/>
    <mergeCell ref="AB2:AC2"/>
    <mergeCell ref="Z2:AA2"/>
    <mergeCell ref="X2:Y2"/>
    <mergeCell ref="V2:W2"/>
    <mergeCell ref="B1:C1"/>
    <mergeCell ref="P39:Q39"/>
    <mergeCell ref="L39:M39"/>
    <mergeCell ref="AB41:AC41"/>
    <mergeCell ref="V40:W40"/>
    <mergeCell ref="V41:W41"/>
    <mergeCell ref="T41:U41"/>
    <mergeCell ref="R41:S41"/>
    <mergeCell ref="P41:Q41"/>
    <mergeCell ref="N40:O40"/>
    <mergeCell ref="L41:M41"/>
    <mergeCell ref="D41:E41"/>
    <mergeCell ref="AB40:AC40"/>
    <mergeCell ref="J40:K40"/>
    <mergeCell ref="J41:K41"/>
    <mergeCell ref="Z41:AA41"/>
    <mergeCell ref="Z40:AA40"/>
    <mergeCell ref="F41:G41"/>
    <mergeCell ref="H41:I41"/>
    <mergeCell ref="X41:Y41"/>
    <mergeCell ref="X40:Y40"/>
    <mergeCell ref="J42:K42"/>
    <mergeCell ref="B42:C42"/>
    <mergeCell ref="D42:E42"/>
    <mergeCell ref="L40:M40"/>
    <mergeCell ref="F42:G42"/>
    <mergeCell ref="H42:I42"/>
    <mergeCell ref="H44:I44"/>
    <mergeCell ref="J44:K44"/>
    <mergeCell ref="F44:G44"/>
    <mergeCell ref="B44:C44"/>
    <mergeCell ref="D44:E44"/>
    <mergeCell ref="L44:M44"/>
    <mergeCell ref="B41:C41"/>
    <mergeCell ref="B40:C40"/>
    <mergeCell ref="L42:M42"/>
    <mergeCell ref="R40:S40"/>
    <mergeCell ref="T40:U40"/>
    <mergeCell ref="N41:O41"/>
    <mergeCell ref="N39:O39"/>
    <mergeCell ref="P42:Q42"/>
    <mergeCell ref="N42:O42"/>
    <mergeCell ref="T42:U42"/>
    <mergeCell ref="R42:S42"/>
    <mergeCell ref="R39:S39"/>
    <mergeCell ref="P40:Q40"/>
    <mergeCell ref="AB42:AC42"/>
    <mergeCell ref="AD42:AE42"/>
    <mergeCell ref="AB44:AC44"/>
    <mergeCell ref="AD44:AE44"/>
    <mergeCell ref="P44:Q44"/>
    <mergeCell ref="R44:S44"/>
    <mergeCell ref="N44:O44"/>
    <mergeCell ref="Z42:AA42"/>
    <mergeCell ref="Z44:AA44"/>
    <mergeCell ref="X42:Y42"/>
    <mergeCell ref="X44:Y44"/>
    <mergeCell ref="V44:W44"/>
    <mergeCell ref="T44:U44"/>
    <mergeCell ref="V42:W42"/>
  </mergeCells>
  <conditionalFormatting sqref="C4 E4 G4 I4 K4 M4 O4 Q4 S4 U4 W4 Y4 AA4 AC4 AE4 C6:C8 E6:E8 G6:G8 I6:I8 K6:K8 M6:M8 O6:O8 Q6:Q8 S6:S8 U6:U8 W6:W8 Y6:Y8 AA6:AA8 AC6:AC8 AE6:AE8 C10 E10 G10 I10 K10 M10 O10 Q10 S10 U10 W10 Y10 AA10 AC10 AE10 C12:C15 E12:E15 G12:G15 I12:I15 K12:K15 M12:M15 O12:O15 Q12:Q15 S12:S15 U12:U15 W12:W15 Y12:Y15 AA12:AA15 AC12:AC15 AE12:AE15 C17:C22 E17:E22 G17:G22 I17:I22 K17:K22 M17:M22 O17:O22 Q17:Q22 S17:S22 U17:U22 W17:W22 Y17:Y22 AA17:AA22 AC17:AC22 AE17:AE22 C24:C29 E24:E29 G24:G29 I24:I29 K24:K29 M24:M29 O24:O29 Q24:Q29 S24:S29 U24:U29 W24:W29 Y24:Y29 AA24:AA29 AC24:AC29 AE24:AE29 C32:C36 E32:E38 G32:G38 I32:I38 K32:K38 M32:M38 O32:O38 Q32:Q38 S32:S38 U32:U38 W32:W38 Y32:Y38 AA32:AA38 AC32:AC38 AE32:AE38">
    <cfRule type="expression" dxfId="32" priority="1">
      <formula>AND(VALUE(C4) &lt;&gt; 0,HOUR(C4) = 17)</formula>
    </cfRule>
  </conditionalFormatting>
  <conditionalFormatting sqref="B4:AE36">
    <cfRule type="containsText" dxfId="31" priority="2" operator="containsText" text="NP">
      <formula>NOT(ISERROR(SEARCH(("NP"),(B4))))</formula>
    </cfRule>
  </conditionalFormatting>
  <conditionalFormatting sqref="B4:AE36">
    <cfRule type="expression" dxfId="30" priority="3">
      <formula>HOUR(C4) = ""</formula>
    </cfRule>
  </conditionalFormatting>
  <conditionalFormatting sqref="C4 E4 G4 I4 K4 M4 O4 Q4 S4 U4 W4 Y4 AA4 AC4 AE4 C6:C8 E6:E8 G6:G8 I6:I8 K6:K8 M6:M8 O6:O8 Q6:Q8 S6:S8 U6:U8 W6:W8 Y6:Y8 AA6:AA8 AC6:AC8 AE6:AE8 C10 E10 G10 I10 K10 M10 O10 Q10 S10 U10 W10 Y10 AA10 AC10 AE10 C12:C15 E12:E15 G12:G15 I12:I15 K12:K15 M12:M15 O12:O15 Q12:Q15 S12:S15 U12:U15 W12:W15 Y12:Y15 AA12:AA15 AC12:AC15 AE12:AE15 C17:C22 E17:E22 G17:G22 I17:I22 K17:K22 M17:M22 O17:O22 Q17:Q22 S17:S22 U17:U22 W17:W22 Y17:Y22 AA17:AA22 AC17:AC22 AE17:AE22 C24:C29 E24:E29 G24:G29 I24:I29 K24:K29 M24:M29 O24:O29 Q24:Q29 S24:S29 U24:U29 W24:W29 Y24:Y29 AA24:AA29 AC24:AC29 AE24:AE29 C32:C36 E32:E38 G32:G38 I32:I38 K32:K38 M32:M38 O32:O38 Q32:Q38 S32:S38 U32:U38 W32:W38 Y32:Y38 AA32:AA38 AC32:AC38 AE32:AE38">
    <cfRule type="expression" dxfId="29" priority="4">
      <formula>AND(VALUE(C4) &lt;&gt; 0,HOUR(C4) &lt; 17)</formula>
    </cfRule>
  </conditionalFormatting>
  <conditionalFormatting sqref="C4 E4 G4 I4 K4 M4 O4 Q4 S4 U4 W4 Y4 AA4 AC4 AE4 C6:C8 E6:E8 G6:G8 I6:I8 K6:K8 M6:M8 O6:O8 Q6:Q8 S6:S8 U6:U8 W6:W8 Y6:Y8 AA6:AA8 AC6:AC8 AE6:AE8 C10 E10 G10 I10 K10 M10 O10 Q10 S10 U10 W10 Y10 AA10 AC10 AE10 C12:C15 E12:E15 G12:G15 I12:I15 K12:K15 M12:M15 O12:O15 Q12:Q15 S12:S15 U12:U15 W12:W15 Y12:Y15 AA12:AA15 AC12:AC15 AE12:AE15 C17:C22 E17:E22 G17:G22 I17:I22 K17:K22 M17:M22 O17:O22 Q17:Q22 S17:S22 U17:U22 W17:W22 Y17:Y22 AA17:AA22 AC17:AC22 AE17:AE22 C24:C29 E24:E29 G24:G29 I24:I29 K24:K29 M24:M29 O24:O29 Q24:Q29 S24:S29 U24:U29 W24:W29 Y24:Y29 AA24:AA29 AC24:AC29 AE24:AE29 C32:C36 E32:E38 G32:G38 I32:I38 K32:K38 M32:M38 O32:O38 Q32:Q38 S32:S38 U32:U38 W32:W38 Y32:Y38 AA32:AA38 AC32:AC38 AE32:AE38">
    <cfRule type="expression" dxfId="28" priority="5">
      <formula>AND(HOUR(C4) &gt;=16,MINUTE(C4) &gt;=59,VALUE(C4) &lt;&gt; 0)</formula>
    </cfRule>
  </conditionalFormatting>
  <conditionalFormatting sqref="B4:B38 D4:D38 F4:F38 H4:H38 J4:J38 L4:L38 N4:N38 P4:P38 R4:R38 T4:T38 V4:V38 X4:X38 Z4:Z38 AB4:AB38 AD4:AD38">
    <cfRule type="expression" dxfId="27" priority="6">
      <formula>AND(HOUR(B4) &gt;= 8, MINUTE(B4) &gt;= 36)</formula>
    </cfRule>
  </conditionalFormatting>
  <conditionalFormatting sqref="B4:B38 D4:D38 F4:F38 H4:H38 J4:J38 L4:L38 N4:N38 P4:P38 R4:R38 T4:T38 V4:V38 X4:X38 Z4:Z38 AB4:AB38 AD4:AD38">
    <cfRule type="expression" dxfId="26" priority="7">
      <formula>HOUR(B4) &gt;8</formula>
    </cfRule>
  </conditionalFormatting>
  <conditionalFormatting sqref="B4:B38 D4:D38 F4:F38 H4:H38 J4:J38 L4:L38 N4:N38 P4:P38 R4:R38 T4:T38 V4:V38 X4:X38 Z4:Z38 AB4:AB38 AD4:AD38">
    <cfRule type="expression" dxfId="25" priority="8">
      <formula>AND(HOUR(B4) &lt;= 8,MINUTE(B4) &lt;= 30, VALUE(B4) &lt;&gt; 0)</formula>
    </cfRule>
  </conditionalFormatting>
  <conditionalFormatting sqref="B4:B38 D4:D38 F4:F38 H4:H38 J4:J38 L4:L38 N4:N38 P4:P38 R4:R38 T4:T38 V4:V38 X4:X38 Z4:Z38 AB4:AB38 AD4:AD38">
    <cfRule type="expression" dxfId="24" priority="9">
      <formula>AND(HOUR(B4) &lt; 8, VALUE(B4) &lt;&gt; 0)</formula>
    </cfRule>
  </conditionalFormatting>
  <conditionalFormatting sqref="B4:B38 D4:D38 F4:F38 H4:H38 J4:J38 L4:L38 N4:N38 P4:P38 R4:R38 T4:T38 V4:V38 X4:X38 Z4:Z38 AB4:AB38 AD4:AD38">
    <cfRule type="expression" dxfId="23" priority="10">
      <formula>AND(HOUR(B4) &lt;= 8,MINUTE(B4) &lt;= 35, VALUE(B4) &lt;&gt; 0)</formula>
    </cfRule>
  </conditionalFormatting>
  <conditionalFormatting sqref="B4:B38 D4:D38 F4:F38 H4:H38 J4:J38 L4:L38 N4:N38 P4:P38 R4:R38 T4:T38 V4:V38 X4:X38 Z4:Z38 AB4:AB38 AD4:AD38">
    <cfRule type="expression" dxfId="22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9" width="7.5703125" customWidth="1"/>
    <col min="10" max="10" width="9" customWidth="1"/>
    <col min="11" max="11" width="8.85546875" customWidth="1"/>
    <col min="12" max="12" width="9.140625" customWidth="1"/>
    <col min="13" max="13" width="8.28515625" customWidth="1"/>
    <col min="14" max="17" width="7.5703125" customWidth="1"/>
    <col min="18" max="18" width="6.5703125" customWidth="1"/>
    <col min="19" max="19" width="7.5703125" customWidth="1"/>
    <col min="20" max="20" width="6.42578125" customWidth="1"/>
    <col min="21" max="21" width="7.5703125" customWidth="1"/>
    <col min="22" max="22" width="6.28515625" customWidth="1"/>
    <col min="23" max="25" width="7.5703125" customWidth="1"/>
    <col min="26" max="26" width="6.85546875" customWidth="1"/>
    <col min="27" max="27" width="7.5703125" customWidth="1"/>
    <col min="28" max="28" width="7" customWidth="1"/>
    <col min="29" max="31" width="7.5703125" customWidth="1"/>
  </cols>
  <sheetData>
    <row r="1" spans="1:31" ht="15.75" customHeight="1">
      <c r="A1" s="118" t="s">
        <v>58</v>
      </c>
      <c r="B1" s="117" t="s">
        <v>2</v>
      </c>
      <c r="C1" s="112"/>
      <c r="D1" s="116" t="s">
        <v>3</v>
      </c>
      <c r="E1" s="120"/>
      <c r="F1" s="120"/>
      <c r="G1" s="120"/>
      <c r="H1" s="120"/>
      <c r="I1" s="120"/>
      <c r="J1" s="120"/>
      <c r="K1" s="120"/>
      <c r="L1" s="120"/>
      <c r="M1" s="112"/>
      <c r="N1" s="121" t="s">
        <v>4</v>
      </c>
      <c r="O1" s="120"/>
      <c r="P1" s="120"/>
      <c r="Q1" s="112"/>
      <c r="R1" s="117" t="s">
        <v>5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12"/>
    </row>
    <row r="2" spans="1:31" ht="15.75" customHeight="1">
      <c r="A2" s="119"/>
      <c r="B2" s="116" t="s">
        <v>6</v>
      </c>
      <c r="C2" s="112"/>
      <c r="D2" s="117" t="s">
        <v>8</v>
      </c>
      <c r="E2" s="112"/>
      <c r="F2" s="117" t="s">
        <v>9</v>
      </c>
      <c r="G2" s="112"/>
      <c r="H2" s="117" t="s">
        <v>10</v>
      </c>
      <c r="I2" s="112"/>
      <c r="J2" s="117" t="s">
        <v>11</v>
      </c>
      <c r="K2" s="112"/>
      <c r="L2" s="117" t="s">
        <v>42</v>
      </c>
      <c r="M2" s="112"/>
      <c r="N2" s="117" t="s">
        <v>12</v>
      </c>
      <c r="O2" s="112"/>
      <c r="P2" s="117" t="s">
        <v>13</v>
      </c>
      <c r="Q2" s="112"/>
      <c r="R2" s="116" t="s">
        <v>14</v>
      </c>
      <c r="S2" s="112"/>
      <c r="T2" s="117" t="s">
        <v>15</v>
      </c>
      <c r="U2" s="112"/>
      <c r="V2" s="117" t="s">
        <v>16</v>
      </c>
      <c r="W2" s="112"/>
      <c r="X2" s="116" t="s">
        <v>17</v>
      </c>
      <c r="Y2" s="112"/>
      <c r="Z2" s="116" t="s">
        <v>18</v>
      </c>
      <c r="AA2" s="112"/>
      <c r="AB2" s="116" t="s">
        <v>19</v>
      </c>
      <c r="AC2" s="112"/>
      <c r="AD2" s="116" t="s">
        <v>20</v>
      </c>
      <c r="AE2" s="112"/>
    </row>
    <row r="3" spans="1:31" ht="15.75" customHeight="1">
      <c r="A3" s="4" t="s">
        <v>21</v>
      </c>
      <c r="B3" s="5" t="s">
        <v>22</v>
      </c>
      <c r="C3" s="5" t="s">
        <v>23</v>
      </c>
      <c r="D3" s="5" t="s">
        <v>22</v>
      </c>
      <c r="E3" s="5" t="s">
        <v>23</v>
      </c>
      <c r="F3" s="5" t="s">
        <v>22</v>
      </c>
      <c r="G3" s="5" t="s">
        <v>23</v>
      </c>
      <c r="H3" s="5" t="s">
        <v>22</v>
      </c>
      <c r="I3" s="5" t="s">
        <v>23</v>
      </c>
      <c r="J3" s="5" t="s">
        <v>22</v>
      </c>
      <c r="K3" s="5" t="s">
        <v>23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22</v>
      </c>
      <c r="Q3" s="5" t="s">
        <v>23</v>
      </c>
      <c r="R3" s="5" t="s">
        <v>22</v>
      </c>
      <c r="S3" s="5" t="s">
        <v>23</v>
      </c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</row>
    <row r="4" spans="1:31" ht="15.75" customHeight="1">
      <c r="A4" s="6">
        <v>43709</v>
      </c>
      <c r="B4" s="126" t="s">
        <v>46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12"/>
    </row>
    <row r="5" spans="1:31" ht="15.75" customHeight="1">
      <c r="A5" s="6">
        <v>43710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>
      <c r="A6" s="6">
        <v>43711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>
      <c r="A7" s="6">
        <v>43712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>
      <c r="A8" s="6">
        <v>43713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.75" customHeight="1">
      <c r="A9" s="6">
        <v>43714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5.75" customHeight="1">
      <c r="A10" s="6">
        <v>43715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>
      <c r="A11" s="6">
        <v>43716</v>
      </c>
      <c r="B11" s="126" t="s">
        <v>46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12"/>
    </row>
    <row r="12" spans="1:31" ht="15.75" customHeight="1">
      <c r="A12" s="6">
        <v>43717</v>
      </c>
      <c r="B12" s="9"/>
      <c r="C12" s="9"/>
      <c r="D12" s="9"/>
      <c r="E12" s="9"/>
      <c r="F12" s="9"/>
      <c r="G12" s="9"/>
      <c r="H12" s="22"/>
      <c r="I12" s="22"/>
      <c r="J12" s="22"/>
      <c r="K12" s="2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.75" customHeight="1">
      <c r="A13" s="6">
        <v>43718</v>
      </c>
      <c r="B13" s="9"/>
      <c r="C13" s="9"/>
      <c r="D13" s="9"/>
      <c r="E13" s="9"/>
      <c r="F13" s="9"/>
      <c r="G13" s="9"/>
      <c r="H13" s="22"/>
      <c r="I13" s="22"/>
      <c r="J13" s="22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5.75" customHeight="1">
      <c r="A14" s="6">
        <v>43719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5.75" customHeight="1">
      <c r="A15" s="6">
        <v>43720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.75" customHeight="1">
      <c r="A16" s="6">
        <v>43721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5.75" customHeight="1">
      <c r="A17" s="6">
        <v>43722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5.75" customHeight="1">
      <c r="A18" s="6">
        <v>43723</v>
      </c>
      <c r="B18" s="126" t="s">
        <v>46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12"/>
    </row>
    <row r="19" spans="1:31" ht="15.75" customHeight="1">
      <c r="A19" s="6">
        <v>43724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5.75" customHeight="1">
      <c r="A20" s="6">
        <v>43725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5.75" customHeight="1">
      <c r="A21" s="6">
        <v>43726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5.75" customHeight="1">
      <c r="A22" s="6">
        <v>43727</v>
      </c>
      <c r="B22" s="9"/>
      <c r="C22" s="9"/>
      <c r="D22" s="9"/>
      <c r="E22" s="9"/>
      <c r="F22" s="9"/>
      <c r="G22" s="9"/>
      <c r="H22" s="22"/>
      <c r="I22" s="22"/>
      <c r="J22" s="22"/>
      <c r="K22" s="22"/>
      <c r="L22" s="2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5.75" customHeight="1">
      <c r="A23" s="6">
        <v>43728</v>
      </c>
      <c r="B23" s="9"/>
      <c r="C23" s="9"/>
      <c r="D23" s="9"/>
      <c r="E23" s="9"/>
      <c r="F23" s="9"/>
      <c r="G23" s="9"/>
      <c r="H23" s="22"/>
      <c r="I23" s="69"/>
      <c r="J23" s="22"/>
      <c r="K23" s="69"/>
      <c r="L23" s="2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5.75" customHeight="1">
      <c r="A24" s="6">
        <v>43729</v>
      </c>
      <c r="B24" s="9"/>
      <c r="C24" s="9"/>
      <c r="D24" s="9"/>
      <c r="E24" s="9"/>
      <c r="F24" s="9"/>
      <c r="G24" s="9"/>
      <c r="H24" s="22"/>
      <c r="I24" s="69"/>
      <c r="J24" s="22"/>
      <c r="K24" s="69"/>
      <c r="L24" s="2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5.75" customHeight="1">
      <c r="A25" s="6">
        <v>43730</v>
      </c>
      <c r="B25" s="126" t="s">
        <v>46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12"/>
    </row>
    <row r="26" spans="1:31" ht="15.75" customHeight="1">
      <c r="A26" s="6">
        <v>43731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5.75" customHeight="1">
      <c r="A27" s="6">
        <v>43732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5.75" customHeight="1">
      <c r="A28" s="6">
        <v>43733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5.75" customHeight="1">
      <c r="A29" s="6">
        <v>43734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6">
        <v>43735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5.75" customHeight="1">
      <c r="A31" s="6">
        <v>43736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6">
        <v>43737</v>
      </c>
      <c r="B32" s="126" t="s">
        <v>46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12"/>
    </row>
    <row r="33" spans="1:31" ht="15.75" customHeight="1">
      <c r="A33" s="6">
        <v>43738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5.75" customHeight="1">
      <c r="A34" s="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5.75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5.75" customHeight="1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6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.75" customHeight="1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.75" customHeight="1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.75" customHeight="1">
      <c r="A39" s="18" t="s">
        <v>26</v>
      </c>
      <c r="B39" s="114">
        <f>COUNTIF(B4:B36,"NP")</f>
        <v>0</v>
      </c>
      <c r="C39" s="112"/>
      <c r="D39" s="114">
        <f>COUNTIF(D4:D36,"NP")</f>
        <v>0</v>
      </c>
      <c r="E39" s="112"/>
      <c r="F39" s="115">
        <f>COUNTIF(G4:G36,"NP")</f>
        <v>0</v>
      </c>
      <c r="G39" s="112"/>
      <c r="H39" s="115">
        <f>COUNTIF(I4:I36,"NP")</f>
        <v>0</v>
      </c>
      <c r="I39" s="112"/>
      <c r="J39" s="114">
        <f>COUNTIF(J4:J36,"NP")</f>
        <v>0</v>
      </c>
      <c r="K39" s="112"/>
      <c r="L39" s="114">
        <f>COUNTIF(L4:L36,"NP")</f>
        <v>0</v>
      </c>
      <c r="M39" s="112"/>
      <c r="N39" s="114">
        <f>COUNTIF(N4:N36,"NP")</f>
        <v>0</v>
      </c>
      <c r="O39" s="112"/>
      <c r="P39" s="114">
        <f>COUNTIF(P4:P36,"NP")</f>
        <v>0</v>
      </c>
      <c r="Q39" s="112"/>
      <c r="R39" s="114">
        <f>COUNTIF(R4:R36,"NP")</f>
        <v>0</v>
      </c>
      <c r="S39" s="112"/>
      <c r="T39" s="114">
        <f>COUNTIF(T4:T36,"NP")</f>
        <v>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0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</row>
    <row r="40" spans="1:31" ht="15.75" customHeight="1">
      <c r="A40" s="23" t="s">
        <v>27</v>
      </c>
      <c r="B40" s="113" t="e">
        <f ca="1">countcoloredcells(B4:B31,$A$40)</f>
        <v>#NAME?</v>
      </c>
      <c r="C40" s="112"/>
      <c r="D40" s="113" t="e">
        <f ca="1">countcoloredcells(D4:D31,$A$40)</f>
        <v>#NAME?</v>
      </c>
      <c r="E40" s="112"/>
      <c r="F40" s="123" t="e">
        <f ca="1">countcoloredcells(G4:G31,$A$40)</f>
        <v>#NAME?</v>
      </c>
      <c r="G40" s="124"/>
      <c r="H40" s="123" t="e">
        <f ca="1">countcoloredcells(I4:I31,$A$40)</f>
        <v>#NAME?</v>
      </c>
      <c r="I40" s="124"/>
      <c r="J40" s="113" t="e">
        <f ca="1">countcoloredcells(J4:J36,$A$40)</f>
        <v>#NAME?</v>
      </c>
      <c r="K40" s="112"/>
      <c r="L40" s="113" t="e">
        <f ca="1">countcoloredcells(L4:L36,$A$40)</f>
        <v>#NAME?</v>
      </c>
      <c r="M40" s="112"/>
      <c r="N40" s="113" t="e">
        <f ca="1">countcoloredcells(N4:N36,$A$40)</f>
        <v>#NAME?</v>
      </c>
      <c r="O40" s="112"/>
      <c r="P40" s="113" t="e">
        <f ca="1">countcoloredcells(P4:P36,$A$40)</f>
        <v>#NAME?</v>
      </c>
      <c r="Q40" s="112"/>
      <c r="R40" s="113" t="e">
        <f ca="1">countcoloredcells(R4:R36,$A$40)</f>
        <v>#NAME?</v>
      </c>
      <c r="S40" s="112"/>
      <c r="T40" s="113" t="e">
        <f ca="1">countcoloredcells(T4:T36,$A$40)</f>
        <v>#NAME?</v>
      </c>
      <c r="U40" s="112"/>
      <c r="V40" s="113" t="e">
        <f ca="1">countcoloredcells(V4:V36,$A$40)</f>
        <v>#NAME?</v>
      </c>
      <c r="W40" s="112"/>
      <c r="X40" s="113" t="e">
        <f ca="1">countcoloredcells(X4:X36,$A$40)</f>
        <v>#NAME?</v>
      </c>
      <c r="Y40" s="112"/>
      <c r="Z40" s="113" t="e">
        <f ca="1">countcoloredcells(Z4:Z36,$A$40)</f>
        <v>#NAME?</v>
      </c>
      <c r="AA40" s="112"/>
      <c r="AB40" s="113" t="e">
        <f ca="1">countcoloredcells(AB4:AB36,$A$40)</f>
        <v>#NAME?</v>
      </c>
      <c r="AC40" s="112"/>
      <c r="AD40" s="113" t="e">
        <f ca="1">countcoloredcells(AD4:AD36,$A$40)</f>
        <v>#NAME?</v>
      </c>
      <c r="AE40" s="112"/>
    </row>
    <row r="41" spans="1:31" ht="15.75" customHeight="1">
      <c r="A41" s="27" t="s">
        <v>28</v>
      </c>
      <c r="B41" s="113" t="e">
        <f ca="1">countcoloredcells(B4:B36,$A$41)</f>
        <v>#NAME?</v>
      </c>
      <c r="C41" s="112"/>
      <c r="D41" s="113" t="e">
        <f ca="1">countcoloredcells(D4:D36,$A$41)</f>
        <v>#NAME?</v>
      </c>
      <c r="E41" s="112"/>
      <c r="F41" s="123" t="e">
        <f ca="1">countcoloredcells(F3:F35,$A$41)</f>
        <v>#NAME?</v>
      </c>
      <c r="G41" s="124"/>
      <c r="H41" s="123" t="e">
        <f ca="1">countcoloredcells(H4:H36,$A$41)</f>
        <v>#NAME?</v>
      </c>
      <c r="I41" s="124"/>
      <c r="J41" s="113" t="e">
        <f ca="1">countcoloredcells(J4:J36,$A$41)</f>
        <v>#NAME?</v>
      </c>
      <c r="K41" s="112"/>
      <c r="L41" s="113" t="e">
        <f ca="1">countcoloredcells(L4:L36,$A$41)</f>
        <v>#NAME?</v>
      </c>
      <c r="M41" s="112"/>
      <c r="N41" s="113" t="e">
        <f ca="1">countcoloredcells(N4:N36,$A$41)</f>
        <v>#NAME?</v>
      </c>
      <c r="O41" s="112"/>
      <c r="P41" s="113" t="e">
        <f ca="1">countcoloredcells(P4:P36,$A$41)</f>
        <v>#NAME?</v>
      </c>
      <c r="Q41" s="112"/>
      <c r="R41" s="113" t="e">
        <f ca="1">countcoloredcells(R4:R36,$A$41)</f>
        <v>#NAME?</v>
      </c>
      <c r="S41" s="112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</row>
    <row r="42" spans="1:31" ht="15.75" customHeight="1">
      <c r="A42" s="28" t="s">
        <v>29</v>
      </c>
      <c r="B42" s="113" t="e">
        <f ca="1">countcoloredcells(B4:B36,$A$42)</f>
        <v>#NAME?</v>
      </c>
      <c r="C42" s="112"/>
      <c r="D42" s="113" t="e">
        <f ca="1">countcoloredcells(D4:D36,$A$42)</f>
        <v>#NAME?</v>
      </c>
      <c r="E42" s="112"/>
      <c r="F42" s="123" t="e">
        <f ca="1">countcoloredcells(F4:F36,$A$42)</f>
        <v>#NAME?</v>
      </c>
      <c r="G42" s="124"/>
      <c r="H42" s="123" t="e">
        <f ca="1">countcoloredcells(H4:H36,$A$42)</f>
        <v>#NAME?</v>
      </c>
      <c r="I42" s="124"/>
      <c r="J42" s="123" t="e">
        <f ca="1">countcoloredcells(J4:J36,$A$42)</f>
        <v>#NAME?</v>
      </c>
      <c r="K42" s="124"/>
      <c r="L42" s="113" t="e">
        <f ca="1">countcoloredcells(L4:L36,$A$42)</f>
        <v>#NAME?</v>
      </c>
      <c r="M42" s="112"/>
      <c r="N42" s="113" t="e">
        <f ca="1">countcoloredcells(N4:N36,$A$42)</f>
        <v>#NAME?</v>
      </c>
      <c r="O42" s="112"/>
      <c r="P42" s="113" t="e">
        <f ca="1">countcoloredcells(P4:P36,$A$42)</f>
        <v>#NAME?</v>
      </c>
      <c r="Q42" s="112"/>
      <c r="R42" s="113" t="e">
        <f ca="1">countcoloredcells(R4:R36,$A$42)</f>
        <v>#NAME?</v>
      </c>
      <c r="S42" s="112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</row>
    <row r="43" spans="1:31" ht="15.75" customHeight="1">
      <c r="A43" s="29" t="s">
        <v>30</v>
      </c>
      <c r="B43" s="33" t="e">
        <f ca="1">IF(AND(DAY(TODAY()) &lt;= 30, MONTH(TODAY()) =4, ISNUMBER($L46)), DAY(TODAY()) - (B39+B40+B41+B42+$L46), DAY(30/4/2019) - (B39+B41+B42+$L46))</f>
        <v>#NAME?</v>
      </c>
      <c r="C43" s="24"/>
      <c r="D43" s="33" t="e">
        <f ca="1">IF(AND(DAY(TODAY()) &lt;= 30, MONTH(TODAY()) =4, ISNUMBER($L46)), DAY(TODAY()) - (D39+D40+D41+D42+$L46), DAY(30/4/2019) - (D39+D41+D42+$L46))</f>
        <v>#NAME?</v>
      </c>
      <c r="E43" s="24"/>
      <c r="F43" s="33" t="e">
        <f ca="1">IF(AND(DAY(TODAY()) &lt;= 30, MONTH(TODAY()) =4, ISNUMBER($L46)), DAY(TODAY()) - (F39+F40+F41+F42+$L46), DAY(30/4/2019) - (F39+F41+F42+$L46))</f>
        <v>#NAME?</v>
      </c>
      <c r="G43" s="24"/>
      <c r="H43" s="33" t="e">
        <f ca="1">IF(AND(DAY(TODAY()) &lt;= 30, MONTH(TODAY()) =4, ISNUMBER($L46)), DAY(TODAY()) - (H39+H40+H41+H42+$L46), DAY(30/4/2019) - (H39+H41+H42+$L46))</f>
        <v>#NAME?</v>
      </c>
      <c r="I43" s="32"/>
      <c r="J43" s="33" t="e">
        <f ca="1">IF(AND(DAY(TODAY()) &lt;= 30, MONTH(TODAY()) =4, ISNUMBER($L46)), DAY(TODAY()) - (J39+J40+J41+J42+$L46), DAY(30/4/2019) - (J39+J41+J42+$L46))</f>
        <v>#NAME?</v>
      </c>
      <c r="K43" s="24"/>
      <c r="L43" s="33" t="e">
        <f ca="1">IF(AND(DAY(TODAY()) &lt;= 30, MONTH(TODAY()) =4, ISNUMBER($L46)), DAY(TODAY()) - (L39+L40+L41+L42+$L46), DAY(30/4/2019) - (L39+L41+L42+$L46))</f>
        <v>#NAME?</v>
      </c>
      <c r="M43" s="24"/>
      <c r="N43" s="33" t="e">
        <f ca="1">IF(AND(DAY(TODAY()) &lt;= 30, MONTH(TODAY()) =4, ISNUMBER($L46)), DAY(TODAY()) - (N39+N40+N41+N42+$L46), DAY(30/4/2019) - (N39+N41+N42+$L46))</f>
        <v>#NAME?</v>
      </c>
      <c r="O43" s="24"/>
      <c r="P43" s="33" t="e">
        <f ca="1">IF(AND(DAY(TODAY()) &lt;= 30, MONTH(TODAY()) =4, ISNUMBER($L46)), DAY(TODAY()) - (P39+P40+P41+P42+$L46), DAY(30/4/2019) - (P39+P41+P42+$L46))</f>
        <v>#NAME?</v>
      </c>
      <c r="Q43" s="32"/>
      <c r="R43" s="33" t="e">
        <f ca="1">IF(AND(DAY(TODAY()) &lt;= 30, MONTH(TODAY()) =4, ISNUMBER($L46)), DAY(TODAY()) - (R39+R40+R41+R42+$L46), DAY(30/4/2019) - (R39+R41+R42+$L46))</f>
        <v>#NAME?</v>
      </c>
      <c r="S43" s="32"/>
      <c r="T43" s="33" t="e">
        <f ca="1">IF(AND(DAY(TODAY()) &lt;= 30, MONTH(TODAY()) =4, ISNUMBER($L46)), DAY(TODAY()) - (T39+T40+T41+T42+$L46), DAY(30/4/2019) - (T39+T41+T42+$L46))</f>
        <v>#NAME?</v>
      </c>
      <c r="U43" s="32"/>
      <c r="V43" s="33" t="e">
        <f ca="1">IF(AND(DAY(TODAY()) &lt;= 30, MONTH(TODAY()) =4, ISNUMBER($L46)), DAY(TODAY()) - (V39+V40+V41+V42+$L46), DAY(30/4/2019) - (V39+V41+V42+$L46))</f>
        <v>#NAME?</v>
      </c>
      <c r="W43" s="32"/>
      <c r="X43" s="33" t="e">
        <f ca="1">IF(AND(DAY(TODAY()) &lt;= 30, MONTH(TODAY()) =4, ISNUMBER($L46)), DAY(TODAY()) - (X39+X40+X41+X42+$L46), DAY(30/4/2019) - (X39+X41+X42+$L46))</f>
        <v>#NAME?</v>
      </c>
      <c r="Y43" s="32"/>
      <c r="Z43" s="33" t="e">
        <f ca="1">IF(AND(DAY(TODAY()) &lt;= 30, MONTH(TODAY()) =4, ISNUMBER($L46)), DAY(TODAY()) - (Z39+Z40+Z41+Z42+$L46), DAY(30/4/2019) - (Z39+Z41+Z42+$L46))</f>
        <v>#NAME?</v>
      </c>
      <c r="AA43" s="32"/>
      <c r="AB43" s="33" t="e">
        <f ca="1">IF(AND(DAY(TODAY()) &lt;= 30, MONTH(TODAY()) =4, ISNUMBER($L46)), DAY(TODAY()) - (AB39+AB40+AB41+AB42+$L46), DAY(30/4/2019) - (AB39+AB41+AB42+$L46))</f>
        <v>#NAME?</v>
      </c>
      <c r="AC43" s="32"/>
      <c r="AD43" s="33" t="e">
        <f ca="1">IF(AND(DAY(TODAY()) &lt;= 30, MONTH(TODAY()) =4, ISNUMBER($L46)), DAY(TODAY()) - (AD39+AD40+AD41+AD42+$L46), DAY(30/4/2019) - (AD39+AD41+AD42+$L46))</f>
        <v>#NAME?</v>
      </c>
      <c r="AE43" s="32"/>
    </row>
    <row r="44" spans="1:31" ht="15.75" customHeight="1">
      <c r="A44" s="28" t="s">
        <v>31</v>
      </c>
      <c r="B44" s="111" t="e">
        <f ca="1">B43+B42-$B$45</f>
        <v>#NAME?</v>
      </c>
      <c r="C44" s="112"/>
      <c r="D44" s="111" t="e">
        <f ca="1">D43+D42-$B$45</f>
        <v>#NAME?</v>
      </c>
      <c r="E44" s="112"/>
      <c r="F44" s="111" t="e">
        <f ca="1">F43+F42-$B$45</f>
        <v>#NAME?</v>
      </c>
      <c r="G44" s="112"/>
      <c r="H44" s="111" t="e">
        <f ca="1">H43+H42-$B$45</f>
        <v>#NAME?</v>
      </c>
      <c r="I44" s="112"/>
      <c r="J44" s="111" t="e">
        <f ca="1">J43+J42-$B$45</f>
        <v>#NAME?</v>
      </c>
      <c r="K44" s="112"/>
      <c r="L44" s="111" t="e">
        <f ca="1">L43+L42-$B$45</f>
        <v>#NAME?</v>
      </c>
      <c r="M44" s="112"/>
      <c r="N44" s="111" t="e">
        <f ca="1">N43+N42-$B$45</f>
        <v>#NAME?</v>
      </c>
      <c r="O44" s="112"/>
      <c r="P44" s="111" t="e">
        <f ca="1">P43+P42-$B$45</f>
        <v>#NAME?</v>
      </c>
      <c r="Q44" s="112"/>
      <c r="R44" s="111" t="e">
        <f ca="1">R43+R42-$B$45</f>
        <v>#NAME?</v>
      </c>
      <c r="S44" s="112"/>
      <c r="T44" s="111" t="e">
        <f ca="1">T43+T42-$B$45</f>
        <v>#NAME?</v>
      </c>
      <c r="U44" s="112"/>
      <c r="V44" s="111" t="e">
        <f ca="1">V43+V42-$B$45</f>
        <v>#NAME?</v>
      </c>
      <c r="W44" s="112"/>
      <c r="X44" s="111" t="e">
        <f ca="1">X43+X42-$B$45</f>
        <v>#NAME?</v>
      </c>
      <c r="Y44" s="112"/>
      <c r="Z44" s="111" t="e">
        <f ca="1">Z43+Z42-$B$45</f>
        <v>#NAME?</v>
      </c>
      <c r="AA44" s="112"/>
      <c r="AB44" s="111" t="e">
        <f ca="1">AB43+AB42-$B$45</f>
        <v>#NAME?</v>
      </c>
      <c r="AC44" s="112"/>
      <c r="AD44" s="111" t="e">
        <f ca="1">AD43+AD42-$B$45</f>
        <v>#NAME?</v>
      </c>
      <c r="AE44" s="112"/>
    </row>
    <row r="45" spans="1:31" ht="15">
      <c r="A45" s="34" t="s">
        <v>32</v>
      </c>
      <c r="B45" s="39">
        <f>COUNTIF(B4:B36,"***** ***** Holiday ***")</f>
        <v>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ht="15">
      <c r="A46" s="44"/>
      <c r="B46" s="81"/>
      <c r="C46" s="38"/>
      <c r="D46" s="38"/>
      <c r="E46" s="38"/>
      <c r="F46" s="38"/>
      <c r="G46" s="38"/>
      <c r="H46" s="38"/>
      <c r="I46" s="38"/>
      <c r="J46" s="38"/>
      <c r="K46" s="39"/>
      <c r="L46" s="84">
        <f>COUNTIF(B4:AE36,"*** Sunday ***")</f>
        <v>5</v>
      </c>
      <c r="M46" s="37" t="s">
        <v>33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31" ht="15.75" customHeight="1">
      <c r="A47" s="4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84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ht="15.75" customHeight="1">
      <c r="A48" s="4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6"/>
      <c r="M48" s="38"/>
      <c r="N48" s="38"/>
      <c r="O48" s="38"/>
      <c r="P48" s="4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ht="15.75" customHeight="1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43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</sheetData>
  <mergeCells count="100">
    <mergeCell ref="X2:Y2"/>
    <mergeCell ref="R40:S40"/>
    <mergeCell ref="B25:AE25"/>
    <mergeCell ref="B18:AE18"/>
    <mergeCell ref="B32:AE32"/>
    <mergeCell ref="B4:AE4"/>
    <mergeCell ref="B11:AE11"/>
    <mergeCell ref="AD39:AE39"/>
    <mergeCell ref="AB39:AC39"/>
    <mergeCell ref="P39:Q39"/>
    <mergeCell ref="T2:U2"/>
    <mergeCell ref="V2:W2"/>
    <mergeCell ref="V39:W39"/>
    <mergeCell ref="R39:S39"/>
    <mergeCell ref="T39:U39"/>
    <mergeCell ref="P2:Q2"/>
    <mergeCell ref="AD42:AE42"/>
    <mergeCell ref="AD41:AE41"/>
    <mergeCell ref="AD40:AE40"/>
    <mergeCell ref="AB42:AC42"/>
    <mergeCell ref="AB40:AC40"/>
    <mergeCell ref="AB41:AC41"/>
    <mergeCell ref="B1:C1"/>
    <mergeCell ref="A1:A2"/>
    <mergeCell ref="N2:O2"/>
    <mergeCell ref="Z2:AA2"/>
    <mergeCell ref="L2:M2"/>
    <mergeCell ref="D1:M1"/>
    <mergeCell ref="J2:K2"/>
    <mergeCell ref="N1:Q1"/>
    <mergeCell ref="R1:AE1"/>
    <mergeCell ref="AD2:AE2"/>
    <mergeCell ref="AB2:AC2"/>
    <mergeCell ref="H2:I2"/>
    <mergeCell ref="D2:E2"/>
    <mergeCell ref="F2:G2"/>
    <mergeCell ref="B2:C2"/>
    <mergeCell ref="R2:S2"/>
    <mergeCell ref="J42:K42"/>
    <mergeCell ref="L42:M42"/>
    <mergeCell ref="Z39:AA39"/>
    <mergeCell ref="J39:K39"/>
    <mergeCell ref="Z41:AA41"/>
    <mergeCell ref="Z40:AA40"/>
    <mergeCell ref="N42:O42"/>
    <mergeCell ref="N40:O40"/>
    <mergeCell ref="L40:M40"/>
    <mergeCell ref="J41:K41"/>
    <mergeCell ref="L41:M41"/>
    <mergeCell ref="N41:O41"/>
    <mergeCell ref="J40:K40"/>
    <mergeCell ref="V42:W42"/>
    <mergeCell ref="X42:Y42"/>
    <mergeCell ref="X41:Y41"/>
    <mergeCell ref="F39:G39"/>
    <mergeCell ref="D41:E41"/>
    <mergeCell ref="F41:G41"/>
    <mergeCell ref="D42:E42"/>
    <mergeCell ref="F42:G42"/>
    <mergeCell ref="F40:G40"/>
    <mergeCell ref="P42:Q42"/>
    <mergeCell ref="R42:S42"/>
    <mergeCell ref="P40:Q40"/>
    <mergeCell ref="Z42:AA42"/>
    <mergeCell ref="L39:M39"/>
    <mergeCell ref="N39:O39"/>
    <mergeCell ref="V40:W40"/>
    <mergeCell ref="V41:W41"/>
    <mergeCell ref="T40:U40"/>
    <mergeCell ref="X40:Y40"/>
    <mergeCell ref="X39:Y39"/>
    <mergeCell ref="H39:I39"/>
    <mergeCell ref="B39:C39"/>
    <mergeCell ref="D39:E39"/>
    <mergeCell ref="T44:U44"/>
    <mergeCell ref="B42:C42"/>
    <mergeCell ref="B40:C40"/>
    <mergeCell ref="B41:C41"/>
    <mergeCell ref="D40:E40"/>
    <mergeCell ref="H44:I44"/>
    <mergeCell ref="R41:S41"/>
    <mergeCell ref="T41:U41"/>
    <mergeCell ref="H41:I41"/>
    <mergeCell ref="H42:I42"/>
    <mergeCell ref="H40:I40"/>
    <mergeCell ref="P41:Q41"/>
    <mergeCell ref="T42:U42"/>
    <mergeCell ref="X44:Y44"/>
    <mergeCell ref="V44:W44"/>
    <mergeCell ref="AD44:AE44"/>
    <mergeCell ref="AB44:AC44"/>
    <mergeCell ref="B44:C44"/>
    <mergeCell ref="D44:E44"/>
    <mergeCell ref="F44:G44"/>
    <mergeCell ref="Z44:AA44"/>
    <mergeCell ref="J44:K44"/>
    <mergeCell ref="L44:M44"/>
    <mergeCell ref="N44:O44"/>
    <mergeCell ref="R44:S44"/>
    <mergeCell ref="P44:Q44"/>
  </mergeCells>
  <conditionalFormatting sqref="C5:C10 E5:E10 G5:G10 I5:I10 K5:K10 M5:M10 O5:O10 Q5:Q10 S5:S10 U5:U10 W5:W10 Y5:Y10 AA5:AA10 AC5:AC10 AE5:AE10 C12:C17 E12:E17 G12:G17 I12:I17 K12:K17 M12:M17 O12:O17 Q12:Q17 S12:S17 U12:U17 W12:W17 Y12:Y17 AA12:AA17 AC12:AC17 AE12:AE17 C19:C24 E19:E24 G19:G24 I19:I24 K19:K24 M19:M24 O19:O24 Q19:Q24 S19:S24 U19:U24 W19:W24 Y19:Y24 AA19:AA24 AC19:AC24 AE19:AE24 C26:C31 E26:E31 G26:G31 I26:I31 K26:K31 M26:M31 O26:O31 Q26:Q31 S26:S31 U26:U31 W26:W31 Y26:Y31 AA26:AA31 AC26:AC31 AE26:AE31 C33:C36 E33:E38 G33:G38 I33:I38 K33:K38 M33:M38 O33:O38 Q33:Q38 S33:S38 U33:U38 W33:W38 Y33:Y38 AA33:AA38 AC33:AC38 AE33:AE38">
    <cfRule type="expression" dxfId="21" priority="1">
      <formula>AND(VALUE(C5) &lt;&gt; 0,HOUR(C5) = 17)</formula>
    </cfRule>
  </conditionalFormatting>
  <conditionalFormatting sqref="B4:AE36">
    <cfRule type="containsText" dxfId="20" priority="2" operator="containsText" text="NP">
      <formula>NOT(ISERROR(SEARCH(("NP"),(B4))))</formula>
    </cfRule>
  </conditionalFormatting>
  <conditionalFormatting sqref="B4:AE36">
    <cfRule type="expression" dxfId="19" priority="3">
      <formula>HOUR(C4) = ""</formula>
    </cfRule>
  </conditionalFormatting>
  <conditionalFormatting sqref="C5:C10 E5:E10 G5:G10 I5:I10 K5:K10 M5:M10 O5:O10 Q5:Q10 S5:S10 U5:U10 W5:W10 Y5:Y10 AA5:AA10 AC5:AC10 AE5:AE10 C12:C17 E12:E17 G12:G17 I12:I17 K12:K17 M12:M17 O12:O17 Q12:Q17 S12:S17 U12:U17 W12:W17 Y12:Y17 AA12:AA17 AC12:AC17 AE12:AE17 C19:C24 E19:E24 G19:G24 I19:I24 K19:K24 M19:M24 O19:O24 Q19:Q24 S19:S24 U19:U24 W19:W24 Y19:Y24 AA19:AA24 AC19:AC24 AE19:AE24 C26:C31 E26:E31 G26:G31 I26:I31 K26:K31 M26:M31 O26:O31 Q26:Q31 S26:S31 U26:U31 W26:W31 Y26:Y31 AA26:AA31 AC26:AC31 AE26:AE31 C33:C36 E33:E38 G33:G38 I33:I38 K33:K38 M33:M38 O33:O38 Q33:Q38 S33:S38 U33:U38 W33:W38 Y33:Y38 AA33:AA38 AC33:AC38 AE33:AE38">
    <cfRule type="expression" dxfId="18" priority="4">
      <formula>AND(VALUE(C5) &lt;&gt; 0,HOUR(C5) &lt; 17)</formula>
    </cfRule>
  </conditionalFormatting>
  <conditionalFormatting sqref="C5:C10 E5:E10 G5:G10 I5:I10 K5:K10 M5:M10 O5:O10 Q5:Q10 S5:S10 U5:U10 W5:W10 Y5:Y10 AA5:AA10 AC5:AC10 AE5:AE10 C12:C17 E12:E17 G12:G17 I12:I17 K12:K17 M12:M17 O12:O17 Q12:Q17 S12:S17 U12:U17 W12:W17 Y12:Y17 AA12:AA17 AC12:AC17 AE12:AE17 C19:C24 E19:E24 G19:G24 I19:I24 K19:K24 M19:M24 O19:O24 Q19:Q24 S19:S24 U19:U24 W19:W24 Y19:Y24 AA19:AA24 AC19:AC24 AE19:AE24 C26:C31 E26:E31 G26:G31 I26:I31 K26:K31 M26:M31 O26:O31 Q26:Q31 S26:S31 U26:U31 W26:W31 Y26:Y31 AA26:AA31 AC26:AC31 AE26:AE31 C33:C36 E33:E38 G33:G38 I33:I38 K33:K38 M33:M38 O33:O38 Q33:Q38 S33:S38 U33:U38 W33:W38 Y33:Y38 AA33:AA38 AC33:AC38 AE33:AE38">
    <cfRule type="expression" dxfId="17" priority="5">
      <formula>AND(HOUR(C5) &gt;=16,MINUTE(C5) &gt;=59,VALUE(C5) &lt;&gt; 0)</formula>
    </cfRule>
  </conditionalFormatting>
  <conditionalFormatting sqref="B4:B38 D4:D38 F4:F38 H4:H38 J4:J38 L4:L38 N4:N38 P4:P38 R4:R38 T4:T38 V4:V38 X4:X38 Z4:Z38 AB4:AB38 AD4:AD38">
    <cfRule type="expression" dxfId="16" priority="6">
      <formula>AND(HOUR(B4) &gt;= 8, MINUTE(B4) &gt;= 36)</formula>
    </cfRule>
  </conditionalFormatting>
  <conditionalFormatting sqref="B4:B38 D4:D38 F4:F38 H4:H38 J4:J38 L4:L38 N4:N38 P4:P38 R4:R38 T4:T38 V4:V38 X4:X38 Z4:Z38 AB4:AB38 AD4:AD38">
    <cfRule type="expression" dxfId="15" priority="7">
      <formula>HOUR(B4) &gt;8</formula>
    </cfRule>
  </conditionalFormatting>
  <conditionalFormatting sqref="B4:B38 D4:D38 F4:F38 H4:H38 J4:J38 L4:L38 N4:N38 P4:P38 R4:R38 T4:T38 V4:V38 X4:X38 Z4:Z38 AB4:AB38 AD4:AD38">
    <cfRule type="expression" dxfId="14" priority="8">
      <formula>AND(HOUR(B4) &lt;= 8,MINUTE(B4) &lt;= 30, VALUE(B4) &lt;&gt; 0)</formula>
    </cfRule>
  </conditionalFormatting>
  <conditionalFormatting sqref="B4:B38 D4:D38 F4:F38 H4:H38 J4:J38 L4:L38 N4:N38 P4:P38 R4:R38 T4:T38 V4:V38 X4:X38 Z4:Z38 AB4:AB38 AD4:AD38">
    <cfRule type="expression" dxfId="13" priority="9">
      <formula>AND(HOUR(B4) &lt; 8, VALUE(B4) &lt;&gt; 0)</formula>
    </cfRule>
  </conditionalFormatting>
  <conditionalFormatting sqref="B4:B38 D4:D38 F4:F38 H4:H38 J4:J38 L4:L38 N4:N38 P4:P38 R4:R38 T4:T38 V4:V38 X4:X38 Z4:Z38 AB4:AB38 AD4:AD38">
    <cfRule type="expression" dxfId="12" priority="10">
      <formula>AND(HOUR(B4) &lt;= 8,MINUTE(B4) &lt;= 35, VALUE(B4) &lt;&gt; 0)</formula>
    </cfRule>
  </conditionalFormatting>
  <conditionalFormatting sqref="B4:B38 D4:D38 F4:F38 H4:H38 J4:J38 L4:L38 N4:N38 P4:P38 R4:R38 T4:T38 V4:V38 X4:X38 Z4:Z38 AB4:AB38 AD4:AD38">
    <cfRule type="expression" dxfId="11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9" width="7.5703125" customWidth="1"/>
    <col min="10" max="10" width="9" customWidth="1"/>
    <col min="11" max="11" width="8.85546875" customWidth="1"/>
    <col min="12" max="12" width="9.140625" customWidth="1"/>
    <col min="13" max="13" width="8.28515625" customWidth="1"/>
    <col min="14" max="17" width="7.5703125" customWidth="1"/>
    <col min="18" max="18" width="6.5703125" customWidth="1"/>
    <col min="19" max="19" width="7.5703125" customWidth="1"/>
    <col min="20" max="20" width="6.42578125" customWidth="1"/>
    <col min="21" max="21" width="7.5703125" customWidth="1"/>
    <col min="22" max="22" width="6.28515625" customWidth="1"/>
    <col min="23" max="25" width="7.5703125" customWidth="1"/>
    <col min="26" max="26" width="6.85546875" customWidth="1"/>
    <col min="27" max="27" width="7.5703125" customWidth="1"/>
    <col min="28" max="28" width="7" customWidth="1"/>
    <col min="29" max="31" width="7.5703125" customWidth="1"/>
  </cols>
  <sheetData>
    <row r="1" spans="1:31" ht="15.75" customHeight="1">
      <c r="A1" s="118" t="s">
        <v>59</v>
      </c>
      <c r="B1" s="117" t="s">
        <v>2</v>
      </c>
      <c r="C1" s="112"/>
      <c r="D1" s="116" t="s">
        <v>3</v>
      </c>
      <c r="E1" s="120"/>
      <c r="F1" s="120"/>
      <c r="G1" s="120"/>
      <c r="H1" s="120"/>
      <c r="I1" s="120"/>
      <c r="J1" s="120"/>
      <c r="K1" s="120"/>
      <c r="L1" s="120"/>
      <c r="M1" s="112"/>
      <c r="N1" s="121" t="s">
        <v>4</v>
      </c>
      <c r="O1" s="120"/>
      <c r="P1" s="120"/>
      <c r="Q1" s="112"/>
      <c r="R1" s="117" t="s">
        <v>5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12"/>
    </row>
    <row r="2" spans="1:31" ht="15.75" customHeight="1">
      <c r="A2" s="119"/>
      <c r="B2" s="116" t="s">
        <v>6</v>
      </c>
      <c r="C2" s="112"/>
      <c r="D2" s="117" t="s">
        <v>8</v>
      </c>
      <c r="E2" s="112"/>
      <c r="F2" s="117" t="s">
        <v>9</v>
      </c>
      <c r="G2" s="112"/>
      <c r="H2" s="117" t="s">
        <v>10</v>
      </c>
      <c r="I2" s="112"/>
      <c r="J2" s="117" t="s">
        <v>11</v>
      </c>
      <c r="K2" s="112"/>
      <c r="L2" s="117" t="s">
        <v>42</v>
      </c>
      <c r="M2" s="112"/>
      <c r="N2" s="117" t="s">
        <v>12</v>
      </c>
      <c r="O2" s="112"/>
      <c r="P2" s="117" t="s">
        <v>13</v>
      </c>
      <c r="Q2" s="112"/>
      <c r="R2" s="116" t="s">
        <v>14</v>
      </c>
      <c r="S2" s="112"/>
      <c r="T2" s="117" t="s">
        <v>15</v>
      </c>
      <c r="U2" s="112"/>
      <c r="V2" s="117" t="s">
        <v>16</v>
      </c>
      <c r="W2" s="112"/>
      <c r="X2" s="116" t="s">
        <v>17</v>
      </c>
      <c r="Y2" s="112"/>
      <c r="Z2" s="116" t="s">
        <v>18</v>
      </c>
      <c r="AA2" s="112"/>
      <c r="AB2" s="116" t="s">
        <v>19</v>
      </c>
      <c r="AC2" s="112"/>
      <c r="AD2" s="116" t="s">
        <v>20</v>
      </c>
      <c r="AE2" s="112"/>
    </row>
    <row r="3" spans="1:31" ht="15.75" customHeight="1">
      <c r="A3" s="4" t="s">
        <v>21</v>
      </c>
      <c r="B3" s="5" t="s">
        <v>22</v>
      </c>
      <c r="C3" s="5" t="s">
        <v>23</v>
      </c>
      <c r="D3" s="5" t="s">
        <v>22</v>
      </c>
      <c r="E3" s="5" t="s">
        <v>23</v>
      </c>
      <c r="F3" s="5" t="s">
        <v>22</v>
      </c>
      <c r="G3" s="5" t="s">
        <v>23</v>
      </c>
      <c r="H3" s="5" t="s">
        <v>22</v>
      </c>
      <c r="I3" s="5" t="s">
        <v>23</v>
      </c>
      <c r="J3" s="5" t="s">
        <v>22</v>
      </c>
      <c r="K3" s="5" t="s">
        <v>23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22</v>
      </c>
      <c r="Q3" s="5" t="s">
        <v>23</v>
      </c>
      <c r="R3" s="5" t="s">
        <v>22</v>
      </c>
      <c r="S3" s="5" t="s">
        <v>23</v>
      </c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</row>
    <row r="4" spans="1:31" ht="15.75" customHeight="1">
      <c r="A4" s="6">
        <v>43800</v>
      </c>
      <c r="B4" s="126" t="s">
        <v>46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12"/>
    </row>
    <row r="5" spans="1:31" ht="15.75" customHeight="1">
      <c r="A5" s="6">
        <v>43801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>
      <c r="A6" s="6">
        <v>43802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>
      <c r="A7" s="6">
        <v>43803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>
      <c r="A8" s="6">
        <v>43804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.75" customHeight="1">
      <c r="A9" s="6">
        <v>43805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5.75" customHeight="1">
      <c r="A10" s="6">
        <v>43806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>
      <c r="A11" s="6">
        <v>43807</v>
      </c>
      <c r="B11" s="126" t="s">
        <v>46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12"/>
    </row>
    <row r="12" spans="1:31" ht="15.75" customHeight="1">
      <c r="A12" s="6">
        <v>43808</v>
      </c>
      <c r="B12" s="9"/>
      <c r="C12" s="9"/>
      <c r="D12" s="9"/>
      <c r="E12" s="9"/>
      <c r="F12" s="9"/>
      <c r="G12" s="9"/>
      <c r="H12" s="22"/>
      <c r="I12" s="22"/>
      <c r="J12" s="22"/>
      <c r="K12" s="2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.75" customHeight="1">
      <c r="A13" s="6">
        <v>43809</v>
      </c>
      <c r="B13" s="9"/>
      <c r="C13" s="9"/>
      <c r="D13" s="9"/>
      <c r="E13" s="9"/>
      <c r="F13" s="9"/>
      <c r="G13" s="9"/>
      <c r="H13" s="22"/>
      <c r="I13" s="22"/>
      <c r="J13" s="22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5.75" customHeight="1">
      <c r="A14" s="6">
        <v>43810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5.75" customHeight="1">
      <c r="A15" s="6">
        <v>43811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.75" customHeight="1">
      <c r="A16" s="6">
        <v>43812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5.75" customHeight="1">
      <c r="A17" s="6">
        <v>43813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5.75" customHeight="1">
      <c r="A18" s="6">
        <v>43814</v>
      </c>
      <c r="B18" s="126" t="s">
        <v>46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12"/>
    </row>
    <row r="19" spans="1:31" ht="15.75" customHeight="1">
      <c r="A19" s="6">
        <v>43815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5.75" customHeight="1">
      <c r="A20" s="6">
        <v>43816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5.75" customHeight="1">
      <c r="A21" s="6">
        <v>43817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5.75" customHeight="1">
      <c r="A22" s="6">
        <v>43818</v>
      </c>
      <c r="B22" s="9"/>
      <c r="C22" s="9"/>
      <c r="D22" s="9"/>
      <c r="E22" s="9"/>
      <c r="F22" s="9"/>
      <c r="G22" s="9"/>
      <c r="H22" s="22"/>
      <c r="I22" s="22"/>
      <c r="J22" s="22"/>
      <c r="K22" s="22"/>
      <c r="L22" s="2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5.75" customHeight="1">
      <c r="A23" s="6">
        <v>43819</v>
      </c>
      <c r="B23" s="9"/>
      <c r="C23" s="9"/>
      <c r="D23" s="9"/>
      <c r="E23" s="9"/>
      <c r="F23" s="9"/>
      <c r="G23" s="9"/>
      <c r="H23" s="22"/>
      <c r="I23" s="69"/>
      <c r="J23" s="22"/>
      <c r="K23" s="69"/>
      <c r="L23" s="2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5.75" customHeight="1">
      <c r="A24" s="6">
        <v>43820</v>
      </c>
      <c r="B24" s="9"/>
      <c r="C24" s="9"/>
      <c r="D24" s="9"/>
      <c r="E24" s="9"/>
      <c r="F24" s="9"/>
      <c r="G24" s="9"/>
      <c r="H24" s="22"/>
      <c r="I24" s="69"/>
      <c r="J24" s="22"/>
      <c r="K24" s="69"/>
      <c r="L24" s="2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5.75" customHeight="1">
      <c r="A25" s="6">
        <v>43821</v>
      </c>
      <c r="B25" s="126" t="s">
        <v>46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12"/>
    </row>
    <row r="26" spans="1:31" ht="15.75" customHeight="1">
      <c r="A26" s="6">
        <v>43822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5.75" customHeight="1">
      <c r="A27" s="6">
        <v>43823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5.75" customHeight="1">
      <c r="A28" s="6">
        <v>43824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5.75" customHeight="1">
      <c r="A29" s="6">
        <v>43825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6">
        <v>43826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5.75" customHeight="1">
      <c r="A31" s="6">
        <v>43827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6">
        <v>43828</v>
      </c>
      <c r="B32" s="126" t="s">
        <v>46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12"/>
    </row>
    <row r="33" spans="1:31" ht="15.75" customHeight="1">
      <c r="A33" s="6">
        <v>43829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5.75" customHeight="1">
      <c r="A34" s="6">
        <v>43830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5.75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5.75" customHeight="1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6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.75" customHeight="1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.75" customHeight="1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.75" customHeight="1">
      <c r="A39" s="18" t="s">
        <v>26</v>
      </c>
      <c r="B39" s="114">
        <f>COUNTIF(B4:B36,"NP")</f>
        <v>0</v>
      </c>
      <c r="C39" s="112"/>
      <c r="D39" s="114">
        <f>COUNTIF(D4:D36,"NP")</f>
        <v>0</v>
      </c>
      <c r="E39" s="112"/>
      <c r="F39" s="115">
        <f>COUNTIF(G4:G36,"NP")</f>
        <v>0</v>
      </c>
      <c r="G39" s="112"/>
      <c r="H39" s="115">
        <f>COUNTIF(I4:I36,"NP")</f>
        <v>0</v>
      </c>
      <c r="I39" s="112"/>
      <c r="J39" s="114">
        <f>COUNTIF(J4:J36,"NP")</f>
        <v>0</v>
      </c>
      <c r="K39" s="112"/>
      <c r="L39" s="114">
        <f>COUNTIF(L4:L36,"NP")</f>
        <v>0</v>
      </c>
      <c r="M39" s="112"/>
      <c r="N39" s="114">
        <f>COUNTIF(N4:N36,"NP")</f>
        <v>0</v>
      </c>
      <c r="O39" s="112"/>
      <c r="P39" s="114">
        <f>COUNTIF(P4:P36,"NP")</f>
        <v>0</v>
      </c>
      <c r="Q39" s="112"/>
      <c r="R39" s="114">
        <f>COUNTIF(R4:R36,"NP")</f>
        <v>0</v>
      </c>
      <c r="S39" s="112"/>
      <c r="T39" s="114">
        <f>COUNTIF(T4:T36,"NP")</f>
        <v>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0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</row>
    <row r="40" spans="1:31" ht="15.75" customHeight="1">
      <c r="A40" s="23" t="s">
        <v>27</v>
      </c>
      <c r="B40" s="113" t="e">
        <f ca="1">countcoloredcells(B4:B31,$A$40)</f>
        <v>#NAME?</v>
      </c>
      <c r="C40" s="112"/>
      <c r="D40" s="113" t="e">
        <f ca="1">countcoloredcells(D4:D31,$A$40)</f>
        <v>#NAME?</v>
      </c>
      <c r="E40" s="112"/>
      <c r="F40" s="123" t="e">
        <f ca="1">countcoloredcells(G4:G31,$A$40)</f>
        <v>#NAME?</v>
      </c>
      <c r="G40" s="124"/>
      <c r="H40" s="123" t="e">
        <f ca="1">countcoloredcells(I4:I31,$A$40)</f>
        <v>#NAME?</v>
      </c>
      <c r="I40" s="124"/>
      <c r="J40" s="113" t="e">
        <f ca="1">countcoloredcells(J4:J36,$A$40)</f>
        <v>#NAME?</v>
      </c>
      <c r="K40" s="112"/>
      <c r="L40" s="113" t="e">
        <f ca="1">countcoloredcells(L4:L36,$A$40)</f>
        <v>#NAME?</v>
      </c>
      <c r="M40" s="112"/>
      <c r="N40" s="113" t="e">
        <f ca="1">countcoloredcells(N4:N36,$A$40)</f>
        <v>#NAME?</v>
      </c>
      <c r="O40" s="112"/>
      <c r="P40" s="113" t="e">
        <f ca="1">countcoloredcells(P4:P36,$A$40)</f>
        <v>#NAME?</v>
      </c>
      <c r="Q40" s="112"/>
      <c r="R40" s="113" t="e">
        <f ca="1">countcoloredcells(R4:R36,$A$40)</f>
        <v>#NAME?</v>
      </c>
      <c r="S40" s="112"/>
      <c r="T40" s="113" t="e">
        <f ca="1">countcoloredcells(T4:T36,$A$40)</f>
        <v>#NAME?</v>
      </c>
      <c r="U40" s="112"/>
      <c r="V40" s="113" t="e">
        <f ca="1">countcoloredcells(V4:V36,$A$40)</f>
        <v>#NAME?</v>
      </c>
      <c r="W40" s="112"/>
      <c r="X40" s="113" t="e">
        <f ca="1">countcoloredcells(X4:X36,$A$40)</f>
        <v>#NAME?</v>
      </c>
      <c r="Y40" s="112"/>
      <c r="Z40" s="113" t="e">
        <f ca="1">countcoloredcells(Z4:Z36,$A$40)</f>
        <v>#NAME?</v>
      </c>
      <c r="AA40" s="112"/>
      <c r="AB40" s="113" t="e">
        <f ca="1">countcoloredcells(AB4:AB36,$A$40)</f>
        <v>#NAME?</v>
      </c>
      <c r="AC40" s="112"/>
      <c r="AD40" s="113" t="e">
        <f ca="1">countcoloredcells(AD4:AD36,$A$40)</f>
        <v>#NAME?</v>
      </c>
      <c r="AE40" s="112"/>
    </row>
    <row r="41" spans="1:31" ht="15.75" customHeight="1">
      <c r="A41" s="27" t="s">
        <v>28</v>
      </c>
      <c r="B41" s="113" t="e">
        <f ca="1">countcoloredcells(B4:B36,$A$41)</f>
        <v>#NAME?</v>
      </c>
      <c r="C41" s="112"/>
      <c r="D41" s="113" t="e">
        <f ca="1">countcoloredcells(D4:D36,$A$41)</f>
        <v>#NAME?</v>
      </c>
      <c r="E41" s="112"/>
      <c r="F41" s="123" t="e">
        <f ca="1">countcoloredcells(F3:F35,$A$41)</f>
        <v>#NAME?</v>
      </c>
      <c r="G41" s="124"/>
      <c r="H41" s="123" t="e">
        <f ca="1">countcoloredcells(H4:H36,$A$41)</f>
        <v>#NAME?</v>
      </c>
      <c r="I41" s="124"/>
      <c r="J41" s="113" t="e">
        <f ca="1">countcoloredcells(J4:J36,$A$41)</f>
        <v>#NAME?</v>
      </c>
      <c r="K41" s="112"/>
      <c r="L41" s="113" t="e">
        <f ca="1">countcoloredcells(L4:L36,$A$41)</f>
        <v>#NAME?</v>
      </c>
      <c r="M41" s="112"/>
      <c r="N41" s="113" t="e">
        <f ca="1">countcoloredcells(N4:N36,$A$41)</f>
        <v>#NAME?</v>
      </c>
      <c r="O41" s="112"/>
      <c r="P41" s="113" t="e">
        <f ca="1">countcoloredcells(P4:P36,$A$41)</f>
        <v>#NAME?</v>
      </c>
      <c r="Q41" s="112"/>
      <c r="R41" s="113" t="e">
        <f ca="1">countcoloredcells(R4:R36,$A$41)</f>
        <v>#NAME?</v>
      </c>
      <c r="S41" s="112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</row>
    <row r="42" spans="1:31" ht="15.75" customHeight="1">
      <c r="A42" s="28" t="s">
        <v>29</v>
      </c>
      <c r="B42" s="113" t="e">
        <f ca="1">countcoloredcells(B4:B36,$A$42)</f>
        <v>#NAME?</v>
      </c>
      <c r="C42" s="112"/>
      <c r="D42" s="113" t="e">
        <f ca="1">countcoloredcells(D4:D36,$A$42)</f>
        <v>#NAME?</v>
      </c>
      <c r="E42" s="112"/>
      <c r="F42" s="123" t="e">
        <f ca="1">countcoloredcells(F4:F36,$A$42)</f>
        <v>#NAME?</v>
      </c>
      <c r="G42" s="124"/>
      <c r="H42" s="123" t="e">
        <f ca="1">countcoloredcells(H4:H36,$A$42)</f>
        <v>#NAME?</v>
      </c>
      <c r="I42" s="124"/>
      <c r="J42" s="123" t="e">
        <f ca="1">countcoloredcells(J4:J36,$A$42)</f>
        <v>#NAME?</v>
      </c>
      <c r="K42" s="124"/>
      <c r="L42" s="113" t="e">
        <f ca="1">countcoloredcells(L4:L36,$A$42)</f>
        <v>#NAME?</v>
      </c>
      <c r="M42" s="112"/>
      <c r="N42" s="113" t="e">
        <f ca="1">countcoloredcells(N4:N36,$A$42)</f>
        <v>#NAME?</v>
      </c>
      <c r="O42" s="112"/>
      <c r="P42" s="113" t="e">
        <f ca="1">countcoloredcells(P4:P36,$A$42)</f>
        <v>#NAME?</v>
      </c>
      <c r="Q42" s="112"/>
      <c r="R42" s="113" t="e">
        <f ca="1">countcoloredcells(R4:R36,$A$42)</f>
        <v>#NAME?</v>
      </c>
      <c r="S42" s="112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</row>
    <row r="43" spans="1:31" ht="15.75" customHeight="1">
      <c r="A43" s="29" t="s">
        <v>30</v>
      </c>
      <c r="B43" s="33" t="e">
        <f ca="1">IF(AND(DAY(TODAY()) &lt;= 31, MONTH(TODAY()) =12, ISNUMBER($L46)), DAY(TODAY()) - (B39+B40+B41+B42+$L46), DAY("12/31/2019") - (B39+B41+B42+$L46))</f>
        <v>#NAME?</v>
      </c>
      <c r="C43" s="24"/>
      <c r="D43" s="33" t="e">
        <f ca="1">IF(AND(DAY(TODAY()) &lt;= 31, MONTH(TODAY()) =12, ISNUMBER($L46)), DAY(TODAY()) - (D39+D40+D41+D42+$L46), DAY("12/31/2019") - (D39+D41+D42+$L46))</f>
        <v>#NAME?</v>
      </c>
      <c r="E43" s="24"/>
      <c r="F43" s="33" t="e">
        <f ca="1">IF(AND(DAY(TODAY()) &lt;= 31, MONTH(TODAY()) =12, ISNUMBER($L46)), DAY(TODAY()) - (F39+F40+F41+F42+$L46), DAY("12/31/2019") - (F39+F41+F42+$L46))</f>
        <v>#NAME?</v>
      </c>
      <c r="G43" s="24"/>
      <c r="H43" s="33" t="e">
        <f ca="1">IF(AND(DAY(TODAY()) &lt;= 31, MONTH(TODAY()) =12, ISNUMBER($L46)), DAY(TODAY()) - (H39+H40+H41+H42+$L46), DAY("12/31/2019") - (H39+H41+H42+$L46))</f>
        <v>#NAME?</v>
      </c>
      <c r="I43" s="32"/>
      <c r="J43" s="33" t="e">
        <f ca="1">IF(AND(DAY(TODAY()) &lt;= 31, MONTH(TODAY()) =12, ISNUMBER($L46)), DAY(TODAY()) - (J39+J40+J41+J42+$L46), DAY("12/31/2019") - (J39+J41+J42+$L46))</f>
        <v>#NAME?</v>
      </c>
      <c r="K43" s="24"/>
      <c r="L43" s="33" t="e">
        <f ca="1">IF(AND(DAY(TODAY()) &lt;= 31, MONTH(TODAY()) =12, ISNUMBER($L46)), DAY(TODAY()) - (L39+L40+L41+L42+$L46), DAY("12/31/2019") - (L39+L41+L42+$L46))</f>
        <v>#NAME?</v>
      </c>
      <c r="M43" s="24"/>
      <c r="N43" s="33" t="e">
        <f ca="1">IF(AND(DAY(TODAY()) &lt;= 31, MONTH(TODAY()) =12, ISNUMBER($L46)), DAY(TODAY()) - (N39+N40+N41+N42+$L46), DAY("12/31/2019") - (N39+N41+N42+$L46))</f>
        <v>#NAME?</v>
      </c>
      <c r="O43" s="24"/>
      <c r="P43" s="33" t="e">
        <f ca="1">IF(AND(DAY(TODAY()) &lt;= 31, MONTH(TODAY()) =12, ISNUMBER($L46)), DAY(TODAY()) - (P39+P40+P41+P42+$L46), DAY("12/31/2019") - (P39+P41+P42+$L46))</f>
        <v>#NAME?</v>
      </c>
      <c r="Q43" s="32"/>
      <c r="R43" s="33" t="e">
        <f ca="1">IF(AND(DAY(TODAY()) &lt;= 31, MONTH(TODAY()) =12, ISNUMBER($L46)), DAY(TODAY()) - (R39+R40+R41+R42+$L46), DAY("12/31/2019") - (R39+R41+R42+$L46))</f>
        <v>#NAME?</v>
      </c>
      <c r="S43" s="32"/>
      <c r="T43" s="33" t="e">
        <f ca="1">IF(AND(DAY(TODAY()) &lt;= 31, MONTH(TODAY()) =12, ISNUMBER($L46)), DAY(TODAY()) - (T39+T40+T41+T42+$L46), DAY("12/31/2019") - (T39+T41+T42+$L46))</f>
        <v>#NAME?</v>
      </c>
      <c r="U43" s="32"/>
      <c r="V43" s="33" t="e">
        <f ca="1">IF(AND(DAY(TODAY()) &lt;= 31, MONTH(TODAY()) =12, ISNUMBER($L46)), DAY(TODAY()) - (V39+V40+V41+V42+$L46), DAY("12/31/2019") - (V39+V41+V42+$L46))</f>
        <v>#NAME?</v>
      </c>
      <c r="W43" s="32"/>
      <c r="X43" s="33" t="e">
        <f ca="1">IF(AND(DAY(TODAY()) &lt;= 31, MONTH(TODAY()) =12, ISNUMBER($L46)), DAY(TODAY()) - (X39+X40+X41+X42+$L46), DAY("12/31/2019") - (X39+X41+X42+$L46))</f>
        <v>#NAME?</v>
      </c>
      <c r="Y43" s="32"/>
      <c r="Z43" s="33" t="e">
        <f ca="1">IF(AND(DAY(TODAY()) &lt;= 31, MONTH(TODAY()) =12, ISNUMBER($L46)), DAY(TODAY()) - (Z39+Z40+Z41+Z42+$L46), DAY("12/31/2019") - (Z39+Z41+Z42+$L46))</f>
        <v>#NAME?</v>
      </c>
      <c r="AA43" s="32"/>
      <c r="AB43" s="33" t="e">
        <f ca="1">IF(AND(DAY(TODAY()) &lt;= 31, MONTH(TODAY()) =12, ISNUMBER($L46)), DAY(TODAY()) - (AB39+AB40+AB41+AB42+$L46), DAY("12/31/2019") - (AB39+AB41+AB42+$L46))</f>
        <v>#NAME?</v>
      </c>
      <c r="AC43" s="32"/>
      <c r="AD43" s="33" t="e">
        <f ca="1">IF(AND(DAY(TODAY()) &lt;= 31, MONTH(TODAY()) =12, ISNUMBER($L46)), DAY(TODAY()) - (AD39+AD40+AD41+AD42+$L46), DAY("12/31/2019") - (AD39+AD41+AD42+$L46))</f>
        <v>#NAME?</v>
      </c>
      <c r="AE43" s="32"/>
    </row>
    <row r="44" spans="1:31" ht="15.75" customHeight="1">
      <c r="A44" s="28" t="s">
        <v>31</v>
      </c>
      <c r="B44" s="111" t="e">
        <f ca="1">B43+B42-$B$45</f>
        <v>#NAME?</v>
      </c>
      <c r="C44" s="112"/>
      <c r="D44" s="111" t="e">
        <f ca="1">D43+D42-$B$45</f>
        <v>#NAME?</v>
      </c>
      <c r="E44" s="112"/>
      <c r="F44" s="111" t="e">
        <f ca="1">F43+F42-$B$45</f>
        <v>#NAME?</v>
      </c>
      <c r="G44" s="112"/>
      <c r="H44" s="111" t="e">
        <f ca="1">H43+H42-$B$45</f>
        <v>#NAME?</v>
      </c>
      <c r="I44" s="112"/>
      <c r="J44" s="111" t="e">
        <f ca="1">J43+J42-$B$45</f>
        <v>#NAME?</v>
      </c>
      <c r="K44" s="112"/>
      <c r="L44" s="111" t="e">
        <f ca="1">L43+L42-$B$45</f>
        <v>#NAME?</v>
      </c>
      <c r="M44" s="112"/>
      <c r="N44" s="111" t="e">
        <f ca="1">N43+N42-$B$45</f>
        <v>#NAME?</v>
      </c>
      <c r="O44" s="112"/>
      <c r="P44" s="111" t="e">
        <f ca="1">P43+P42-$B$45</f>
        <v>#NAME?</v>
      </c>
      <c r="Q44" s="112"/>
      <c r="R44" s="111" t="e">
        <f ca="1">R43+R42-$B$45</f>
        <v>#NAME?</v>
      </c>
      <c r="S44" s="112"/>
      <c r="T44" s="111" t="e">
        <f ca="1">T43+T42-$B$45</f>
        <v>#NAME?</v>
      </c>
      <c r="U44" s="112"/>
      <c r="V44" s="111" t="e">
        <f ca="1">V43+V42-$B$45</f>
        <v>#NAME?</v>
      </c>
      <c r="W44" s="112"/>
      <c r="X44" s="111" t="e">
        <f ca="1">X43+X42-$B$45</f>
        <v>#NAME?</v>
      </c>
      <c r="Y44" s="112"/>
      <c r="Z44" s="111" t="e">
        <f ca="1">Z43+Z42-$B$45</f>
        <v>#NAME?</v>
      </c>
      <c r="AA44" s="112"/>
      <c r="AB44" s="111" t="e">
        <f ca="1">AB43+AB42-$B$45</f>
        <v>#NAME?</v>
      </c>
      <c r="AC44" s="112"/>
      <c r="AD44" s="111" t="e">
        <f ca="1">AD43+AD42-$B$45</f>
        <v>#NAME?</v>
      </c>
      <c r="AE44" s="112"/>
    </row>
    <row r="45" spans="1:31" ht="15">
      <c r="A45" s="34" t="s">
        <v>32</v>
      </c>
      <c r="B45" s="39">
        <f>COUNTIF(B4:B36,"***** ***** Holiday")</f>
        <v>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ht="15">
      <c r="A46" s="44"/>
      <c r="B46" s="81"/>
      <c r="C46" s="38"/>
      <c r="D46" s="38"/>
      <c r="E46" s="38"/>
      <c r="F46" s="38"/>
      <c r="G46" s="38"/>
      <c r="H46" s="38"/>
      <c r="I46" s="38"/>
      <c r="J46" s="38"/>
      <c r="K46" s="39"/>
      <c r="L46" s="84">
        <f>COUNTIF(B4:AE36,"*** Sunday ***")</f>
        <v>5</v>
      </c>
      <c r="M46" s="37" t="s">
        <v>33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31" ht="15.75" customHeight="1">
      <c r="A47" s="4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84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ht="15.75" customHeight="1">
      <c r="A48" s="4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6"/>
      <c r="M48" s="38"/>
      <c r="N48" s="38"/>
      <c r="O48" s="38"/>
      <c r="P48" s="4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ht="15.75" customHeight="1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43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</sheetData>
  <mergeCells count="100">
    <mergeCell ref="Z44:AA44"/>
    <mergeCell ref="AB44:AC44"/>
    <mergeCell ref="V42:W42"/>
    <mergeCell ref="V41:W41"/>
    <mergeCell ref="N41:O41"/>
    <mergeCell ref="T44:U44"/>
    <mergeCell ref="R44:S44"/>
    <mergeCell ref="AB42:AC42"/>
    <mergeCell ref="AB41:AC41"/>
    <mergeCell ref="Z41:AA41"/>
    <mergeCell ref="X41:Y41"/>
    <mergeCell ref="Z42:AA42"/>
    <mergeCell ref="X42:Y42"/>
    <mergeCell ref="X44:Y44"/>
    <mergeCell ref="V44:W44"/>
    <mergeCell ref="D44:E44"/>
    <mergeCell ref="F44:G44"/>
    <mergeCell ref="L44:M44"/>
    <mergeCell ref="N44:O44"/>
    <mergeCell ref="P44:Q44"/>
    <mergeCell ref="R2:S2"/>
    <mergeCell ref="L2:M2"/>
    <mergeCell ref="N2:O2"/>
    <mergeCell ref="J44:K44"/>
    <mergeCell ref="H44:I44"/>
    <mergeCell ref="N39:O39"/>
    <mergeCell ref="L42:M42"/>
    <mergeCell ref="N42:O42"/>
    <mergeCell ref="H42:I42"/>
    <mergeCell ref="H41:I41"/>
    <mergeCell ref="J40:K40"/>
    <mergeCell ref="H39:I39"/>
    <mergeCell ref="H40:I40"/>
    <mergeCell ref="L41:M41"/>
    <mergeCell ref="J42:K42"/>
    <mergeCell ref="J41:K41"/>
    <mergeCell ref="B2:C2"/>
    <mergeCell ref="D2:E2"/>
    <mergeCell ref="B4:AE4"/>
    <mergeCell ref="B1:C1"/>
    <mergeCell ref="A1:A2"/>
    <mergeCell ref="J2:K2"/>
    <mergeCell ref="H2:I2"/>
    <mergeCell ref="F2:G2"/>
    <mergeCell ref="Z2:AA2"/>
    <mergeCell ref="D1:M1"/>
    <mergeCell ref="R1:AE1"/>
    <mergeCell ref="N1:Q1"/>
    <mergeCell ref="AD2:AE2"/>
    <mergeCell ref="AB2:AC2"/>
    <mergeCell ref="T2:U2"/>
    <mergeCell ref="P2:Q2"/>
    <mergeCell ref="B41:C41"/>
    <mergeCell ref="B40:C40"/>
    <mergeCell ref="D40:E40"/>
    <mergeCell ref="D39:E39"/>
    <mergeCell ref="F40:G40"/>
    <mergeCell ref="D41:E41"/>
    <mergeCell ref="F41:G41"/>
    <mergeCell ref="F39:G39"/>
    <mergeCell ref="B44:C44"/>
    <mergeCell ref="B42:C42"/>
    <mergeCell ref="B39:C39"/>
    <mergeCell ref="X2:Y2"/>
    <mergeCell ref="V2:W2"/>
    <mergeCell ref="B18:AE18"/>
    <mergeCell ref="B25:AE25"/>
    <mergeCell ref="B32:AE32"/>
    <mergeCell ref="B11:AE11"/>
    <mergeCell ref="AD44:AE44"/>
    <mergeCell ref="AD42:AE42"/>
    <mergeCell ref="AD41:AE41"/>
    <mergeCell ref="Z40:AA40"/>
    <mergeCell ref="X40:Y40"/>
    <mergeCell ref="V40:W40"/>
    <mergeCell ref="AB40:AC40"/>
    <mergeCell ref="D42:E42"/>
    <mergeCell ref="T39:U39"/>
    <mergeCell ref="V39:W39"/>
    <mergeCell ref="X39:Y39"/>
    <mergeCell ref="Z39:AA39"/>
    <mergeCell ref="L40:M40"/>
    <mergeCell ref="P42:Q42"/>
    <mergeCell ref="P41:Q41"/>
    <mergeCell ref="T42:U42"/>
    <mergeCell ref="T41:U41"/>
    <mergeCell ref="R41:S41"/>
    <mergeCell ref="R42:S42"/>
    <mergeCell ref="F42:G42"/>
    <mergeCell ref="L39:M39"/>
    <mergeCell ref="J39:K39"/>
    <mergeCell ref="AD39:AE39"/>
    <mergeCell ref="AB39:AC39"/>
    <mergeCell ref="R40:S40"/>
    <mergeCell ref="R39:S39"/>
    <mergeCell ref="N40:O40"/>
    <mergeCell ref="P39:Q39"/>
    <mergeCell ref="T40:U40"/>
    <mergeCell ref="P40:Q40"/>
    <mergeCell ref="AD40:AE40"/>
  </mergeCells>
  <conditionalFormatting sqref="C5:C10 E5:E10 G5:G10 I5:I10 K5:K10 M5:M10 O5:O10 Q5:Q10 S5:S10 U5:U10 W5:W10 Y5:Y10 AA5:AA10 AC5:AC10 AE5:AE10 C12:C17 E12:E17 G12:G17 I12:I17 K12:K17 M12:M17 O12:O17 Q12:Q17 S12:S17 U12:U17 W12:W17 Y12:Y17 AA12:AA17 AC12:AC17 AE12:AE17 C19:C24 E19:E24 G19:G24 I19:I24 K19:K24 M19:M24 O19:O24 Q19:Q24 S19:S24 U19:U24 W19:W24 Y19:Y24 AA19:AA24 AC19:AC24 AE19:AE24 C26:C31 E26:E31 G26:G31 I26:I31 K26:K31 M26:M31 O26:O31 Q26:Q31 S26:S31 U26:U31 W26:W31 Y26:Y31 AA26:AA31 AC26:AC31 AE26:AE31 C33:C36 E33:E38 G33:G38 I33:I38 K33:K38 M33:M38 O33:O38 Q33:Q38 S33:S38 U33:U38 W33:W38 Y33:Y38 AA33:AA38 AC33:AC38 AE33:AE38">
    <cfRule type="expression" dxfId="10" priority="1">
      <formula>AND(VALUE(C5) &lt;&gt; 0,HOUR(C5) = 17)</formula>
    </cfRule>
  </conditionalFormatting>
  <conditionalFormatting sqref="B4:AE36">
    <cfRule type="containsText" dxfId="9" priority="2" operator="containsText" text="NP">
      <formula>NOT(ISERROR(SEARCH(("NP"),(B4))))</formula>
    </cfRule>
  </conditionalFormatting>
  <conditionalFormatting sqref="B4:AE36">
    <cfRule type="expression" dxfId="8" priority="3">
      <formula>HOUR(C4) = ""</formula>
    </cfRule>
  </conditionalFormatting>
  <conditionalFormatting sqref="C5:C10 E5:E10 G5:G10 I5:I10 K5:K10 M5:M10 O5:O10 Q5:Q10 S5:S10 U5:U10 W5:W10 Y5:Y10 AA5:AA10 AC5:AC10 AE5:AE10 C12:C17 E12:E17 G12:G17 I12:I17 K12:K17 M12:M17 O12:O17 Q12:Q17 S12:S17 U12:U17 W12:W17 Y12:Y17 AA12:AA17 AC12:AC17 AE12:AE17 C19:C24 E19:E24 G19:G24 I19:I24 K19:K24 M19:M24 O19:O24 Q19:Q24 S19:S24 U19:U24 W19:W24 Y19:Y24 AA19:AA24 AC19:AC24 AE19:AE24 C26:C31 E26:E31 G26:G31 I26:I31 K26:K31 M26:M31 O26:O31 Q26:Q31 S26:S31 U26:U31 W26:W31 Y26:Y31 AA26:AA31 AC26:AC31 AE26:AE31 C33:C36 E33:E38 G33:G38 I33:I38 K33:K38 M33:M38 O33:O38 Q33:Q38 S33:S38 U33:U38 W33:W38 Y33:Y38 AA33:AA38 AC33:AC38 AE33:AE38">
    <cfRule type="expression" dxfId="7" priority="4">
      <formula>AND(VALUE(C5) &lt;&gt; 0,HOUR(C5) &lt; 17)</formula>
    </cfRule>
  </conditionalFormatting>
  <conditionalFormatting sqref="C5:C10 E5:E10 G5:G10 I5:I10 K5:K10 M5:M10 O5:O10 Q5:Q10 S5:S10 U5:U10 W5:W10 Y5:Y10 AA5:AA10 AC5:AC10 AE5:AE10 C12:C17 E12:E17 G12:G17 I12:I17 K12:K17 M12:M17 O12:O17 Q12:Q17 S12:S17 U12:U17 W12:W17 Y12:Y17 AA12:AA17 AC12:AC17 AE12:AE17 C19:C24 E19:E24 G19:G24 I19:I24 K19:K24 M19:M24 O19:O24 Q19:Q24 S19:S24 U19:U24 W19:W24 Y19:Y24 AA19:AA24 AC19:AC24 AE19:AE24 C26:C31 E26:E31 G26:G31 I26:I31 K26:K31 M26:M31 O26:O31 Q26:Q31 S26:S31 U26:U31 W26:W31 Y26:Y31 AA26:AA31 AC26:AC31 AE26:AE31 C33:C36 E33:E38 G33:G38 I33:I38 K33:K38 M33:M38 O33:O38 Q33:Q38 S33:S38 U33:U38 W33:W38 Y33:Y38 AA33:AA38 AC33:AC38 AE33:AE38">
    <cfRule type="expression" dxfId="6" priority="5">
      <formula>AND(HOUR(C5) &gt;=16,MINUTE(C5) &gt;=59,VALUE(C5) &lt;&gt; 0)</formula>
    </cfRule>
  </conditionalFormatting>
  <conditionalFormatting sqref="B4:B38 D4:D38 F4:F38 H4:H38 J4:J38 L4:L38 N4:N38 P4:P38 R4:R38 T4:T38 V4:V38 X4:X38 Z4:Z38 AB4:AB38 AD4:AD38">
    <cfRule type="expression" dxfId="5" priority="6">
      <formula>AND(HOUR(B4) &gt;= 8, MINUTE(B4) &gt;= 36)</formula>
    </cfRule>
  </conditionalFormatting>
  <conditionalFormatting sqref="B4:B38 D4:D38 F4:F38 H4:H38 J4:J38 L4:L38 N4:N38 P4:P38 R4:R38 T4:T38 V4:V38 X4:X38 Z4:Z38 AB4:AB38 AD4:AD38">
    <cfRule type="expression" dxfId="4" priority="7">
      <formula>HOUR(B4) &gt;8</formula>
    </cfRule>
  </conditionalFormatting>
  <conditionalFormatting sqref="B4:B38 D4:D38 F4:F38 H4:H38 J4:J38 L4:L38 N4:N38 P4:P38 R4:R38 T4:T38 V4:V38 X4:X38 Z4:Z38 AB4:AB38 AD4:AD38">
    <cfRule type="expression" dxfId="3" priority="8">
      <formula>AND(HOUR(B4) &lt;= 8,MINUTE(B4) &lt;= 30, VALUE(B4) &lt;&gt; 0)</formula>
    </cfRule>
  </conditionalFormatting>
  <conditionalFormatting sqref="B4:B38 D4:D38 F4:F38 H4:H38 J4:J38 L4:L38 N4:N38 P4:P38 R4:R38 T4:T38 V4:V38 X4:X38 Z4:Z38 AB4:AB38 AD4:AD38">
    <cfRule type="expression" dxfId="2" priority="9">
      <formula>AND(HOUR(B4) &lt; 8, VALUE(B4) &lt;&gt; 0)</formula>
    </cfRule>
  </conditionalFormatting>
  <conditionalFormatting sqref="B4:B38 D4:D38 F4:F38 H4:H38 J4:J38 L4:L38 N4:N38 P4:P38 R4:R38 T4:T38 V4:V38 X4:X38 Z4:Z38 AB4:AB38 AD4:AD38">
    <cfRule type="expression" dxfId="1" priority="10">
      <formula>AND(HOUR(B4) &lt;= 8,MINUTE(B4) &lt;= 35, VALUE(B4) &lt;&gt; 0)</formula>
    </cfRule>
  </conditionalFormatting>
  <conditionalFormatting sqref="B4:B38 D4:D38 F4:F38 H4:H38 J4:J38 L4:L38 N4:N38 P4:P38 R4:R38 T4:T38 V4:V38 X4:X38 Z4:Z38 AB4:AB38 AD4:AD38">
    <cfRule type="expression" dxfId="0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4"/>
  <sheetViews>
    <sheetView workbookViewId="0"/>
  </sheetViews>
  <sheetFormatPr defaultColWidth="14.42578125" defaultRowHeight="15.75" customHeight="1"/>
  <cols>
    <col min="1" max="1" width="16.85546875" customWidth="1"/>
  </cols>
  <sheetData>
    <row r="1" spans="1:3" ht="15.75" customHeight="1">
      <c r="A1" s="127" t="s">
        <v>62</v>
      </c>
      <c r="B1" s="128"/>
      <c r="C1" s="93" t="s">
        <v>63</v>
      </c>
    </row>
    <row r="2" spans="1:3" ht="15.75" customHeight="1">
      <c r="A2" s="94" t="s">
        <v>64</v>
      </c>
      <c r="B2" s="95" t="s">
        <v>21</v>
      </c>
    </row>
    <row r="5" spans="1:3" ht="15.75" customHeight="1">
      <c r="A5" s="96" t="s">
        <v>65</v>
      </c>
      <c r="B5" s="97">
        <v>43568</v>
      </c>
    </row>
    <row r="6" spans="1:3" ht="15.75" customHeight="1">
      <c r="A6" s="96" t="s">
        <v>66</v>
      </c>
      <c r="B6" s="97">
        <v>43586</v>
      </c>
    </row>
    <row r="7" spans="1:3" ht="15.75" customHeight="1">
      <c r="A7" s="96" t="s">
        <v>67</v>
      </c>
      <c r="B7" s="97">
        <v>43692</v>
      </c>
    </row>
    <row r="8" spans="1:3" ht="15.75" customHeight="1">
      <c r="A8" s="96" t="s">
        <v>68</v>
      </c>
      <c r="B8" s="97">
        <v>43692</v>
      </c>
    </row>
    <row r="9" spans="1:3" ht="15.75" customHeight="1">
      <c r="A9" s="96" t="s">
        <v>69</v>
      </c>
      <c r="B9" s="97">
        <v>43740</v>
      </c>
    </row>
    <row r="10" spans="1:3" ht="15.75" customHeight="1">
      <c r="A10" s="93" t="s">
        <v>70</v>
      </c>
      <c r="B10" s="98">
        <v>43746</v>
      </c>
    </row>
    <row r="11" spans="1:3" ht="15.75" customHeight="1">
      <c r="A11" s="93" t="s">
        <v>71</v>
      </c>
      <c r="B11" s="98">
        <v>43765</v>
      </c>
    </row>
    <row r="12" spans="1:3" ht="15.75" customHeight="1">
      <c r="A12" s="93" t="s">
        <v>72</v>
      </c>
      <c r="B12" s="98">
        <v>43766</v>
      </c>
    </row>
    <row r="13" spans="1:3" ht="15.75" customHeight="1">
      <c r="A13" s="96" t="s">
        <v>73</v>
      </c>
      <c r="B13" s="97">
        <v>43856</v>
      </c>
    </row>
    <row r="14" spans="1:3" ht="15.75" customHeight="1">
      <c r="A14" s="96" t="s">
        <v>74</v>
      </c>
      <c r="B14" s="97">
        <v>43900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4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12" width="7.5703125" customWidth="1"/>
    <col min="13" max="14" width="9" customWidth="1"/>
    <col min="15" max="15" width="8.85546875" customWidth="1"/>
    <col min="16" max="21" width="7.5703125" customWidth="1"/>
    <col min="22" max="22" width="6.5703125" customWidth="1"/>
    <col min="23" max="23" width="7.5703125" customWidth="1"/>
    <col min="24" max="24" width="6.42578125" customWidth="1"/>
    <col min="25" max="25" width="7.5703125" customWidth="1"/>
    <col min="26" max="26" width="6.28515625" customWidth="1"/>
    <col min="27" max="29" width="7.5703125" customWidth="1"/>
    <col min="30" max="30" width="6.85546875" customWidth="1"/>
    <col min="31" max="31" width="7.5703125" customWidth="1"/>
    <col min="32" max="33" width="7" customWidth="1"/>
    <col min="34" max="36" width="7.5703125" customWidth="1"/>
  </cols>
  <sheetData>
    <row r="1" spans="1:36" ht="18.75">
      <c r="A1" s="118" t="s">
        <v>1</v>
      </c>
      <c r="B1" s="117" t="s">
        <v>2</v>
      </c>
      <c r="C1" s="112"/>
      <c r="D1" s="1"/>
      <c r="E1" s="116" t="s">
        <v>3</v>
      </c>
      <c r="F1" s="120"/>
      <c r="G1" s="120"/>
      <c r="H1" s="120"/>
      <c r="I1" s="120"/>
      <c r="J1" s="120"/>
      <c r="K1" s="120"/>
      <c r="L1" s="120"/>
      <c r="M1" s="120"/>
      <c r="N1" s="120"/>
      <c r="O1" s="112"/>
      <c r="P1" s="2"/>
      <c r="Q1" s="121" t="s">
        <v>4</v>
      </c>
      <c r="R1" s="120"/>
      <c r="S1" s="120"/>
      <c r="T1" s="120"/>
      <c r="U1" s="112"/>
      <c r="V1" s="117" t="s">
        <v>5</v>
      </c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12"/>
    </row>
    <row r="2" spans="1:36" ht="18.75">
      <c r="A2" s="119"/>
      <c r="B2" s="116" t="s">
        <v>6</v>
      </c>
      <c r="C2" s="112"/>
      <c r="D2" s="3" t="s">
        <v>7</v>
      </c>
      <c r="E2" s="117" t="s">
        <v>8</v>
      </c>
      <c r="F2" s="112"/>
      <c r="G2" s="3" t="s">
        <v>7</v>
      </c>
      <c r="H2" s="117" t="s">
        <v>9</v>
      </c>
      <c r="I2" s="112"/>
      <c r="J2" s="3" t="s">
        <v>7</v>
      </c>
      <c r="K2" s="117" t="s">
        <v>10</v>
      </c>
      <c r="L2" s="112"/>
      <c r="M2" s="3" t="s">
        <v>7</v>
      </c>
      <c r="N2" s="117" t="s">
        <v>11</v>
      </c>
      <c r="O2" s="112"/>
      <c r="P2" s="3" t="s">
        <v>7</v>
      </c>
      <c r="Q2" s="117" t="s">
        <v>12</v>
      </c>
      <c r="R2" s="112"/>
      <c r="S2" s="3" t="s">
        <v>7</v>
      </c>
      <c r="T2" s="117" t="s">
        <v>13</v>
      </c>
      <c r="U2" s="112"/>
      <c r="V2" s="116" t="s">
        <v>14</v>
      </c>
      <c r="W2" s="112"/>
      <c r="X2" s="117" t="s">
        <v>15</v>
      </c>
      <c r="Y2" s="112"/>
      <c r="Z2" s="117" t="s">
        <v>16</v>
      </c>
      <c r="AA2" s="112"/>
      <c r="AB2" s="116" t="s">
        <v>17</v>
      </c>
      <c r="AC2" s="112"/>
      <c r="AD2" s="116" t="s">
        <v>18</v>
      </c>
      <c r="AE2" s="112"/>
      <c r="AF2" s="3" t="s">
        <v>7</v>
      </c>
      <c r="AG2" s="116" t="s">
        <v>19</v>
      </c>
      <c r="AH2" s="112"/>
      <c r="AI2" s="116" t="s">
        <v>20</v>
      </c>
      <c r="AJ2" s="112"/>
    </row>
    <row r="3" spans="1:36" ht="12.75">
      <c r="A3" s="4" t="s">
        <v>21</v>
      </c>
      <c r="B3" s="5" t="s">
        <v>22</v>
      </c>
      <c r="C3" s="5" t="s">
        <v>23</v>
      </c>
      <c r="D3" s="5"/>
      <c r="E3" s="5" t="s">
        <v>22</v>
      </c>
      <c r="F3" s="5" t="s">
        <v>23</v>
      </c>
      <c r="G3" s="5"/>
      <c r="H3" s="5" t="s">
        <v>22</v>
      </c>
      <c r="I3" s="5" t="s">
        <v>23</v>
      </c>
      <c r="J3" s="5"/>
      <c r="K3" s="5" t="s">
        <v>22</v>
      </c>
      <c r="L3" s="5" t="s">
        <v>23</v>
      </c>
      <c r="M3" s="5"/>
      <c r="N3" s="5" t="s">
        <v>22</v>
      </c>
      <c r="O3" s="5" t="s">
        <v>23</v>
      </c>
      <c r="P3" s="5"/>
      <c r="Q3" s="5" t="s">
        <v>22</v>
      </c>
      <c r="R3" s="5" t="s">
        <v>23</v>
      </c>
      <c r="S3" s="5"/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  <c r="AF3" s="5"/>
      <c r="AG3" s="5" t="s">
        <v>22</v>
      </c>
      <c r="AH3" s="5" t="s">
        <v>23</v>
      </c>
      <c r="AI3" s="5" t="s">
        <v>22</v>
      </c>
      <c r="AJ3" s="5" t="s">
        <v>23</v>
      </c>
    </row>
    <row r="4" spans="1:36" ht="12.75">
      <c r="A4" s="6">
        <v>43647</v>
      </c>
      <c r="B4" s="8">
        <v>0.34861111111111109</v>
      </c>
      <c r="C4" s="9">
        <v>0.70625000000000004</v>
      </c>
      <c r="D4" s="10">
        <f t="shared" ref="D4:D34" si="0">IF(AND(E4&gt;$B$47,E4&lt;&gt;"NP"),E4-$B$47," ")</f>
        <v>6.9444444444444198E-4</v>
      </c>
      <c r="E4" s="9">
        <v>0.35486111111111113</v>
      </c>
      <c r="F4" s="9">
        <v>0.70833333333333337</v>
      </c>
      <c r="G4" s="10">
        <f t="shared" ref="G4:G34" si="1">IF(AND(H4&gt;$B$47,H4&lt;&gt;"NP"),H4-$B$47," ")</f>
        <v>6.9444444444444198E-4</v>
      </c>
      <c r="H4" s="9">
        <f>E4</f>
        <v>0.35486111111111113</v>
      </c>
      <c r="I4" s="9">
        <v>0.70833333333333337</v>
      </c>
      <c r="J4" s="10">
        <f t="shared" ref="J4:J34" si="2">IF(AND(K4&gt;$B$47,K4&lt;&gt;"NP"),K4-$B$47," ")</f>
        <v>6.9444444444444198E-4</v>
      </c>
      <c r="K4" s="9">
        <f>E4</f>
        <v>0.35486111111111113</v>
      </c>
      <c r="L4" s="9">
        <v>0.70833333333333337</v>
      </c>
      <c r="M4" s="10">
        <f t="shared" ref="M4:M34" si="3">IF(AND(N4&gt;$B$47,N4&lt;&gt;"NP"),N4-$B$47," ")</f>
        <v>6.9444444444444198E-4</v>
      </c>
      <c r="N4" s="9">
        <f>E4</f>
        <v>0.35486111111111113</v>
      </c>
      <c r="O4" s="9">
        <v>0.70833333333333337</v>
      </c>
      <c r="P4" s="10">
        <f t="shared" ref="P4:P34" si="4">IF(AND(Q4&gt;$B$47,Q4&lt;&gt;"NP"),Q4-$B$47," ")</f>
        <v>6.9444444444444198E-4</v>
      </c>
      <c r="Q4" s="9">
        <f>E4</f>
        <v>0.35486111111111113</v>
      </c>
      <c r="R4" s="9">
        <v>0.70833333333333337</v>
      </c>
      <c r="S4" s="10">
        <f t="shared" ref="S4:S34" si="5">IF(AND(T4&gt;$B$47,T4&lt;&gt;"NP"),T4-$B$47," ")</f>
        <v>6.9444444444444198E-4</v>
      </c>
      <c r="T4" s="9">
        <f>H4</f>
        <v>0.35486111111111113</v>
      </c>
      <c r="U4" s="9">
        <v>0.70833333333333337</v>
      </c>
      <c r="V4" s="9"/>
      <c r="W4" s="9"/>
      <c r="X4" s="9"/>
      <c r="Y4" s="9"/>
      <c r="Z4" s="7" t="s">
        <v>24</v>
      </c>
      <c r="AA4" s="7" t="s">
        <v>24</v>
      </c>
      <c r="AB4" s="9"/>
      <c r="AC4" s="9"/>
      <c r="AD4" s="9"/>
      <c r="AE4" s="9"/>
      <c r="AF4" s="10">
        <f t="shared" ref="AF4:AF34" si="6">IF(AND(AG4&gt;$B$47,AG4&lt;&gt;"NP"),AG4-$B$47," ")</f>
        <v>0.18749999999999994</v>
      </c>
      <c r="AG4" s="9">
        <v>0.54166666666666663</v>
      </c>
      <c r="AH4" s="9">
        <v>0.70833333333333337</v>
      </c>
      <c r="AI4" s="9"/>
      <c r="AJ4" s="9"/>
    </row>
    <row r="5" spans="1:36" ht="12.75">
      <c r="A5" s="6">
        <v>43648</v>
      </c>
      <c r="B5" s="7" t="s">
        <v>24</v>
      </c>
      <c r="C5" s="7" t="s">
        <v>24</v>
      </c>
      <c r="D5" s="10" t="str">
        <f t="shared" si="0"/>
        <v xml:space="preserve"> </v>
      </c>
      <c r="E5" s="9">
        <v>0.3527777777777778</v>
      </c>
      <c r="F5" s="9">
        <v>0.70833333333333337</v>
      </c>
      <c r="G5" s="10" t="str">
        <f t="shared" si="1"/>
        <v xml:space="preserve"> </v>
      </c>
      <c r="H5" s="9">
        <v>0.3527777777777778</v>
      </c>
      <c r="I5" s="9">
        <v>0.70833333333333337</v>
      </c>
      <c r="J5" s="10" t="str">
        <f t="shared" si="2"/>
        <v xml:space="preserve"> </v>
      </c>
      <c r="K5" s="9">
        <v>0.3527777777777778</v>
      </c>
      <c r="L5" s="9">
        <v>0.70833333333333337</v>
      </c>
      <c r="M5" s="10" t="str">
        <f t="shared" si="3"/>
        <v xml:space="preserve"> </v>
      </c>
      <c r="N5" s="9">
        <v>0.3527777777777778</v>
      </c>
      <c r="O5" s="9">
        <v>0.70833333333333337</v>
      </c>
      <c r="P5" s="10" t="str">
        <f t="shared" si="4"/>
        <v xml:space="preserve"> </v>
      </c>
      <c r="Q5" s="9">
        <v>0.3527777777777778</v>
      </c>
      <c r="R5" s="9">
        <v>0.70833333333333337</v>
      </c>
      <c r="S5" s="10" t="str">
        <f t="shared" si="5"/>
        <v xml:space="preserve"> </v>
      </c>
      <c r="T5" s="9">
        <v>0.35416666666666669</v>
      </c>
      <c r="U5" s="9">
        <v>0.70833333333333337</v>
      </c>
      <c r="V5" s="9"/>
      <c r="W5" s="9"/>
      <c r="X5" s="9"/>
      <c r="Y5" s="9"/>
      <c r="Z5" s="7" t="s">
        <v>24</v>
      </c>
      <c r="AA5" s="7" t="s">
        <v>24</v>
      </c>
      <c r="AB5" s="9"/>
      <c r="AC5" s="9"/>
      <c r="AD5" s="9"/>
      <c r="AE5" s="9"/>
      <c r="AF5" s="10" t="str">
        <f t="shared" si="6"/>
        <v xml:space="preserve"> </v>
      </c>
      <c r="AG5" s="9"/>
      <c r="AH5" s="9"/>
      <c r="AI5" s="9"/>
      <c r="AJ5" s="9"/>
    </row>
    <row r="6" spans="1:36" ht="12.75">
      <c r="A6" s="6">
        <v>43649</v>
      </c>
      <c r="B6" s="7" t="s">
        <v>24</v>
      </c>
      <c r="C6" s="7" t="s">
        <v>24</v>
      </c>
      <c r="D6" s="10" t="str">
        <f t="shared" si="0"/>
        <v xml:space="preserve"> </v>
      </c>
      <c r="E6" s="9">
        <v>0.34930555555555554</v>
      </c>
      <c r="F6" s="9">
        <v>0.71180555555555558</v>
      </c>
      <c r="G6" s="10" t="str">
        <f t="shared" si="1"/>
        <v xml:space="preserve"> </v>
      </c>
      <c r="H6" s="9">
        <f t="shared" ref="H6:I6" si="7">E6</f>
        <v>0.34930555555555554</v>
      </c>
      <c r="I6" s="9">
        <f t="shared" si="7"/>
        <v>0.71180555555555558</v>
      </c>
      <c r="J6" s="10" t="str">
        <f t="shared" si="2"/>
        <v xml:space="preserve"> </v>
      </c>
      <c r="K6" s="9">
        <f t="shared" ref="K6:L6" si="8">E6</f>
        <v>0.34930555555555554</v>
      </c>
      <c r="L6" s="9">
        <f t="shared" si="8"/>
        <v>0.71180555555555558</v>
      </c>
      <c r="M6" s="10" t="str">
        <f t="shared" si="3"/>
        <v xml:space="preserve"> </v>
      </c>
      <c r="N6" s="9">
        <f t="shared" ref="N6:O6" si="9">E6</f>
        <v>0.34930555555555554</v>
      </c>
      <c r="O6" s="9">
        <f t="shared" si="9"/>
        <v>0.71180555555555558</v>
      </c>
      <c r="P6" s="10" t="str">
        <f t="shared" si="4"/>
        <v xml:space="preserve"> </v>
      </c>
      <c r="Q6" s="9">
        <f t="shared" ref="Q6:R6" si="10">E6</f>
        <v>0.34930555555555554</v>
      </c>
      <c r="R6" s="9">
        <f t="shared" si="10"/>
        <v>0.71180555555555558</v>
      </c>
      <c r="S6" s="10">
        <f t="shared" si="5"/>
        <v>6.9444444444444198E-4</v>
      </c>
      <c r="T6" s="9">
        <v>0.35486111111111113</v>
      </c>
      <c r="U6" s="9">
        <v>0.70833333333333337</v>
      </c>
      <c r="V6" s="9"/>
      <c r="W6" s="9"/>
      <c r="X6" s="9"/>
      <c r="Y6" s="9"/>
      <c r="Z6" s="7" t="s">
        <v>24</v>
      </c>
      <c r="AA6" s="7" t="s">
        <v>24</v>
      </c>
      <c r="AB6" s="9"/>
      <c r="AC6" s="9"/>
      <c r="AD6" s="9"/>
      <c r="AE6" s="9"/>
      <c r="AF6" s="10">
        <f t="shared" si="6"/>
        <v>7.291666666666663E-2</v>
      </c>
      <c r="AG6" s="9">
        <v>0.42708333333333331</v>
      </c>
      <c r="AH6" s="9">
        <v>0.70833333333333337</v>
      </c>
      <c r="AI6" s="9"/>
      <c r="AJ6" s="9"/>
    </row>
    <row r="7" spans="1:36" ht="12.75">
      <c r="A7" s="6">
        <v>43650</v>
      </c>
      <c r="B7" s="9">
        <v>0.35208333333333336</v>
      </c>
      <c r="C7" s="9">
        <v>0.69097222222222221</v>
      </c>
      <c r="D7" s="10" t="str">
        <f t="shared" si="0"/>
        <v xml:space="preserve"> </v>
      </c>
      <c r="E7" s="9">
        <v>0.35069444444444442</v>
      </c>
      <c r="F7" s="9">
        <v>0.70902777777777781</v>
      </c>
      <c r="G7" s="10" t="str">
        <f t="shared" si="1"/>
        <v xml:space="preserve"> </v>
      </c>
      <c r="H7" s="9">
        <f t="shared" ref="H7:I7" si="11">E7</f>
        <v>0.35069444444444442</v>
      </c>
      <c r="I7" s="9">
        <f t="shared" si="11"/>
        <v>0.70902777777777781</v>
      </c>
      <c r="J7" s="10" t="str">
        <f t="shared" si="2"/>
        <v xml:space="preserve"> </v>
      </c>
      <c r="K7" s="9">
        <f t="shared" ref="K7:L7" si="12">E7</f>
        <v>0.35069444444444442</v>
      </c>
      <c r="L7" s="9">
        <f t="shared" si="12"/>
        <v>0.70902777777777781</v>
      </c>
      <c r="M7" s="10" t="str">
        <f t="shared" si="3"/>
        <v xml:space="preserve"> </v>
      </c>
      <c r="N7" s="9">
        <f t="shared" ref="N7:O7" si="13">E7</f>
        <v>0.35069444444444442</v>
      </c>
      <c r="O7" s="9">
        <f t="shared" si="13"/>
        <v>0.70902777777777781</v>
      </c>
      <c r="P7" s="10" t="str">
        <f t="shared" si="4"/>
        <v xml:space="preserve"> </v>
      </c>
      <c r="Q7" s="9">
        <f t="shared" ref="Q7:R7" si="14">E7</f>
        <v>0.35069444444444442</v>
      </c>
      <c r="R7" s="9">
        <f t="shared" si="14"/>
        <v>0.70902777777777781</v>
      </c>
      <c r="S7" s="10" t="str">
        <f t="shared" si="5"/>
        <v xml:space="preserve"> </v>
      </c>
      <c r="T7" s="9">
        <v>0.35416666666666669</v>
      </c>
      <c r="U7" s="9">
        <v>0.70902777777777781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10" t="str">
        <f t="shared" si="6"/>
        <v xml:space="preserve"> </v>
      </c>
      <c r="AG7" s="9"/>
      <c r="AH7" s="9"/>
      <c r="AI7" s="9"/>
      <c r="AJ7" s="9"/>
    </row>
    <row r="8" spans="1:36" ht="12.75">
      <c r="A8" s="6">
        <v>43651</v>
      </c>
      <c r="B8" s="7" t="s">
        <v>24</v>
      </c>
      <c r="C8" s="7" t="s">
        <v>24</v>
      </c>
      <c r="D8" s="10">
        <f t="shared" si="0"/>
        <v>4.8611111111110938E-3</v>
      </c>
      <c r="E8" s="9">
        <v>0.35902777777777778</v>
      </c>
      <c r="F8" s="9">
        <v>0.70972222222222225</v>
      </c>
      <c r="G8" s="10">
        <f t="shared" si="1"/>
        <v>4.8611111111110938E-3</v>
      </c>
      <c r="H8" s="9">
        <f t="shared" ref="H8:I8" si="15">E8</f>
        <v>0.35902777777777778</v>
      </c>
      <c r="I8" s="9">
        <f t="shared" si="15"/>
        <v>0.70972222222222225</v>
      </c>
      <c r="J8" s="10">
        <f t="shared" si="2"/>
        <v>4.8611111111110938E-3</v>
      </c>
      <c r="K8" s="9">
        <f t="shared" ref="K8:L8" si="16">E8</f>
        <v>0.35902777777777778</v>
      </c>
      <c r="L8" s="9">
        <f t="shared" si="16"/>
        <v>0.70972222222222225</v>
      </c>
      <c r="M8" s="10">
        <f t="shared" si="3"/>
        <v>4.8611111111110938E-3</v>
      </c>
      <c r="N8" s="9">
        <f t="shared" ref="N8:O8" si="17">E8</f>
        <v>0.35902777777777778</v>
      </c>
      <c r="O8" s="9">
        <f t="shared" si="17"/>
        <v>0.70972222222222225</v>
      </c>
      <c r="P8" s="10">
        <f t="shared" si="4"/>
        <v>4.5138888888888895E-2</v>
      </c>
      <c r="Q8" s="9">
        <v>0.39930555555555558</v>
      </c>
      <c r="R8" s="9">
        <f>F8</f>
        <v>0.70972222222222225</v>
      </c>
      <c r="S8" s="10">
        <f t="shared" si="5"/>
        <v>1.388888888888884E-3</v>
      </c>
      <c r="T8" s="9">
        <v>0.35555555555555557</v>
      </c>
      <c r="U8" s="9">
        <v>0.70902777777777781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10" t="str">
        <f t="shared" si="6"/>
        <v xml:space="preserve"> </v>
      </c>
      <c r="AG8" s="9"/>
      <c r="AH8" s="9"/>
      <c r="AI8" s="9"/>
      <c r="AJ8" s="9"/>
    </row>
    <row r="9" spans="1:36" ht="12.75">
      <c r="A9" s="6">
        <v>43652</v>
      </c>
      <c r="B9" s="7" t="s">
        <v>24</v>
      </c>
      <c r="C9" s="7" t="s">
        <v>24</v>
      </c>
      <c r="D9" s="10" t="str">
        <f t="shared" si="0"/>
        <v xml:space="preserve"> </v>
      </c>
      <c r="E9" s="9">
        <v>0.34861111111111109</v>
      </c>
      <c r="F9" s="9">
        <v>0.70902777777777781</v>
      </c>
      <c r="G9" s="10" t="str">
        <f t="shared" si="1"/>
        <v xml:space="preserve"> </v>
      </c>
      <c r="H9" s="9">
        <f t="shared" ref="H9:I9" si="18">E9</f>
        <v>0.34861111111111109</v>
      </c>
      <c r="I9" s="9">
        <f t="shared" si="18"/>
        <v>0.70902777777777781</v>
      </c>
      <c r="J9" s="10" t="str">
        <f t="shared" si="2"/>
        <v xml:space="preserve"> </v>
      </c>
      <c r="K9" s="9">
        <f t="shared" ref="K9:L9" si="19">E9</f>
        <v>0.34861111111111109</v>
      </c>
      <c r="L9" s="9">
        <f t="shared" si="19"/>
        <v>0.70902777777777781</v>
      </c>
      <c r="M9" s="10" t="str">
        <f t="shared" si="3"/>
        <v xml:space="preserve"> </v>
      </c>
      <c r="N9" s="9">
        <f t="shared" ref="N9:O9" si="20">E9</f>
        <v>0.34861111111111109</v>
      </c>
      <c r="O9" s="9">
        <f t="shared" si="20"/>
        <v>0.70902777777777781</v>
      </c>
      <c r="P9" s="10" t="str">
        <f t="shared" si="4"/>
        <v xml:space="preserve"> </v>
      </c>
      <c r="Q9" s="7" t="s">
        <v>24</v>
      </c>
      <c r="R9" s="7" t="s">
        <v>24</v>
      </c>
      <c r="S9" s="10">
        <f t="shared" si="5"/>
        <v>6.9444444444444198E-4</v>
      </c>
      <c r="T9" s="9">
        <v>0.35486111111111113</v>
      </c>
      <c r="U9" s="9">
        <v>0.70902777777777781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10" t="str">
        <f t="shared" si="6"/>
        <v xml:space="preserve"> </v>
      </c>
      <c r="AG9" s="9"/>
      <c r="AH9" s="9"/>
      <c r="AI9" s="9"/>
      <c r="AJ9" s="9"/>
    </row>
    <row r="10" spans="1:36" ht="12.75">
      <c r="A10" s="6">
        <v>43653</v>
      </c>
      <c r="B10" s="7"/>
      <c r="C10" s="7"/>
      <c r="D10" s="10" t="str">
        <f t="shared" si="0"/>
        <v xml:space="preserve"> </v>
      </c>
      <c r="E10" s="9"/>
      <c r="F10" s="8"/>
      <c r="G10" s="10" t="str">
        <f t="shared" si="1"/>
        <v xml:space="preserve"> </v>
      </c>
      <c r="H10" s="9">
        <f t="shared" ref="H10:I10" si="21">E10</f>
        <v>0</v>
      </c>
      <c r="I10" s="9">
        <f t="shared" si="21"/>
        <v>0</v>
      </c>
      <c r="J10" s="10" t="str">
        <f t="shared" si="2"/>
        <v xml:space="preserve"> </v>
      </c>
      <c r="K10" s="9">
        <f t="shared" ref="K10:L10" si="22">E10</f>
        <v>0</v>
      </c>
      <c r="L10" s="9">
        <f t="shared" si="22"/>
        <v>0</v>
      </c>
      <c r="M10" s="10" t="str">
        <f t="shared" si="3"/>
        <v xml:space="preserve"> </v>
      </c>
      <c r="N10" s="9">
        <f t="shared" ref="N10:O10" si="23">E10</f>
        <v>0</v>
      </c>
      <c r="O10" s="9">
        <f t="shared" si="23"/>
        <v>0</v>
      </c>
      <c r="P10" s="10" t="str">
        <f t="shared" si="4"/>
        <v xml:space="preserve"> </v>
      </c>
      <c r="Q10" s="9">
        <f t="shared" ref="Q10:R10" si="24">E10</f>
        <v>0</v>
      </c>
      <c r="R10" s="9">
        <f t="shared" si="24"/>
        <v>0</v>
      </c>
      <c r="S10" s="10" t="str">
        <f t="shared" si="5"/>
        <v xml:space="preserve"> </v>
      </c>
      <c r="T10" s="8"/>
      <c r="U10" s="8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tr">
        <f t="shared" si="6"/>
        <v xml:space="preserve"> </v>
      </c>
      <c r="AG10" s="9"/>
      <c r="AH10" s="9"/>
      <c r="AI10" s="9"/>
      <c r="AJ10" s="9"/>
    </row>
    <row r="11" spans="1:36" ht="12.75">
      <c r="A11" s="6">
        <v>43654</v>
      </c>
      <c r="B11" s="8">
        <v>0.35694444444444445</v>
      </c>
      <c r="C11" s="8">
        <v>0.68055555555555558</v>
      </c>
      <c r="D11" s="10">
        <f t="shared" si="0"/>
        <v>1.4583333333333337E-2</v>
      </c>
      <c r="E11" s="9">
        <v>0.36875000000000002</v>
      </c>
      <c r="F11" s="9">
        <v>0.70833333333333337</v>
      </c>
      <c r="G11" s="10">
        <f t="shared" si="1"/>
        <v>1.4583333333333337E-2</v>
      </c>
      <c r="H11" s="9">
        <f t="shared" ref="H11:I11" si="25">E11</f>
        <v>0.36875000000000002</v>
      </c>
      <c r="I11" s="9">
        <f t="shared" si="25"/>
        <v>0.70833333333333337</v>
      </c>
      <c r="J11" s="10">
        <f t="shared" si="2"/>
        <v>1.4583333333333337E-2</v>
      </c>
      <c r="K11" s="9">
        <f t="shared" ref="K11:L11" si="26">E11</f>
        <v>0.36875000000000002</v>
      </c>
      <c r="L11" s="9">
        <f t="shared" si="26"/>
        <v>0.70833333333333337</v>
      </c>
      <c r="M11" s="10">
        <f t="shared" si="3"/>
        <v>1.4583333333333337E-2</v>
      </c>
      <c r="N11" s="9">
        <f t="shared" ref="N11:O11" si="27">E11</f>
        <v>0.36875000000000002</v>
      </c>
      <c r="O11" s="9">
        <f t="shared" si="27"/>
        <v>0.70833333333333337</v>
      </c>
      <c r="P11" s="10">
        <f t="shared" si="4"/>
        <v>1.4583333333333337E-2</v>
      </c>
      <c r="Q11" s="9">
        <f t="shared" ref="Q11:R11" si="28">E11</f>
        <v>0.36875000000000002</v>
      </c>
      <c r="R11" s="9">
        <f t="shared" si="28"/>
        <v>0.70833333333333337</v>
      </c>
      <c r="S11" s="10">
        <f t="shared" si="5"/>
        <v>2.0833333333333259E-3</v>
      </c>
      <c r="T11" s="8">
        <v>0.35625000000000001</v>
      </c>
      <c r="U11" s="9">
        <v>0.70833333333333337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tr">
        <f t="shared" si="6"/>
        <v xml:space="preserve"> </v>
      </c>
      <c r="AG11" s="9"/>
      <c r="AH11" s="9"/>
      <c r="AI11" s="9"/>
      <c r="AJ11" s="9"/>
    </row>
    <row r="12" spans="1:36" ht="12.75">
      <c r="A12" s="6">
        <v>43655</v>
      </c>
      <c r="B12" s="7" t="s">
        <v>24</v>
      </c>
      <c r="C12" s="7" t="s">
        <v>24</v>
      </c>
      <c r="D12" s="10">
        <f t="shared" si="0"/>
        <v>1.1111111111111072E-2</v>
      </c>
      <c r="E12" s="9">
        <v>0.36527777777777776</v>
      </c>
      <c r="F12" s="9">
        <v>0.70972222222222225</v>
      </c>
      <c r="G12" s="10">
        <f t="shared" si="1"/>
        <v>1.1111111111111072E-2</v>
      </c>
      <c r="H12" s="9">
        <f t="shared" ref="H12:I12" si="29">E12</f>
        <v>0.36527777777777776</v>
      </c>
      <c r="I12" s="9">
        <f t="shared" si="29"/>
        <v>0.70972222222222225</v>
      </c>
      <c r="J12" s="10">
        <f t="shared" si="2"/>
        <v>1.1111111111111072E-2</v>
      </c>
      <c r="K12" s="9">
        <f t="shared" ref="K12:L12" si="30">E12</f>
        <v>0.36527777777777776</v>
      </c>
      <c r="L12" s="9">
        <f t="shared" si="30"/>
        <v>0.70972222222222225</v>
      </c>
      <c r="M12" s="10">
        <f t="shared" si="3"/>
        <v>1.1111111111111072E-2</v>
      </c>
      <c r="N12" s="9">
        <f t="shared" ref="N12:O12" si="31">E12</f>
        <v>0.36527777777777776</v>
      </c>
      <c r="O12" s="9">
        <f t="shared" si="31"/>
        <v>0.70972222222222225</v>
      </c>
      <c r="P12" s="10">
        <f t="shared" si="4"/>
        <v>1.1111111111111072E-2</v>
      </c>
      <c r="Q12" s="9">
        <f t="shared" ref="Q12:R12" si="32">E12</f>
        <v>0.36527777777777776</v>
      </c>
      <c r="R12" s="9">
        <f t="shared" si="32"/>
        <v>0.70972222222222225</v>
      </c>
      <c r="S12" s="10">
        <f t="shared" si="5"/>
        <v>6.9444444444444198E-4</v>
      </c>
      <c r="T12" s="8">
        <v>0.35486111111111113</v>
      </c>
      <c r="U12" s="9">
        <v>0.70833333333333337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tr">
        <f t="shared" si="6"/>
        <v xml:space="preserve"> </v>
      </c>
      <c r="AG12" s="9"/>
      <c r="AH12" s="9"/>
      <c r="AI12" s="9"/>
      <c r="AJ12" s="9"/>
    </row>
    <row r="13" spans="1:36" ht="12.75">
      <c r="A13" s="6">
        <v>43656</v>
      </c>
      <c r="B13" s="7" t="s">
        <v>24</v>
      </c>
      <c r="C13" s="7" t="s">
        <v>24</v>
      </c>
      <c r="D13" s="10">
        <f t="shared" si="0"/>
        <v>2.7777777777777679E-3</v>
      </c>
      <c r="E13" s="9">
        <v>0.35694444444444445</v>
      </c>
      <c r="F13" s="9">
        <v>0.70972222222222225</v>
      </c>
      <c r="G13" s="10">
        <f t="shared" si="1"/>
        <v>2.7777777777777679E-3</v>
      </c>
      <c r="H13" s="9">
        <f t="shared" ref="H13:I13" si="33">E13</f>
        <v>0.35694444444444445</v>
      </c>
      <c r="I13" s="9">
        <f t="shared" si="33"/>
        <v>0.70972222222222225</v>
      </c>
      <c r="J13" s="10">
        <f t="shared" si="2"/>
        <v>2.7777777777777679E-3</v>
      </c>
      <c r="K13" s="9">
        <f t="shared" ref="K13:L13" si="34">E13</f>
        <v>0.35694444444444445</v>
      </c>
      <c r="L13" s="9">
        <f t="shared" si="34"/>
        <v>0.70972222222222225</v>
      </c>
      <c r="M13" s="10">
        <f t="shared" si="3"/>
        <v>2.7777777777777679E-3</v>
      </c>
      <c r="N13" s="9">
        <f t="shared" ref="N13:O13" si="35">E13</f>
        <v>0.35694444444444445</v>
      </c>
      <c r="O13" s="9">
        <f t="shared" si="35"/>
        <v>0.70972222222222225</v>
      </c>
      <c r="P13" s="10">
        <f t="shared" si="4"/>
        <v>2.7777777777777679E-3</v>
      </c>
      <c r="Q13" s="9">
        <f t="shared" ref="Q13:R13" si="36">E13</f>
        <v>0.35694444444444445</v>
      </c>
      <c r="R13" s="9">
        <f t="shared" si="36"/>
        <v>0.70972222222222225</v>
      </c>
      <c r="S13" s="10" t="str">
        <f t="shared" si="5"/>
        <v xml:space="preserve"> </v>
      </c>
      <c r="T13" s="8">
        <v>0.35416666666666669</v>
      </c>
      <c r="U13" s="8">
        <v>0.70902777777777781</v>
      </c>
      <c r="V13" s="9"/>
      <c r="W13" s="9"/>
      <c r="X13" s="9"/>
      <c r="Y13" s="9"/>
      <c r="Z13" s="9"/>
      <c r="AA13" s="9">
        <v>0.66666666666666663</v>
      </c>
      <c r="AB13" s="9"/>
      <c r="AC13" s="9"/>
      <c r="AD13" s="9"/>
      <c r="AE13" s="9"/>
      <c r="AF13" s="10" t="str">
        <f t="shared" si="6"/>
        <v xml:space="preserve"> </v>
      </c>
      <c r="AG13" s="9"/>
      <c r="AH13" s="9"/>
      <c r="AI13" s="9"/>
      <c r="AJ13" s="9"/>
    </row>
    <row r="14" spans="1:36" ht="12.75">
      <c r="A14" s="6">
        <v>43657</v>
      </c>
      <c r="B14" s="7" t="s">
        <v>24</v>
      </c>
      <c r="C14" s="7" t="s">
        <v>24</v>
      </c>
      <c r="D14" s="10">
        <f t="shared" si="0"/>
        <v>7.6388888888888618E-3</v>
      </c>
      <c r="E14" s="9">
        <v>0.36180555555555555</v>
      </c>
      <c r="F14" s="9">
        <v>0.70833333333333337</v>
      </c>
      <c r="G14" s="10">
        <f t="shared" si="1"/>
        <v>7.6388888888888618E-3</v>
      </c>
      <c r="H14" s="9">
        <f t="shared" ref="H14:I14" si="37">E14</f>
        <v>0.36180555555555555</v>
      </c>
      <c r="I14" s="9">
        <f t="shared" si="37"/>
        <v>0.70833333333333337</v>
      </c>
      <c r="J14" s="10">
        <f t="shared" si="2"/>
        <v>7.6388888888888618E-3</v>
      </c>
      <c r="K14" s="9">
        <f t="shared" ref="K14:L14" si="38">E14</f>
        <v>0.36180555555555555</v>
      </c>
      <c r="L14" s="9">
        <f t="shared" si="38"/>
        <v>0.70833333333333337</v>
      </c>
      <c r="M14" s="10">
        <f t="shared" si="3"/>
        <v>7.6388888888888618E-3</v>
      </c>
      <c r="N14" s="9">
        <f t="shared" ref="N14:O14" si="39">E14</f>
        <v>0.36180555555555555</v>
      </c>
      <c r="O14" s="9">
        <f t="shared" si="39"/>
        <v>0.70833333333333337</v>
      </c>
      <c r="P14" s="10">
        <f t="shared" si="4"/>
        <v>7.6388888888888618E-3</v>
      </c>
      <c r="Q14" s="9">
        <f t="shared" ref="Q14:R14" si="40">E14</f>
        <v>0.36180555555555555</v>
      </c>
      <c r="R14" s="9">
        <f t="shared" si="40"/>
        <v>0.70833333333333337</v>
      </c>
      <c r="S14" s="10">
        <f t="shared" si="5"/>
        <v>6.9444444444444198E-4</v>
      </c>
      <c r="T14" s="8">
        <v>0.35486111111111113</v>
      </c>
      <c r="U14" s="8">
        <v>0.70833333333333337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tr">
        <f t="shared" si="6"/>
        <v xml:space="preserve"> </v>
      </c>
      <c r="AG14" s="9"/>
      <c r="AH14" s="9"/>
      <c r="AI14" s="9"/>
      <c r="AJ14" s="9"/>
    </row>
    <row r="15" spans="1:36" ht="12.75">
      <c r="A15" s="6">
        <v>43658</v>
      </c>
      <c r="B15" s="7" t="s">
        <v>24</v>
      </c>
      <c r="C15" s="7" t="s">
        <v>24</v>
      </c>
      <c r="D15" s="10">
        <f t="shared" si="0"/>
        <v>6.9444444444444198E-3</v>
      </c>
      <c r="E15" s="9">
        <v>0.3611111111111111</v>
      </c>
      <c r="F15" s="8">
        <v>0.70902777777777781</v>
      </c>
      <c r="G15" s="10">
        <f t="shared" si="1"/>
        <v>6.9444444444444198E-3</v>
      </c>
      <c r="H15" s="9">
        <f t="shared" ref="H15:I15" si="41">E15</f>
        <v>0.3611111111111111</v>
      </c>
      <c r="I15" s="9">
        <f t="shared" si="41"/>
        <v>0.70902777777777781</v>
      </c>
      <c r="J15" s="10">
        <f t="shared" si="2"/>
        <v>6.9444444444444198E-3</v>
      </c>
      <c r="K15" s="9">
        <f t="shared" ref="K15:L15" si="42">E15</f>
        <v>0.3611111111111111</v>
      </c>
      <c r="L15" s="9">
        <f t="shared" si="42"/>
        <v>0.70902777777777781</v>
      </c>
      <c r="M15" s="10">
        <f t="shared" si="3"/>
        <v>6.9444444444444198E-3</v>
      </c>
      <c r="N15" s="9">
        <f t="shared" ref="N15:O15" si="43">E15</f>
        <v>0.3611111111111111</v>
      </c>
      <c r="O15" s="9">
        <f t="shared" si="43"/>
        <v>0.70902777777777781</v>
      </c>
      <c r="P15" s="10">
        <f t="shared" si="4"/>
        <v>6.9444444444444198E-3</v>
      </c>
      <c r="Q15" s="9">
        <f t="shared" ref="Q15:R15" si="44">E15</f>
        <v>0.3611111111111111</v>
      </c>
      <c r="R15" s="9">
        <f t="shared" si="44"/>
        <v>0.70902777777777781</v>
      </c>
      <c r="S15" s="10">
        <f t="shared" si="5"/>
        <v>1.388888888888884E-3</v>
      </c>
      <c r="T15" s="8">
        <v>0.35555555555555557</v>
      </c>
      <c r="U15" s="8">
        <v>0.70833333333333337</v>
      </c>
      <c r="V15" s="9"/>
      <c r="W15" s="9"/>
      <c r="X15" s="9"/>
      <c r="Y15" s="9"/>
      <c r="Z15" s="9"/>
      <c r="AA15" s="9"/>
      <c r="AB15" s="9">
        <v>0.40277777777777779</v>
      </c>
      <c r="AC15" s="9"/>
      <c r="AD15" s="9"/>
      <c r="AE15" s="9"/>
      <c r="AF15" s="10" t="str">
        <f t="shared" si="6"/>
        <v xml:space="preserve"> </v>
      </c>
      <c r="AG15" s="9"/>
      <c r="AH15" s="9"/>
      <c r="AI15" s="9"/>
      <c r="AJ15" s="9"/>
    </row>
    <row r="16" spans="1:36" ht="12.75">
      <c r="A16" s="6">
        <v>43659</v>
      </c>
      <c r="B16" s="7" t="s">
        <v>24</v>
      </c>
      <c r="C16" s="7" t="s">
        <v>24</v>
      </c>
      <c r="D16" s="10" t="str">
        <f t="shared" si="0"/>
        <v xml:space="preserve"> </v>
      </c>
      <c r="E16" s="9">
        <v>0.35416666666666669</v>
      </c>
      <c r="F16" s="8">
        <v>0.70902777777777781</v>
      </c>
      <c r="G16" s="10" t="str">
        <f t="shared" si="1"/>
        <v xml:space="preserve"> </v>
      </c>
      <c r="H16" s="9">
        <f t="shared" ref="H16:I16" si="45">E16</f>
        <v>0.35416666666666669</v>
      </c>
      <c r="I16" s="9">
        <f t="shared" si="45"/>
        <v>0.70902777777777781</v>
      </c>
      <c r="J16" s="10" t="str">
        <f t="shared" si="2"/>
        <v xml:space="preserve"> </v>
      </c>
      <c r="K16" s="9">
        <f t="shared" ref="K16:L16" si="46">E16</f>
        <v>0.35416666666666669</v>
      </c>
      <c r="L16" s="9">
        <f t="shared" si="46"/>
        <v>0.70902777777777781</v>
      </c>
      <c r="M16" s="10" t="str">
        <f t="shared" si="3"/>
        <v xml:space="preserve"> </v>
      </c>
      <c r="N16" s="9">
        <f t="shared" ref="N16:O16" si="47">E16</f>
        <v>0.35416666666666669</v>
      </c>
      <c r="O16" s="9">
        <f t="shared" si="47"/>
        <v>0.70902777777777781</v>
      </c>
      <c r="P16" s="10">
        <f t="shared" si="4"/>
        <v>2.0833333333333315E-2</v>
      </c>
      <c r="Q16" s="9">
        <v>0.375</v>
      </c>
      <c r="R16" s="9">
        <f>F16</f>
        <v>0.70902777777777781</v>
      </c>
      <c r="S16" s="10">
        <f t="shared" si="5"/>
        <v>6.9444444444444198E-4</v>
      </c>
      <c r="T16" s="8">
        <v>0.35486111111111113</v>
      </c>
      <c r="U16" s="8">
        <v>0.70833333333333337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tr">
        <f t="shared" si="6"/>
        <v xml:space="preserve"> </v>
      </c>
      <c r="AG16" s="9"/>
      <c r="AH16" s="9"/>
      <c r="AI16" s="9"/>
      <c r="AJ16" s="9"/>
    </row>
    <row r="17" spans="1:36" ht="12.75">
      <c r="A17" s="6">
        <v>43660</v>
      </c>
      <c r="B17" s="7"/>
      <c r="C17" s="7"/>
      <c r="D17" s="10" t="str">
        <f t="shared" si="0"/>
        <v xml:space="preserve"> </v>
      </c>
      <c r="E17" s="9"/>
      <c r="F17" s="8"/>
      <c r="G17" s="10" t="str">
        <f t="shared" si="1"/>
        <v xml:space="preserve"> </v>
      </c>
      <c r="H17" s="9">
        <f t="shared" ref="H17:I17" si="48">E17</f>
        <v>0</v>
      </c>
      <c r="I17" s="9">
        <f t="shared" si="48"/>
        <v>0</v>
      </c>
      <c r="J17" s="10" t="str">
        <f t="shared" si="2"/>
        <v xml:space="preserve"> </v>
      </c>
      <c r="K17" s="9">
        <f t="shared" ref="K17:L17" si="49">E17</f>
        <v>0</v>
      </c>
      <c r="L17" s="9">
        <f t="shared" si="49"/>
        <v>0</v>
      </c>
      <c r="M17" s="10" t="str">
        <f t="shared" si="3"/>
        <v xml:space="preserve"> </v>
      </c>
      <c r="N17" s="9">
        <f t="shared" ref="N17:O17" si="50">E17</f>
        <v>0</v>
      </c>
      <c r="O17" s="9">
        <f t="shared" si="50"/>
        <v>0</v>
      </c>
      <c r="P17" s="10" t="str">
        <f t="shared" si="4"/>
        <v xml:space="preserve"> </v>
      </c>
      <c r="Q17" s="9">
        <f t="shared" ref="Q17:R17" si="51">E17</f>
        <v>0</v>
      </c>
      <c r="R17" s="9">
        <f t="shared" si="51"/>
        <v>0</v>
      </c>
      <c r="S17" s="10" t="str">
        <f t="shared" si="5"/>
        <v xml:space="preserve"> </v>
      </c>
      <c r="T17" s="8"/>
      <c r="U17" s="8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tr">
        <f t="shared" si="6"/>
        <v xml:space="preserve"> </v>
      </c>
      <c r="AG17" s="9"/>
      <c r="AH17" s="9"/>
      <c r="AI17" s="9"/>
      <c r="AJ17" s="9"/>
    </row>
    <row r="18" spans="1:36" ht="12.75">
      <c r="A18" s="6">
        <v>43661</v>
      </c>
      <c r="B18" s="7" t="s">
        <v>24</v>
      </c>
      <c r="C18" s="7" t="s">
        <v>24</v>
      </c>
      <c r="D18" s="10" t="str">
        <f t="shared" si="0"/>
        <v xml:space="preserve"> </v>
      </c>
      <c r="E18" s="9">
        <v>0.35416666666666669</v>
      </c>
      <c r="F18" s="8">
        <v>0.7104166666666667</v>
      </c>
      <c r="G18" s="10" t="str">
        <f t="shared" si="1"/>
        <v xml:space="preserve"> </v>
      </c>
      <c r="H18" s="9">
        <f t="shared" ref="H18:I18" si="52">E18</f>
        <v>0.35416666666666669</v>
      </c>
      <c r="I18" s="9">
        <f t="shared" si="52"/>
        <v>0.7104166666666667</v>
      </c>
      <c r="J18" s="10" t="str">
        <f t="shared" si="2"/>
        <v xml:space="preserve"> </v>
      </c>
      <c r="K18" s="9">
        <f t="shared" ref="K18:L18" si="53">E18</f>
        <v>0.35416666666666669</v>
      </c>
      <c r="L18" s="9">
        <f t="shared" si="53"/>
        <v>0.7104166666666667</v>
      </c>
      <c r="M18" s="10" t="str">
        <f t="shared" si="3"/>
        <v xml:space="preserve"> </v>
      </c>
      <c r="N18" s="9">
        <f t="shared" ref="N18:O18" si="54">E18</f>
        <v>0.35416666666666669</v>
      </c>
      <c r="O18" s="9">
        <f t="shared" si="54"/>
        <v>0.7104166666666667</v>
      </c>
      <c r="P18" s="10" t="str">
        <f t="shared" si="4"/>
        <v xml:space="preserve"> </v>
      </c>
      <c r="Q18" s="9">
        <f t="shared" ref="Q18:R18" si="55">E18</f>
        <v>0.35416666666666669</v>
      </c>
      <c r="R18" s="9">
        <f t="shared" si="55"/>
        <v>0.7104166666666667</v>
      </c>
      <c r="S18" s="10" t="str">
        <f t="shared" si="5"/>
        <v xml:space="preserve"> </v>
      </c>
      <c r="T18" s="8">
        <v>0.35416666666666669</v>
      </c>
      <c r="U18" s="8">
        <v>0.70902777777777781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tr">
        <f t="shared" si="6"/>
        <v xml:space="preserve"> </v>
      </c>
      <c r="AG18" s="9"/>
      <c r="AH18" s="9"/>
      <c r="AI18" s="9"/>
      <c r="AJ18" s="9"/>
    </row>
    <row r="19" spans="1:36" ht="12.75">
      <c r="A19" s="6">
        <v>43662</v>
      </c>
      <c r="B19" s="7" t="s">
        <v>24</v>
      </c>
      <c r="C19" s="7" t="s">
        <v>24</v>
      </c>
      <c r="D19" s="10">
        <f t="shared" si="0"/>
        <v>4.8611111111110938E-3</v>
      </c>
      <c r="E19" s="9">
        <v>0.35902777777777778</v>
      </c>
      <c r="F19" s="8">
        <v>0.70972222222222225</v>
      </c>
      <c r="G19" s="10">
        <f t="shared" si="1"/>
        <v>4.8611111111110938E-3</v>
      </c>
      <c r="H19" s="9">
        <f t="shared" ref="H19:I19" si="56">E19</f>
        <v>0.35902777777777778</v>
      </c>
      <c r="I19" s="9">
        <f t="shared" si="56"/>
        <v>0.70972222222222225</v>
      </c>
      <c r="J19" s="10">
        <f t="shared" si="2"/>
        <v>4.8611111111110938E-3</v>
      </c>
      <c r="K19" s="9">
        <f t="shared" ref="K19:L19" si="57">E19</f>
        <v>0.35902777777777778</v>
      </c>
      <c r="L19" s="9">
        <f t="shared" si="57"/>
        <v>0.70972222222222225</v>
      </c>
      <c r="M19" s="10">
        <f t="shared" si="3"/>
        <v>4.8611111111110938E-3</v>
      </c>
      <c r="N19" s="9">
        <f t="shared" ref="N19:O19" si="58">E19</f>
        <v>0.35902777777777778</v>
      </c>
      <c r="O19" s="9">
        <f t="shared" si="58"/>
        <v>0.70972222222222225</v>
      </c>
      <c r="P19" s="10">
        <f t="shared" si="4"/>
        <v>4.8611111111110938E-3</v>
      </c>
      <c r="Q19" s="9">
        <f t="shared" ref="Q19:R19" si="59">E19</f>
        <v>0.35902777777777778</v>
      </c>
      <c r="R19" s="9">
        <f t="shared" si="59"/>
        <v>0.70972222222222225</v>
      </c>
      <c r="S19" s="10">
        <f t="shared" si="5"/>
        <v>3.4722222222222099E-3</v>
      </c>
      <c r="T19" s="8">
        <v>0.3576388888888889</v>
      </c>
      <c r="U19" s="8">
        <v>0.70902777777777781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tr">
        <f t="shared" si="6"/>
        <v xml:space="preserve"> </v>
      </c>
      <c r="AG19" s="9"/>
      <c r="AH19" s="9"/>
      <c r="AI19" s="9"/>
      <c r="AJ19" s="9"/>
    </row>
    <row r="20" spans="1:36" ht="12.75">
      <c r="A20" s="6">
        <v>43663</v>
      </c>
      <c r="B20" s="8">
        <v>0.38750000000000001</v>
      </c>
      <c r="C20" s="8">
        <v>0.8125</v>
      </c>
      <c r="D20" s="10">
        <f t="shared" si="0"/>
        <v>3.4722222222222099E-3</v>
      </c>
      <c r="E20" s="9">
        <v>0.3576388888888889</v>
      </c>
      <c r="F20" s="8">
        <v>0.71180555555555558</v>
      </c>
      <c r="G20" s="10">
        <f t="shared" si="1"/>
        <v>3.4722222222222099E-3</v>
      </c>
      <c r="H20" s="9">
        <f t="shared" ref="H20:I20" si="60">E20</f>
        <v>0.3576388888888889</v>
      </c>
      <c r="I20" s="9">
        <f t="shared" si="60"/>
        <v>0.71180555555555558</v>
      </c>
      <c r="J20" s="10">
        <f t="shared" si="2"/>
        <v>3.4722222222222099E-3</v>
      </c>
      <c r="K20" s="9">
        <f t="shared" ref="K20:L20" si="61">E20</f>
        <v>0.3576388888888889</v>
      </c>
      <c r="L20" s="9">
        <f t="shared" si="61"/>
        <v>0.71180555555555558</v>
      </c>
      <c r="M20" s="10">
        <f t="shared" si="3"/>
        <v>3.4722222222222099E-3</v>
      </c>
      <c r="N20" s="9">
        <f t="shared" ref="N20:O20" si="62">E20</f>
        <v>0.3576388888888889</v>
      </c>
      <c r="O20" s="9">
        <f t="shared" si="62"/>
        <v>0.71180555555555558</v>
      </c>
      <c r="P20" s="10">
        <f t="shared" si="4"/>
        <v>3.4722222222222099E-3</v>
      </c>
      <c r="Q20" s="9">
        <f t="shared" ref="Q20:R20" si="63">E20</f>
        <v>0.3576388888888889</v>
      </c>
      <c r="R20" s="9">
        <f t="shared" si="63"/>
        <v>0.71180555555555558</v>
      </c>
      <c r="S20" s="10">
        <f t="shared" si="5"/>
        <v>2.0833333333333259E-3</v>
      </c>
      <c r="T20" s="8">
        <v>0.35625000000000001</v>
      </c>
      <c r="U20" s="8">
        <v>0.70902777777777781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tr">
        <f t="shared" si="6"/>
        <v xml:space="preserve"> </v>
      </c>
      <c r="AG20" s="9"/>
      <c r="AH20" s="9"/>
      <c r="AI20" s="9"/>
      <c r="AJ20" s="9"/>
    </row>
    <row r="21" spans="1:36" ht="12.75">
      <c r="A21" s="6">
        <v>43664</v>
      </c>
      <c r="B21" s="7" t="s">
        <v>24</v>
      </c>
      <c r="C21" s="7" t="s">
        <v>24</v>
      </c>
      <c r="D21" s="10">
        <f t="shared" si="0"/>
        <v>2.0833333333333259E-3</v>
      </c>
      <c r="E21" s="9">
        <v>0.35625000000000001</v>
      </c>
      <c r="F21" s="8">
        <v>0.70972222222222225</v>
      </c>
      <c r="G21" s="10">
        <f t="shared" si="1"/>
        <v>2.0833333333333259E-3</v>
      </c>
      <c r="H21" s="9">
        <f t="shared" ref="H21:I21" si="64">E21</f>
        <v>0.35625000000000001</v>
      </c>
      <c r="I21" s="9">
        <f t="shared" si="64"/>
        <v>0.70972222222222225</v>
      </c>
      <c r="J21" s="10">
        <f t="shared" si="2"/>
        <v>2.0833333333333259E-3</v>
      </c>
      <c r="K21" s="9">
        <f t="shared" ref="K21:L21" si="65">E21</f>
        <v>0.35625000000000001</v>
      </c>
      <c r="L21" s="9">
        <f t="shared" si="65"/>
        <v>0.70972222222222225</v>
      </c>
      <c r="M21" s="10">
        <f t="shared" si="3"/>
        <v>2.0833333333333259E-3</v>
      </c>
      <c r="N21" s="9">
        <f t="shared" ref="N21:O21" si="66">E21</f>
        <v>0.35625000000000001</v>
      </c>
      <c r="O21" s="9">
        <f t="shared" si="66"/>
        <v>0.70972222222222225</v>
      </c>
      <c r="P21" s="10">
        <f t="shared" si="4"/>
        <v>2.0833333333333259E-3</v>
      </c>
      <c r="Q21" s="9">
        <f t="shared" ref="Q21:R21" si="67">E21</f>
        <v>0.35625000000000001</v>
      </c>
      <c r="R21" s="9">
        <f t="shared" si="67"/>
        <v>0.70972222222222225</v>
      </c>
      <c r="S21" s="10">
        <f t="shared" si="5"/>
        <v>1.388888888888884E-3</v>
      </c>
      <c r="T21" s="8">
        <v>0.35555555555555557</v>
      </c>
      <c r="U21" s="8">
        <v>0.70902777777777781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tr">
        <f t="shared" si="6"/>
        <v xml:space="preserve"> </v>
      </c>
      <c r="AG21" s="9"/>
      <c r="AH21" s="9"/>
      <c r="AI21" s="9"/>
      <c r="AJ21" s="9"/>
    </row>
    <row r="22" spans="1:36" ht="12.75">
      <c r="A22" s="6">
        <v>43665</v>
      </c>
      <c r="B22" s="8">
        <v>0.34930555555555554</v>
      </c>
      <c r="C22" s="8">
        <v>0.69791666666666663</v>
      </c>
      <c r="D22" s="10" t="str">
        <f t="shared" si="0"/>
        <v xml:space="preserve"> </v>
      </c>
      <c r="E22" s="9">
        <v>0.35416666666666669</v>
      </c>
      <c r="F22" s="8">
        <v>0.70972222222222225</v>
      </c>
      <c r="G22" s="10" t="str">
        <f t="shared" si="1"/>
        <v xml:space="preserve"> </v>
      </c>
      <c r="H22" s="9">
        <f t="shared" ref="H22:I22" si="68">E22</f>
        <v>0.35416666666666669</v>
      </c>
      <c r="I22" s="9">
        <f t="shared" si="68"/>
        <v>0.70972222222222225</v>
      </c>
      <c r="J22" s="10" t="str">
        <f t="shared" si="2"/>
        <v xml:space="preserve"> </v>
      </c>
      <c r="K22" s="9">
        <f t="shared" ref="K22:L22" si="69">E22</f>
        <v>0.35416666666666669</v>
      </c>
      <c r="L22" s="9">
        <f t="shared" si="69"/>
        <v>0.70972222222222225</v>
      </c>
      <c r="M22" s="10" t="str">
        <f t="shared" si="3"/>
        <v xml:space="preserve"> </v>
      </c>
      <c r="N22" s="9">
        <f t="shared" ref="N22:O22" si="70">E22</f>
        <v>0.35416666666666669</v>
      </c>
      <c r="O22" s="9">
        <f t="shared" si="70"/>
        <v>0.70972222222222225</v>
      </c>
      <c r="P22" s="10" t="str">
        <f t="shared" si="4"/>
        <v xml:space="preserve"> </v>
      </c>
      <c r="Q22" s="9">
        <f t="shared" ref="Q22:R22" si="71">E22</f>
        <v>0.35416666666666669</v>
      </c>
      <c r="R22" s="9">
        <f t="shared" si="71"/>
        <v>0.70972222222222225</v>
      </c>
      <c r="S22" s="10">
        <f t="shared" si="5"/>
        <v>4.166666666666663E-2</v>
      </c>
      <c r="T22" s="8">
        <v>0.39583333333333331</v>
      </c>
      <c r="U22" s="8">
        <v>0.70902777777777781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tr">
        <f t="shared" si="6"/>
        <v xml:space="preserve"> </v>
      </c>
      <c r="AG22" s="9"/>
      <c r="AH22" s="9"/>
      <c r="AI22" s="9"/>
      <c r="AJ22" s="9"/>
    </row>
    <row r="23" spans="1:36" ht="12.75">
      <c r="A23" s="6">
        <v>43666</v>
      </c>
      <c r="B23" s="7" t="s">
        <v>24</v>
      </c>
      <c r="C23" s="7" t="s">
        <v>24</v>
      </c>
      <c r="D23" s="10" t="str">
        <f t="shared" si="0"/>
        <v xml:space="preserve"> </v>
      </c>
      <c r="E23" s="9">
        <v>0.34791666666666665</v>
      </c>
      <c r="F23" s="8">
        <v>0.70902777777777781</v>
      </c>
      <c r="G23" s="10" t="str">
        <f t="shared" si="1"/>
        <v xml:space="preserve"> </v>
      </c>
      <c r="H23" s="9">
        <f t="shared" ref="H23:I23" si="72">E23</f>
        <v>0.34791666666666665</v>
      </c>
      <c r="I23" s="9">
        <f t="shared" si="72"/>
        <v>0.70902777777777781</v>
      </c>
      <c r="J23" s="10" t="str">
        <f t="shared" si="2"/>
        <v xml:space="preserve"> </v>
      </c>
      <c r="K23" s="9">
        <f t="shared" ref="K23:L23" si="73">E23</f>
        <v>0.34791666666666665</v>
      </c>
      <c r="L23" s="9">
        <f t="shared" si="73"/>
        <v>0.70902777777777781</v>
      </c>
      <c r="M23" s="10" t="str">
        <f t="shared" si="3"/>
        <v xml:space="preserve"> </v>
      </c>
      <c r="N23" s="9">
        <f t="shared" ref="N23:O23" si="74">E23</f>
        <v>0.34791666666666665</v>
      </c>
      <c r="O23" s="9">
        <f t="shared" si="74"/>
        <v>0.70902777777777781</v>
      </c>
      <c r="P23" s="10" t="str">
        <f t="shared" si="4"/>
        <v xml:space="preserve"> </v>
      </c>
      <c r="Q23" s="9">
        <f t="shared" ref="Q23:R23" si="75">E23</f>
        <v>0.34791666666666665</v>
      </c>
      <c r="R23" s="9">
        <f t="shared" si="75"/>
        <v>0.70902777777777781</v>
      </c>
      <c r="S23" s="10" t="str">
        <f t="shared" si="5"/>
        <v xml:space="preserve"> </v>
      </c>
      <c r="T23" s="8">
        <v>0.35416666666666669</v>
      </c>
      <c r="U23" s="8">
        <v>0.70902777777777781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 t="str">
        <f t="shared" si="6"/>
        <v xml:space="preserve"> </v>
      </c>
      <c r="AG23" s="9"/>
      <c r="AH23" s="9"/>
      <c r="AI23" s="9"/>
      <c r="AJ23" s="9"/>
    </row>
    <row r="24" spans="1:36" ht="12.75">
      <c r="A24" s="6">
        <v>43667</v>
      </c>
      <c r="B24" s="7"/>
      <c r="C24" s="7"/>
      <c r="D24" s="10" t="str">
        <f t="shared" si="0"/>
        <v xml:space="preserve"> </v>
      </c>
      <c r="E24" s="9"/>
      <c r="F24" s="8"/>
      <c r="G24" s="10" t="str">
        <f t="shared" si="1"/>
        <v xml:space="preserve"> </v>
      </c>
      <c r="H24" s="9">
        <f t="shared" ref="H24:I24" si="76">E24</f>
        <v>0</v>
      </c>
      <c r="I24" s="9">
        <f t="shared" si="76"/>
        <v>0</v>
      </c>
      <c r="J24" s="10" t="str">
        <f t="shared" si="2"/>
        <v xml:space="preserve"> </v>
      </c>
      <c r="K24" s="9">
        <f t="shared" ref="K24:L24" si="77">E24</f>
        <v>0</v>
      </c>
      <c r="L24" s="9">
        <f t="shared" si="77"/>
        <v>0</v>
      </c>
      <c r="M24" s="10" t="str">
        <f t="shared" si="3"/>
        <v xml:space="preserve"> </v>
      </c>
      <c r="N24" s="9">
        <f t="shared" ref="N24:O24" si="78">E24</f>
        <v>0</v>
      </c>
      <c r="O24" s="9">
        <f t="shared" si="78"/>
        <v>0</v>
      </c>
      <c r="P24" s="10" t="str">
        <f t="shared" si="4"/>
        <v xml:space="preserve"> </v>
      </c>
      <c r="Q24" s="9">
        <f t="shared" ref="Q24:R24" si="79">E24</f>
        <v>0</v>
      </c>
      <c r="R24" s="9">
        <f t="shared" si="79"/>
        <v>0</v>
      </c>
      <c r="S24" s="10" t="str">
        <f t="shared" si="5"/>
        <v xml:space="preserve"> </v>
      </c>
      <c r="T24" s="8"/>
      <c r="U24" s="8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 t="str">
        <f t="shared" si="6"/>
        <v xml:space="preserve"> </v>
      </c>
      <c r="AG24" s="9"/>
      <c r="AH24" s="9"/>
      <c r="AI24" s="9"/>
      <c r="AJ24" s="9"/>
    </row>
    <row r="25" spans="1:36" ht="12.75">
      <c r="A25" s="6">
        <v>43668</v>
      </c>
      <c r="B25" s="8">
        <v>0.36458333333333331</v>
      </c>
      <c r="C25" s="8">
        <v>0.70486111111111116</v>
      </c>
      <c r="D25" s="10">
        <f t="shared" si="0"/>
        <v>6.9444444444444198E-3</v>
      </c>
      <c r="E25" s="9">
        <v>0.3611111111111111</v>
      </c>
      <c r="F25" s="8">
        <v>0.70833333333333337</v>
      </c>
      <c r="G25" s="10">
        <f t="shared" si="1"/>
        <v>6.9444444444444198E-3</v>
      </c>
      <c r="H25" s="9">
        <f t="shared" ref="H25:I25" si="80">E25</f>
        <v>0.3611111111111111</v>
      </c>
      <c r="I25" s="9">
        <f t="shared" si="80"/>
        <v>0.70833333333333337</v>
      </c>
      <c r="J25" s="10">
        <f t="shared" si="2"/>
        <v>6.9444444444444198E-3</v>
      </c>
      <c r="K25" s="9">
        <f t="shared" ref="K25:L25" si="81">E25</f>
        <v>0.3611111111111111</v>
      </c>
      <c r="L25" s="9">
        <f t="shared" si="81"/>
        <v>0.70833333333333337</v>
      </c>
      <c r="M25" s="10">
        <f t="shared" si="3"/>
        <v>6.9444444444444198E-3</v>
      </c>
      <c r="N25" s="9">
        <f t="shared" ref="N25:O25" si="82">E25</f>
        <v>0.3611111111111111</v>
      </c>
      <c r="O25" s="9">
        <f t="shared" si="82"/>
        <v>0.70833333333333337</v>
      </c>
      <c r="P25" s="10">
        <f t="shared" si="4"/>
        <v>6.9444444444444198E-3</v>
      </c>
      <c r="Q25" s="9">
        <f t="shared" ref="Q25:R25" si="83">E25</f>
        <v>0.3611111111111111</v>
      </c>
      <c r="R25" s="9">
        <f t="shared" si="83"/>
        <v>0.70833333333333337</v>
      </c>
      <c r="S25" s="10" t="str">
        <f t="shared" si="5"/>
        <v xml:space="preserve"> </v>
      </c>
      <c r="T25" s="8">
        <v>0.35416666666666669</v>
      </c>
      <c r="U25" s="8">
        <v>0.70902777777777781</v>
      </c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 t="str">
        <f t="shared" si="6"/>
        <v xml:space="preserve"> </v>
      </c>
      <c r="AG25" s="9"/>
      <c r="AH25" s="9"/>
      <c r="AI25" s="9"/>
      <c r="AJ25" s="9"/>
    </row>
    <row r="26" spans="1:36" ht="12.75">
      <c r="A26" s="6">
        <v>43669</v>
      </c>
      <c r="B26" s="7" t="s">
        <v>24</v>
      </c>
      <c r="C26" s="7" t="s">
        <v>24</v>
      </c>
      <c r="D26" s="10">
        <f t="shared" si="0"/>
        <v>1.388888888888884E-3</v>
      </c>
      <c r="E26" s="9">
        <v>0.35555555555555557</v>
      </c>
      <c r="F26" s="8">
        <v>0.70833333333333337</v>
      </c>
      <c r="G26" s="10" t="str">
        <f t="shared" si="1"/>
        <v xml:space="preserve"> </v>
      </c>
      <c r="H26" s="7" t="s">
        <v>24</v>
      </c>
      <c r="I26" s="7" t="s">
        <v>24</v>
      </c>
      <c r="J26" s="10">
        <f t="shared" si="2"/>
        <v>1.388888888888884E-3</v>
      </c>
      <c r="K26" s="9">
        <f t="shared" ref="K26:L26" si="84">E26</f>
        <v>0.35555555555555557</v>
      </c>
      <c r="L26" s="9">
        <f t="shared" si="84"/>
        <v>0.70833333333333337</v>
      </c>
      <c r="M26" s="10">
        <f t="shared" si="3"/>
        <v>1.388888888888884E-3</v>
      </c>
      <c r="N26" s="9">
        <f t="shared" ref="N26:O26" si="85">E26</f>
        <v>0.35555555555555557</v>
      </c>
      <c r="O26" s="9">
        <f t="shared" si="85"/>
        <v>0.70833333333333337</v>
      </c>
      <c r="P26" s="10">
        <f t="shared" si="4"/>
        <v>1.388888888888884E-3</v>
      </c>
      <c r="Q26" s="9">
        <f t="shared" ref="Q26:R26" si="86">E26</f>
        <v>0.35555555555555557</v>
      </c>
      <c r="R26" s="9">
        <f t="shared" si="86"/>
        <v>0.70833333333333337</v>
      </c>
      <c r="S26" s="10">
        <f t="shared" si="5"/>
        <v>6.9444444444444198E-4</v>
      </c>
      <c r="T26" s="8">
        <v>0.35486111111111113</v>
      </c>
      <c r="U26" s="8">
        <v>0.70833333333333337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 t="str">
        <f t="shared" si="6"/>
        <v xml:space="preserve"> </v>
      </c>
      <c r="AG26" s="9"/>
      <c r="AH26" s="9"/>
      <c r="AI26" s="9"/>
      <c r="AJ26" s="9"/>
    </row>
    <row r="27" spans="1:36" ht="12.75">
      <c r="A27" s="6">
        <v>43670</v>
      </c>
      <c r="B27" s="7" t="s">
        <v>24</v>
      </c>
      <c r="C27" s="7" t="s">
        <v>24</v>
      </c>
      <c r="D27" s="10">
        <f t="shared" si="0"/>
        <v>6.9444444444444198E-3</v>
      </c>
      <c r="E27" s="9">
        <v>0.3611111111111111</v>
      </c>
      <c r="F27" s="8">
        <v>0.70833333333333337</v>
      </c>
      <c r="G27" s="10">
        <f t="shared" si="1"/>
        <v>6.9444444444444198E-3</v>
      </c>
      <c r="H27" s="9">
        <f t="shared" ref="H27:I27" si="87">E27</f>
        <v>0.3611111111111111</v>
      </c>
      <c r="I27" s="9">
        <f t="shared" si="87"/>
        <v>0.70833333333333337</v>
      </c>
      <c r="J27" s="10">
        <f t="shared" si="2"/>
        <v>6.9444444444444198E-3</v>
      </c>
      <c r="K27" s="9">
        <f t="shared" ref="K27:L27" si="88">E27</f>
        <v>0.3611111111111111</v>
      </c>
      <c r="L27" s="9">
        <f t="shared" si="88"/>
        <v>0.70833333333333337</v>
      </c>
      <c r="M27" s="10" t="str">
        <f t="shared" si="3"/>
        <v xml:space="preserve"> </v>
      </c>
      <c r="N27" s="7" t="s">
        <v>24</v>
      </c>
      <c r="O27" s="7" t="s">
        <v>24</v>
      </c>
      <c r="P27" s="10">
        <f t="shared" si="4"/>
        <v>6.9444444444444198E-3</v>
      </c>
      <c r="Q27" s="9">
        <f t="shared" ref="Q27:R27" si="89">E27</f>
        <v>0.3611111111111111</v>
      </c>
      <c r="R27" s="9">
        <f t="shared" si="89"/>
        <v>0.70833333333333337</v>
      </c>
      <c r="S27" s="10" t="str">
        <f t="shared" si="5"/>
        <v xml:space="preserve"> </v>
      </c>
      <c r="T27" s="8">
        <v>0.35416666666666669</v>
      </c>
      <c r="U27" s="8">
        <v>0.70833333333333337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 t="str">
        <f t="shared" si="6"/>
        <v xml:space="preserve"> </v>
      </c>
      <c r="AG27" s="9"/>
      <c r="AH27" s="9"/>
      <c r="AI27" s="9"/>
      <c r="AJ27" s="9"/>
    </row>
    <row r="28" spans="1:36" ht="12.75">
      <c r="A28" s="6">
        <v>43671</v>
      </c>
      <c r="B28" s="8">
        <v>0.35902777777777778</v>
      </c>
      <c r="C28" s="8">
        <v>0.70486111111111116</v>
      </c>
      <c r="D28" s="10">
        <f t="shared" si="0"/>
        <v>4.8611111111110938E-3</v>
      </c>
      <c r="E28" s="9">
        <v>0.35902777777777778</v>
      </c>
      <c r="F28" s="8">
        <v>0.71527777777777779</v>
      </c>
      <c r="G28" s="10">
        <f t="shared" si="1"/>
        <v>4.8611111111110938E-3</v>
      </c>
      <c r="H28" s="9">
        <f t="shared" ref="H28:I28" si="90">E28</f>
        <v>0.35902777777777778</v>
      </c>
      <c r="I28" s="9">
        <f t="shared" si="90"/>
        <v>0.71527777777777779</v>
      </c>
      <c r="J28" s="10">
        <f t="shared" si="2"/>
        <v>4.8611111111110938E-3</v>
      </c>
      <c r="K28" s="9">
        <f t="shared" ref="K28:L28" si="91">E28</f>
        <v>0.35902777777777778</v>
      </c>
      <c r="L28" s="9">
        <f t="shared" si="91"/>
        <v>0.71527777777777779</v>
      </c>
      <c r="M28" s="10">
        <f t="shared" si="3"/>
        <v>4.8611111111110938E-3</v>
      </c>
      <c r="N28" s="9">
        <f t="shared" ref="N28:O28" si="92">E28</f>
        <v>0.35902777777777778</v>
      </c>
      <c r="O28" s="9">
        <f t="shared" si="92"/>
        <v>0.71527777777777779</v>
      </c>
      <c r="P28" s="10">
        <f t="shared" si="4"/>
        <v>4.8611111111110938E-3</v>
      </c>
      <c r="Q28" s="9">
        <f t="shared" ref="Q28:R28" si="93">E28</f>
        <v>0.35902777777777778</v>
      </c>
      <c r="R28" s="9">
        <f t="shared" si="93"/>
        <v>0.71527777777777779</v>
      </c>
      <c r="S28" s="10" t="str">
        <f t="shared" si="5"/>
        <v xml:space="preserve"> </v>
      </c>
      <c r="T28" s="8">
        <v>0.35416666666666669</v>
      </c>
      <c r="U28" s="8">
        <v>0.70833333333333337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 t="str">
        <f t="shared" si="6"/>
        <v xml:space="preserve"> </v>
      </c>
      <c r="AG28" s="9"/>
      <c r="AH28" s="9"/>
      <c r="AI28" s="9"/>
      <c r="AJ28" s="9"/>
    </row>
    <row r="29" spans="1:36" ht="12.75">
      <c r="A29" s="6">
        <v>43672</v>
      </c>
      <c r="B29" s="7" t="s">
        <v>24</v>
      </c>
      <c r="C29" s="7" t="s">
        <v>24</v>
      </c>
      <c r="D29" s="10">
        <f t="shared" si="0"/>
        <v>2.9166666666666674E-2</v>
      </c>
      <c r="E29" s="9">
        <v>0.38333333333333336</v>
      </c>
      <c r="F29" s="8">
        <v>0.71180555555555558</v>
      </c>
      <c r="G29" s="10">
        <f t="shared" si="1"/>
        <v>2.9166666666666674E-2</v>
      </c>
      <c r="H29" s="9">
        <f t="shared" ref="H29:I29" si="94">E29</f>
        <v>0.38333333333333336</v>
      </c>
      <c r="I29" s="9">
        <f t="shared" si="94"/>
        <v>0.71180555555555558</v>
      </c>
      <c r="J29" s="10">
        <f t="shared" si="2"/>
        <v>2.9166666666666674E-2</v>
      </c>
      <c r="K29" s="9">
        <f t="shared" ref="K29:L29" si="95">E29</f>
        <v>0.38333333333333336</v>
      </c>
      <c r="L29" s="9">
        <f t="shared" si="95"/>
        <v>0.71180555555555558</v>
      </c>
      <c r="M29" s="10">
        <f t="shared" si="3"/>
        <v>2.9166666666666674E-2</v>
      </c>
      <c r="N29" s="9">
        <f t="shared" ref="N29:O29" si="96">E29</f>
        <v>0.38333333333333336</v>
      </c>
      <c r="O29" s="9">
        <f t="shared" si="96"/>
        <v>0.71180555555555558</v>
      </c>
      <c r="P29" s="10">
        <f t="shared" si="4"/>
        <v>2.9166666666666674E-2</v>
      </c>
      <c r="Q29" s="9">
        <f t="shared" ref="Q29:R29" si="97">E29</f>
        <v>0.38333333333333336</v>
      </c>
      <c r="R29" s="9">
        <f t="shared" si="97"/>
        <v>0.71180555555555558</v>
      </c>
      <c r="S29" s="10" t="str">
        <f t="shared" si="5"/>
        <v xml:space="preserve"> </v>
      </c>
      <c r="T29" s="8">
        <v>0.35416666666666669</v>
      </c>
      <c r="U29" s="8">
        <v>0.70833333333333337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 t="str">
        <f t="shared" si="6"/>
        <v xml:space="preserve"> </v>
      </c>
      <c r="AG29" s="9"/>
      <c r="AH29" s="9"/>
      <c r="AI29" s="9"/>
      <c r="AJ29" s="9"/>
    </row>
    <row r="30" spans="1:36" ht="12.75">
      <c r="A30" s="6">
        <v>43673</v>
      </c>
      <c r="B30" s="7"/>
      <c r="C30" s="7"/>
      <c r="D30" s="10" t="str">
        <f t="shared" si="0"/>
        <v xml:space="preserve"> </v>
      </c>
      <c r="E30" s="9"/>
      <c r="F30" s="8"/>
      <c r="G30" s="10" t="str">
        <f t="shared" si="1"/>
        <v xml:space="preserve"> </v>
      </c>
      <c r="H30" s="9">
        <f t="shared" ref="H30:I30" si="98">E30</f>
        <v>0</v>
      </c>
      <c r="I30" s="9">
        <f t="shared" si="98"/>
        <v>0</v>
      </c>
      <c r="J30" s="10" t="str">
        <f t="shared" si="2"/>
        <v xml:space="preserve"> </v>
      </c>
      <c r="K30" s="9">
        <f t="shared" ref="K30:L30" si="99">E30</f>
        <v>0</v>
      </c>
      <c r="L30" s="9">
        <f t="shared" si="99"/>
        <v>0</v>
      </c>
      <c r="M30" s="10" t="str">
        <f t="shared" si="3"/>
        <v xml:space="preserve"> </v>
      </c>
      <c r="N30" s="9">
        <f t="shared" ref="N30:O30" si="100">E30</f>
        <v>0</v>
      </c>
      <c r="O30" s="9">
        <f t="shared" si="100"/>
        <v>0</v>
      </c>
      <c r="P30" s="10" t="str">
        <f t="shared" si="4"/>
        <v xml:space="preserve"> </v>
      </c>
      <c r="Q30" s="9">
        <f t="shared" ref="Q30:R30" si="101">E30</f>
        <v>0</v>
      </c>
      <c r="R30" s="9">
        <f t="shared" si="101"/>
        <v>0</v>
      </c>
      <c r="S30" s="10" t="str">
        <f t="shared" si="5"/>
        <v xml:space="preserve"> </v>
      </c>
      <c r="T30" s="8"/>
      <c r="U30" s="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 t="str">
        <f t="shared" si="6"/>
        <v xml:space="preserve"> </v>
      </c>
      <c r="AG30" s="9"/>
      <c r="AH30" s="9"/>
      <c r="AI30" s="9"/>
      <c r="AJ30" s="9"/>
    </row>
    <row r="31" spans="1:36" ht="12.75">
      <c r="A31" s="6">
        <v>43674</v>
      </c>
      <c r="B31" s="7"/>
      <c r="C31" s="7"/>
      <c r="D31" s="10" t="str">
        <f t="shared" si="0"/>
        <v xml:space="preserve"> </v>
      </c>
      <c r="E31" s="9"/>
      <c r="F31" s="8"/>
      <c r="G31" s="10" t="str">
        <f t="shared" si="1"/>
        <v xml:space="preserve"> </v>
      </c>
      <c r="H31" s="9">
        <f t="shared" ref="H31:I31" si="102">E31</f>
        <v>0</v>
      </c>
      <c r="I31" s="9">
        <f t="shared" si="102"/>
        <v>0</v>
      </c>
      <c r="J31" s="10" t="str">
        <f t="shared" si="2"/>
        <v xml:space="preserve"> </v>
      </c>
      <c r="K31" s="9">
        <f t="shared" ref="K31:L31" si="103">E31</f>
        <v>0</v>
      </c>
      <c r="L31" s="9">
        <f t="shared" si="103"/>
        <v>0</v>
      </c>
      <c r="M31" s="10" t="str">
        <f t="shared" si="3"/>
        <v xml:space="preserve"> </v>
      </c>
      <c r="N31" s="9">
        <f t="shared" ref="N31:O31" si="104">E31</f>
        <v>0</v>
      </c>
      <c r="O31" s="9">
        <f t="shared" si="104"/>
        <v>0</v>
      </c>
      <c r="P31" s="10" t="str">
        <f t="shared" si="4"/>
        <v xml:space="preserve"> </v>
      </c>
      <c r="Q31" s="9">
        <f t="shared" ref="Q31:R31" si="105">E31</f>
        <v>0</v>
      </c>
      <c r="R31" s="9">
        <f t="shared" si="105"/>
        <v>0</v>
      </c>
      <c r="S31" s="10" t="str">
        <f t="shared" si="5"/>
        <v xml:space="preserve"> </v>
      </c>
      <c r="T31" s="8"/>
      <c r="U31" s="8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 t="str">
        <f t="shared" si="6"/>
        <v xml:space="preserve"> </v>
      </c>
      <c r="AG31" s="9"/>
      <c r="AH31" s="9"/>
      <c r="AI31" s="9"/>
      <c r="AJ31" s="9"/>
    </row>
    <row r="32" spans="1:36" ht="12.75">
      <c r="A32" s="6">
        <v>43675</v>
      </c>
      <c r="B32" s="7" t="s">
        <v>24</v>
      </c>
      <c r="C32" s="7" t="s">
        <v>24</v>
      </c>
      <c r="D32" s="10">
        <f t="shared" si="0"/>
        <v>1.9444444444444431E-2</v>
      </c>
      <c r="E32" s="9">
        <v>0.37361111111111112</v>
      </c>
      <c r="F32" s="8">
        <v>0.7104166666666667</v>
      </c>
      <c r="G32" s="10">
        <f t="shared" si="1"/>
        <v>1.9444444444444431E-2</v>
      </c>
      <c r="H32" s="9">
        <f t="shared" ref="H32:I32" si="106">E32</f>
        <v>0.37361111111111112</v>
      </c>
      <c r="I32" s="9">
        <f t="shared" si="106"/>
        <v>0.7104166666666667</v>
      </c>
      <c r="J32" s="10">
        <f t="shared" si="2"/>
        <v>1.9444444444444431E-2</v>
      </c>
      <c r="K32" s="9">
        <f t="shared" ref="K32:L32" si="107">E32</f>
        <v>0.37361111111111112</v>
      </c>
      <c r="L32" s="9">
        <f t="shared" si="107"/>
        <v>0.7104166666666667</v>
      </c>
      <c r="M32" s="10">
        <f t="shared" si="3"/>
        <v>1.9444444444444431E-2</v>
      </c>
      <c r="N32" s="9">
        <f t="shared" ref="N32:O32" si="108">E32</f>
        <v>0.37361111111111112</v>
      </c>
      <c r="O32" s="9">
        <f t="shared" si="108"/>
        <v>0.7104166666666667</v>
      </c>
      <c r="P32" s="10">
        <f t="shared" si="4"/>
        <v>1.9444444444444431E-2</v>
      </c>
      <c r="Q32" s="9">
        <f t="shared" ref="Q32:R32" si="109">E32</f>
        <v>0.37361111111111112</v>
      </c>
      <c r="R32" s="9">
        <f t="shared" si="109"/>
        <v>0.7104166666666667</v>
      </c>
      <c r="S32" s="10" t="str">
        <f t="shared" si="5"/>
        <v xml:space="preserve"> </v>
      </c>
      <c r="T32" s="8">
        <v>0.35416666666666669</v>
      </c>
      <c r="U32" s="8">
        <v>0.70833333333333337</v>
      </c>
      <c r="V32" s="9"/>
      <c r="W32" s="9"/>
      <c r="X32" s="9"/>
      <c r="Y32" s="9"/>
      <c r="Z32" s="9"/>
      <c r="AA32" s="9"/>
      <c r="AB32" s="9"/>
      <c r="AC32" s="9"/>
      <c r="AD32" s="9"/>
      <c r="AE32" s="9"/>
      <c r="AF32" s="10" t="str">
        <f t="shared" si="6"/>
        <v xml:space="preserve"> </v>
      </c>
      <c r="AG32" s="9"/>
      <c r="AH32" s="9"/>
      <c r="AI32" s="9"/>
      <c r="AJ32" s="9"/>
    </row>
    <row r="33" spans="1:36" ht="12.75">
      <c r="A33" s="6">
        <v>43676</v>
      </c>
      <c r="B33" s="7" t="s">
        <v>24</v>
      </c>
      <c r="C33" s="7" t="s">
        <v>24</v>
      </c>
      <c r="D33" s="10">
        <f t="shared" si="0"/>
        <v>3.1944444444444442E-2</v>
      </c>
      <c r="E33" s="9">
        <v>0.38611111111111113</v>
      </c>
      <c r="F33" s="8">
        <v>0.70902777777777781</v>
      </c>
      <c r="G33" s="10">
        <f t="shared" si="1"/>
        <v>3.1944444444444442E-2</v>
      </c>
      <c r="H33" s="9">
        <f t="shared" ref="H33:I33" si="110">E33</f>
        <v>0.38611111111111113</v>
      </c>
      <c r="I33" s="9">
        <f t="shared" si="110"/>
        <v>0.70902777777777781</v>
      </c>
      <c r="J33" s="10">
        <f t="shared" si="2"/>
        <v>3.1944444444444442E-2</v>
      </c>
      <c r="K33" s="9">
        <f t="shared" ref="K33:L33" si="111">E33</f>
        <v>0.38611111111111113</v>
      </c>
      <c r="L33" s="9">
        <f t="shared" si="111"/>
        <v>0.70902777777777781</v>
      </c>
      <c r="M33" s="10">
        <f t="shared" si="3"/>
        <v>0.12916666666666665</v>
      </c>
      <c r="N33" s="9">
        <v>0.48333333333333334</v>
      </c>
      <c r="O33" s="9">
        <f>F33</f>
        <v>0.70902777777777781</v>
      </c>
      <c r="P33" s="10">
        <f t="shared" si="4"/>
        <v>3.1944444444444442E-2</v>
      </c>
      <c r="Q33" s="9">
        <f t="shared" ref="Q33:R33" si="112">E33</f>
        <v>0.38611111111111113</v>
      </c>
      <c r="R33" s="9">
        <f t="shared" si="112"/>
        <v>0.70902777777777781</v>
      </c>
      <c r="S33" s="10">
        <f t="shared" si="5"/>
        <v>6.9444444444444198E-4</v>
      </c>
      <c r="T33" s="8">
        <v>0.35486111111111113</v>
      </c>
      <c r="U33" s="8">
        <v>0.70833333333333337</v>
      </c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 t="str">
        <f t="shared" si="6"/>
        <v xml:space="preserve"> </v>
      </c>
      <c r="AG33" s="9"/>
      <c r="AH33" s="9"/>
      <c r="AI33" s="9"/>
      <c r="AJ33" s="9"/>
    </row>
    <row r="34" spans="1:36" ht="12.75">
      <c r="A34" s="6">
        <v>43677</v>
      </c>
      <c r="B34" s="9">
        <v>0.35416666666666669</v>
      </c>
      <c r="C34" s="9"/>
      <c r="D34" s="10">
        <f t="shared" si="0"/>
        <v>1.3888888888888895E-2</v>
      </c>
      <c r="E34" s="9">
        <v>0.36805555555555558</v>
      </c>
      <c r="F34" s="8"/>
      <c r="G34" s="10">
        <f t="shared" si="1"/>
        <v>1.3888888888888895E-2</v>
      </c>
      <c r="H34" s="9">
        <f t="shared" ref="H34:I34" si="113">E34</f>
        <v>0.36805555555555558</v>
      </c>
      <c r="I34" s="9">
        <f t="shared" si="113"/>
        <v>0</v>
      </c>
      <c r="J34" s="10">
        <f t="shared" si="2"/>
        <v>1.3888888888888895E-2</v>
      </c>
      <c r="K34" s="9">
        <f t="shared" ref="K34:L34" si="114">E34</f>
        <v>0.36805555555555558</v>
      </c>
      <c r="L34" s="9">
        <f t="shared" si="114"/>
        <v>0</v>
      </c>
      <c r="M34" s="10">
        <f t="shared" si="3"/>
        <v>1.3888888888888895E-2</v>
      </c>
      <c r="N34" s="9">
        <f t="shared" ref="N34:O34" si="115">E34</f>
        <v>0.36805555555555558</v>
      </c>
      <c r="O34" s="9">
        <f t="shared" si="115"/>
        <v>0</v>
      </c>
      <c r="P34" s="10">
        <f t="shared" si="4"/>
        <v>1.3888888888888895E-2</v>
      </c>
      <c r="Q34" s="9">
        <f t="shared" ref="Q34:R34" si="116">E34</f>
        <v>0.36805555555555558</v>
      </c>
      <c r="R34" s="9">
        <f t="shared" si="116"/>
        <v>0</v>
      </c>
      <c r="S34" s="10" t="str">
        <f t="shared" si="5"/>
        <v xml:space="preserve"> </v>
      </c>
      <c r="T34" s="8">
        <v>0.35416666666666669</v>
      </c>
      <c r="U34" s="8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 t="str">
        <f t="shared" si="6"/>
        <v xml:space="preserve"> </v>
      </c>
      <c r="AG34" s="9"/>
      <c r="AH34" s="9"/>
      <c r="AI34" s="9"/>
      <c r="AJ34" s="9"/>
    </row>
    <row r="35" spans="1:36" ht="12.75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spans="1:36" ht="12.75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2.75">
      <c r="A37" s="1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2.75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2.75">
      <c r="A39" s="18" t="s">
        <v>26</v>
      </c>
      <c r="B39" s="114">
        <f>COUNTIF(B4:B36,"NP")</f>
        <v>18</v>
      </c>
      <c r="C39" s="112"/>
      <c r="D39" s="19"/>
      <c r="E39" s="114">
        <f>COUNTIF(E4:E36,"NP")</f>
        <v>0</v>
      </c>
      <c r="F39" s="112"/>
      <c r="G39" s="21"/>
      <c r="H39" s="115">
        <f>COUNTIF(I4:I36,"NP")</f>
        <v>1</v>
      </c>
      <c r="I39" s="112"/>
      <c r="J39" s="21"/>
      <c r="K39" s="115">
        <f>COUNTIF(L4:L36,"NP")</f>
        <v>0</v>
      </c>
      <c r="L39" s="112"/>
      <c r="M39" s="19"/>
      <c r="N39" s="114">
        <f>COUNTIF(N4:N36,"NP")</f>
        <v>1</v>
      </c>
      <c r="O39" s="112"/>
      <c r="P39" s="19"/>
      <c r="Q39" s="114">
        <f>COUNTIF(Q4:Q36,"NP")</f>
        <v>1</v>
      </c>
      <c r="R39" s="112"/>
      <c r="S39" s="19"/>
      <c r="T39" s="114">
        <f>COUNTIF(T4:T36,"NP")</f>
        <v>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3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  <c r="AF39" s="19"/>
      <c r="AG39" s="114">
        <f>COUNTIF(AG4:AG36,"NP")</f>
        <v>0</v>
      </c>
      <c r="AH39" s="112"/>
      <c r="AI39" s="114">
        <f>COUNTIF(AI4:AI36,"NP")</f>
        <v>0</v>
      </c>
      <c r="AJ39" s="112"/>
    </row>
    <row r="40" spans="1:36" ht="12.75">
      <c r="A40" s="23" t="s">
        <v>27</v>
      </c>
      <c r="B40" s="113" t="e">
        <f ca="1">countcoloredcells(B4:B31,$A$40)</f>
        <v>#NAME?</v>
      </c>
      <c r="C40" s="112"/>
      <c r="D40" s="24"/>
      <c r="E40" s="113" t="e">
        <f ca="1">countcoloredcells(E4:E31,$A$40)</f>
        <v>#NAME?</v>
      </c>
      <c r="F40" s="112"/>
      <c r="G40" s="25"/>
      <c r="H40" s="113" t="e">
        <f ca="1">countcoloredcells(H4:H31,$A$40)</f>
        <v>#NAME?</v>
      </c>
      <c r="I40" s="112"/>
      <c r="J40" s="25"/>
      <c r="K40" s="113" t="e">
        <f ca="1">countcoloredcells(K4:K31,$A$40)</f>
        <v>#NAME?</v>
      </c>
      <c r="L40" s="112"/>
      <c r="M40" s="26"/>
      <c r="N40" s="113" t="e">
        <f ca="1">countcoloredcells(N4:N31,$A$40)</f>
        <v>#NAME?</v>
      </c>
      <c r="O40" s="112"/>
      <c r="P40" s="24"/>
      <c r="Q40" s="113" t="e">
        <f ca="1">countcoloredcells(Q4:Q31,$A$40)</f>
        <v>#NAME?</v>
      </c>
      <c r="R40" s="112"/>
      <c r="S40" s="24"/>
      <c r="T40" s="113" t="e">
        <f ca="1">countcoloredcells(T4:T31,$A$40)</f>
        <v>#NAME?</v>
      </c>
      <c r="U40" s="112"/>
      <c r="V40" s="113" t="e">
        <f ca="1">countcoloredcells(V4:V31,$A$40)</f>
        <v>#NAME?</v>
      </c>
      <c r="W40" s="112"/>
      <c r="X40" s="113" t="e">
        <f ca="1">countcoloredcells(X4:X31,$A$40)</f>
        <v>#NAME?</v>
      </c>
      <c r="Y40" s="112"/>
      <c r="Z40" s="113" t="e">
        <f ca="1">countcoloredcells(Z4:Z31,$A$40)</f>
        <v>#NAME?</v>
      </c>
      <c r="AA40" s="112"/>
      <c r="AB40" s="113" t="e">
        <f ca="1">countcoloredcells(AB4:AB31,$A$40)</f>
        <v>#NAME?</v>
      </c>
      <c r="AC40" s="112"/>
      <c r="AD40" s="113" t="e">
        <f ca="1">countcoloredcells(AD4:AD31,$A$40)</f>
        <v>#NAME?</v>
      </c>
      <c r="AE40" s="112"/>
      <c r="AF40" s="24"/>
      <c r="AG40" s="113" t="e">
        <f ca="1">countcoloredcells(AG4:AG31,$A$40)</f>
        <v>#NAME?</v>
      </c>
      <c r="AH40" s="112"/>
      <c r="AI40" s="113" t="e">
        <f ca="1">countcoloredcells(AI4:AI31,$A$40)</f>
        <v>#NAME?</v>
      </c>
      <c r="AJ40" s="112"/>
    </row>
    <row r="41" spans="1:36" ht="12.75">
      <c r="A41" s="27" t="s">
        <v>28</v>
      </c>
      <c r="B41" s="113" t="e">
        <f ca="1">countcoloredcells(B4:B36,$A$41)</f>
        <v>#NAME?</v>
      </c>
      <c r="C41" s="112"/>
      <c r="D41" s="24"/>
      <c r="E41" s="113" t="e">
        <f ca="1">countcoloredcells(E4:E36,$A$41)</f>
        <v>#NAME?</v>
      </c>
      <c r="F41" s="112"/>
      <c r="G41" s="25"/>
      <c r="H41" s="113" t="e">
        <f ca="1">countcoloredcells(H4:H36,$A$41)</f>
        <v>#NAME?</v>
      </c>
      <c r="I41" s="112"/>
      <c r="J41" s="25"/>
      <c r="K41" s="113" t="e">
        <f ca="1">countcoloredcells(K4:K36,$A$41)</f>
        <v>#NAME?</v>
      </c>
      <c r="L41" s="112"/>
      <c r="M41" s="26"/>
      <c r="N41" s="113" t="e">
        <f ca="1">countcoloredcells(N4:N36,$A$41)</f>
        <v>#NAME?</v>
      </c>
      <c r="O41" s="112"/>
      <c r="P41" s="24"/>
      <c r="Q41" s="113" t="e">
        <f ca="1">countcoloredcells(Q4:Q36,$A$41)</f>
        <v>#NAME?</v>
      </c>
      <c r="R41" s="112"/>
      <c r="S41" s="24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  <c r="AF41" s="24"/>
      <c r="AG41" s="113" t="e">
        <f ca="1">countcoloredcells(AG4:AG36,$A$41)</f>
        <v>#NAME?</v>
      </c>
      <c r="AH41" s="112"/>
      <c r="AI41" s="113" t="e">
        <f ca="1">countcoloredcells(AI4:AI36,$A$41)</f>
        <v>#NAME?</v>
      </c>
      <c r="AJ41" s="112"/>
    </row>
    <row r="42" spans="1:36" ht="12.75" hidden="1">
      <c r="A42" s="28" t="s">
        <v>29</v>
      </c>
      <c r="B42" s="113" t="e">
        <f ca="1">countcoloredcells(B4:B36,$A$42)</f>
        <v>#NAME?</v>
      </c>
      <c r="C42" s="112"/>
      <c r="D42" s="24"/>
      <c r="E42" s="113" t="e">
        <f ca="1">countcoloredcells(E4:E36,$A$42)</f>
        <v>#NAME?</v>
      </c>
      <c r="F42" s="112"/>
      <c r="G42" s="25"/>
      <c r="H42" s="113" t="e">
        <f ca="1">countcoloredcells(H4:H36,$A$42)</f>
        <v>#NAME?</v>
      </c>
      <c r="I42" s="112"/>
      <c r="J42" s="25"/>
      <c r="K42" s="113" t="e">
        <f ca="1">countcoloredcells(K4:K36,$A$42)</f>
        <v>#NAME?</v>
      </c>
      <c r="L42" s="112"/>
      <c r="M42" s="25"/>
      <c r="N42" s="113" t="e">
        <f ca="1">countcoloredcells(N4:N36,$A$42)</f>
        <v>#NAME?</v>
      </c>
      <c r="O42" s="112"/>
      <c r="P42" s="26"/>
      <c r="Q42" s="113" t="e">
        <f ca="1">countcoloredcells(Q4:Q36,$A$42)</f>
        <v>#NAME?</v>
      </c>
      <c r="R42" s="112"/>
      <c r="S42" s="24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  <c r="AF42" s="24"/>
      <c r="AG42" s="113" t="e">
        <f ca="1">countcoloredcells(AG4:AG36,$A$42)</f>
        <v>#NAME?</v>
      </c>
      <c r="AH42" s="112"/>
      <c r="AI42" s="113" t="e">
        <f ca="1">countcoloredcells(AI4:AI36,$A$42)</f>
        <v>#NAME?</v>
      </c>
      <c r="AJ42" s="112"/>
    </row>
    <row r="43" spans="1:36" ht="14.25" hidden="1">
      <c r="A43" s="29" t="s">
        <v>30</v>
      </c>
      <c r="B43" s="30" t="e">
        <f ca="1">IF(AND(DAY(TODAY()) &lt;= DAY(EOMONTH($A$4,0)), MONTH(TODAY()) =MONTH($A$4), ISNUMBER($B$46)), DAY(TODAY()) - (B$39+B$40+B$41+B$42+$B$46), DAY(EOMONTH($A$4,0)) - (B$39+B$40+B$41+B$42+$B$46))</f>
        <v>#NAME?</v>
      </c>
      <c r="C43" s="24"/>
      <c r="D43" s="31"/>
      <c r="E43" s="30" t="e">
        <f ca="1">IF(AND(DAY(TODAY()) &lt;= DAY(EOMONTH($A$4,0)), MONTH(TODAY()) =MONTH($A$4), ISNUMBER($B$46)), DAY(TODAY()) - (E$39+E$40+E$41+E$42+$B$46), DAY(EOMONTH($A$4,0)) - (E$39+E$40+E$41+E$42+$B$46))</f>
        <v>#NAME?</v>
      </c>
      <c r="F43" s="24"/>
      <c r="G43" s="31"/>
      <c r="H43" s="30" t="e">
        <f ca="1">IF(AND(DAY(TODAY()) &lt;= DAY(EOMONTH($A$4,0)), MONTH(TODAY()) =MONTH($A$4), ISNUMBER($B$46)), DAY(TODAY()) - (H$39+H$40+H$41+H$42+$B$46), DAY(EOMONTH($A$4,0)) - (H$39+H$40+H$41+H$42+$B$46))</f>
        <v>#NAME?</v>
      </c>
      <c r="I43" s="24"/>
      <c r="J43" s="31"/>
      <c r="K43" s="30" t="e">
        <f ca="1">IF(AND(DAY(TODAY()) &lt;= DAY(EOMONTH($A$4,0)), MONTH(TODAY()) =MONTH($A$4), ISNUMBER($B$46)), DAY(TODAY()) - (K$39+K$40+K$41+K$42+$B$46), DAY(EOMONTH($A$4,0)) - (K$39+K$40+K$41+K$42+$B$46))</f>
        <v>#NAME?</v>
      </c>
      <c r="L43" s="32"/>
      <c r="M43" s="31"/>
      <c r="N43" s="30" t="e">
        <f ca="1">IF(AND(DAY(TODAY()) &lt;= DAY(EOMONTH($A$4,0)), MONTH(TODAY()) =MONTH($A$4), ISNUMBER($B$46)), DAY(TODAY()) - (N$39+N$40+N$41+N$42+$B$46), DAY(EOMONTH($A$4,0)) - (N$39+N$40+N$41+N$42+$B$46))</f>
        <v>#NAME?</v>
      </c>
      <c r="O43" s="24"/>
      <c r="P43" s="31"/>
      <c r="Q43" s="30" t="e">
        <f ca="1">IF(AND(DAY(TODAY()) &lt;= DAY(EOMONTH($A$4,0)), MONTH(TODAY()) =MONTH($A$4), ISNUMBER($B$46)), DAY(TODAY()) - (Q$39+Q$40+Q$41+Q$42+$B$46), DAY(EOMONTH($A$4,0)) - (Q$39+Q$40+Q$41+Q$42+$B$46))</f>
        <v>#NAME?</v>
      </c>
      <c r="R43" s="24"/>
      <c r="S43" s="31"/>
      <c r="T43" s="30" t="e">
        <f ca="1">IF(AND(DAY(TODAY()) &lt;= DAY(EOMONTH($A$4,0)), MONTH(TODAY()) =MONTH($A$4), ISNUMBER($B$46)), DAY(TODAY()) - (T$39+T$40+T$41+T$42+$B$46), DAY(EOMONTH($A$4,0)) - (T$39+T$40+T$41+T$42+$B$46))</f>
        <v>#NAME?</v>
      </c>
      <c r="U43" s="32"/>
      <c r="V43" s="30" t="e">
        <f ca="1">IF(AND(DAY(TODAY()) &lt;= DAY(EOMONTH($A$4,0)), MONTH(TODAY()) =MONTH($A$4), ISNUMBER($B$46)), DAY(TODAY()) - (V$39+V$40+V$41+V$42+$B$46), DAY(EOMONTH($A$4,0)) - (V$39+V$40+V$41+V$42+$B$46))</f>
        <v>#NAME?</v>
      </c>
      <c r="W43" s="32"/>
      <c r="X43" s="30" t="e">
        <f ca="1">IF(AND(DAY(TODAY()) &lt;= DAY(EOMONTH($A$4,0)), MONTH(TODAY()) =MONTH($A$4), ISNUMBER($B$46)), DAY(TODAY()) - (X$39+X$40+X$41+X$42+$B$46), DAY(EOMONTH($A$4,0)) - (X$39+X$40+X$41+X$42+$B$46))</f>
        <v>#NAME?</v>
      </c>
      <c r="Y43" s="32"/>
      <c r="Z43" s="30" t="e">
        <f ca="1">IF(AND(DAY(TODAY()) &lt;= DAY(EOMONTH($A$4,0)), MONTH(TODAY()) =MONTH($A$4), ISNUMBER($B$46)), DAY(TODAY()) - (Z$39+Z$40+Z$41+Z$42+$B$46), DAY(EOMONTH($A$4,0)) - (Z$39+Z$40+Z$41+Z$42+$B$46))</f>
        <v>#NAME?</v>
      </c>
      <c r="AA43" s="32"/>
      <c r="AB43" s="30" t="e">
        <f ca="1">IF(AND(DAY(TODAY()) &lt;= DAY(EOMONTH($A$4,0)), MONTH(TODAY()) =MONTH($A$4), ISNUMBER($B$46)), DAY(TODAY()) - (AB$39+AB$40+AB$41+AB$42+$B$46), DAY(EOMONTH($A$4,0)) - (AB$39+AB$40+AB$41+AB$42+$B$46))</f>
        <v>#NAME?</v>
      </c>
      <c r="AC43" s="32"/>
      <c r="AD43" s="30" t="e">
        <f ca="1">IF(AND(DAY(TODAY()) &lt;= DAY(EOMONTH($A$4,0)), MONTH(TODAY()) =MONTH($A$4), ISNUMBER($B$46)), DAY(TODAY()) - (AD$39+AD$40+AD$41+AD$42+$B$46), DAY(EOMONTH($A$4,0)) - (AD$39+AD$40+AD$41+AD$42+$B$46))</f>
        <v>#NAME?</v>
      </c>
      <c r="AE43" s="32"/>
      <c r="AF43" s="31"/>
      <c r="AG43" s="30" t="e">
        <f ca="1">IF(AND(DAY(TODAY()) &lt;= DAY(EOMONTH($A$4,0)), MONTH(TODAY()) =MONTH($A$4), ISNUMBER($B$46)), DAY(TODAY()) - (AG$39+AG$40+AG$41+AG$42+$B$46), DAY(EOMONTH($A$4,0)) - (AG$39+AG$40+AG$41+AG$42+$B$46))</f>
        <v>#NAME?</v>
      </c>
      <c r="AH43" s="32"/>
      <c r="AI43" s="30" t="e">
        <f ca="1">IF(AND(DAY(TODAY()) &lt;= DAY(EOMONTH($A$4,0)), MONTH(TODAY()) =MONTH($A$4), ISNUMBER($B$46)), DAY(TODAY()) - (AI$39+AI$40+AI$41+AI$42+$B$46), DAY(EOMONTH($A$4,0)) - (AI$39+AI$40+AI$41+AI$42+$B$46))</f>
        <v>#NAME?</v>
      </c>
      <c r="AJ43" s="32"/>
    </row>
    <row r="44" spans="1:36" ht="12.75">
      <c r="A44" s="28" t="s">
        <v>31</v>
      </c>
      <c r="B44" s="111" t="e">
        <f ca="1">B43+B42-$B$45</f>
        <v>#NAME?</v>
      </c>
      <c r="C44" s="112"/>
      <c r="D44" s="24"/>
      <c r="E44" s="111" t="e">
        <f ca="1">E43+E42-$B$45</f>
        <v>#NAME?</v>
      </c>
      <c r="F44" s="112"/>
      <c r="G44" s="33"/>
      <c r="H44" s="111" t="e">
        <f ca="1">H43+H42-$B$45</f>
        <v>#NAME?</v>
      </c>
      <c r="I44" s="112"/>
      <c r="J44" s="33"/>
      <c r="K44" s="111" t="e">
        <f ca="1">K43+K42-$B$45</f>
        <v>#NAME?</v>
      </c>
      <c r="L44" s="112"/>
      <c r="M44" s="33"/>
      <c r="N44" s="111" t="e">
        <f ca="1">N43+N42-$B$45</f>
        <v>#NAME?</v>
      </c>
      <c r="O44" s="112"/>
      <c r="P44" s="33"/>
      <c r="Q44" s="111" t="e">
        <f ca="1">Q43+Q42-$B$45</f>
        <v>#NAME?</v>
      </c>
      <c r="R44" s="112"/>
      <c r="S44" s="33"/>
      <c r="T44" s="111" t="e">
        <f ca="1">T43+T42-$B$45</f>
        <v>#NAME?</v>
      </c>
      <c r="U44" s="112"/>
      <c r="V44" s="111" t="e">
        <f ca="1">V43+V42-$B$45</f>
        <v>#NAME?</v>
      </c>
      <c r="W44" s="112"/>
      <c r="X44" s="111" t="e">
        <f ca="1">X43+X42-$B$45</f>
        <v>#NAME?</v>
      </c>
      <c r="Y44" s="112"/>
      <c r="Z44" s="111" t="e">
        <f ca="1">Z43+Z42-$B$45</f>
        <v>#NAME?</v>
      </c>
      <c r="AA44" s="112"/>
      <c r="AB44" s="111" t="e">
        <f ca="1">AB43+AB42-$B$45</f>
        <v>#NAME?</v>
      </c>
      <c r="AC44" s="112"/>
      <c r="AD44" s="111" t="e">
        <f ca="1">AD43+AD42-$B$45</f>
        <v>#NAME?</v>
      </c>
      <c r="AE44" s="112"/>
      <c r="AF44" s="33"/>
      <c r="AG44" s="111" t="e">
        <f ca="1">AG43+AG42-$B$45</f>
        <v>#NAME?</v>
      </c>
      <c r="AH44" s="112"/>
      <c r="AI44" s="111" t="e">
        <f ca="1">AI43+AI42-$B$45</f>
        <v>#NAME?</v>
      </c>
      <c r="AJ44" s="112"/>
    </row>
    <row r="45" spans="1:36" ht="15">
      <c r="A45" s="34" t="s">
        <v>32</v>
      </c>
      <c r="B45" s="35">
        <v>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ht="15">
      <c r="A46" s="37" t="s">
        <v>33</v>
      </c>
      <c r="B46" s="30">
        <f ca="1">SUMPRODUCT(--(TEXT(ROW(INDIRECT(A4&amp;":"&amp;IF(MONTH(TODAY())=MONTH(A4),TODAY(),EOMONTH(A4,0)))),"ddd")="Sun"))</f>
        <v>4</v>
      </c>
      <c r="F46" s="38"/>
      <c r="G46" s="38"/>
      <c r="H46" s="38"/>
      <c r="I46" s="38"/>
      <c r="J46" s="38"/>
      <c r="K46" s="38"/>
      <c r="L46" s="38"/>
      <c r="M46" s="38"/>
      <c r="N46" s="38"/>
      <c r="O46" s="39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>
      <c r="A47" s="34" t="s">
        <v>34</v>
      </c>
      <c r="B47" s="40">
        <v>0.35416666666666669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>
      <c r="A48" s="34" t="s">
        <v>35</v>
      </c>
      <c r="B48" s="38"/>
      <c r="C48" s="38"/>
      <c r="D48" s="41">
        <f>SUM(D4:D34)</f>
        <v>0.17361111111111088</v>
      </c>
      <c r="E48" s="38"/>
      <c r="F48" s="42"/>
      <c r="G48" s="41">
        <f>SUM(G4:G34)</f>
        <v>0.172222222222222</v>
      </c>
      <c r="H48" s="42"/>
      <c r="I48" s="38"/>
      <c r="J48" s="41">
        <f>SUM(J4:J34)</f>
        <v>0.17361111111111088</v>
      </c>
      <c r="K48" s="38"/>
      <c r="L48" s="38"/>
      <c r="M48" s="41">
        <f>SUM(M4:M34)</f>
        <v>0.26388888888888867</v>
      </c>
      <c r="N48" s="38"/>
      <c r="O48" s="38"/>
      <c r="P48" s="41">
        <f>SUM(P4:P34)</f>
        <v>0.234722222222222</v>
      </c>
      <c r="Q48" s="38"/>
      <c r="R48" s="38"/>
      <c r="S48" s="41">
        <f>SUM(S4:S34)</f>
        <v>5.9027777777777679E-2</v>
      </c>
      <c r="T48" s="43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41">
        <f>SUM(AF4:AF34)</f>
        <v>0.26041666666666657</v>
      </c>
      <c r="AG48" s="38"/>
      <c r="AH48" s="38"/>
      <c r="AI48" s="38"/>
      <c r="AJ48" s="38"/>
    </row>
    <row r="49" spans="1:36" ht="12.75">
      <c r="A49" s="44"/>
      <c r="B49" s="38"/>
      <c r="C49" s="38"/>
      <c r="D49" s="38"/>
      <c r="E49" s="38"/>
      <c r="F49" s="45"/>
      <c r="G49" s="46"/>
      <c r="H49" s="46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43"/>
      <c r="T49" s="43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</sheetData>
  <mergeCells count="89">
    <mergeCell ref="B1:C1"/>
    <mergeCell ref="A1:A2"/>
    <mergeCell ref="E1:O1"/>
    <mergeCell ref="V1:AJ1"/>
    <mergeCell ref="AI2:AJ2"/>
    <mergeCell ref="AG2:AH2"/>
    <mergeCell ref="Q1:U1"/>
    <mergeCell ref="N2:O2"/>
    <mergeCell ref="Q2:R2"/>
    <mergeCell ref="T2:U2"/>
    <mergeCell ref="V2:W2"/>
    <mergeCell ref="Z2:AA2"/>
    <mergeCell ref="X2:Y2"/>
    <mergeCell ref="B40:C40"/>
    <mergeCell ref="B41:C41"/>
    <mergeCell ref="B44:C44"/>
    <mergeCell ref="T44:U44"/>
    <mergeCell ref="X44:Y44"/>
    <mergeCell ref="E44:F44"/>
    <mergeCell ref="V41:W41"/>
    <mergeCell ref="E42:F42"/>
    <mergeCell ref="B42:C42"/>
    <mergeCell ref="Q42:R42"/>
    <mergeCell ref="K41:L41"/>
    <mergeCell ref="H41:I41"/>
    <mergeCell ref="K42:L42"/>
    <mergeCell ref="H42:I42"/>
    <mergeCell ref="Q44:R44"/>
    <mergeCell ref="K44:L44"/>
    <mergeCell ref="N44:O44"/>
    <mergeCell ref="H44:I44"/>
    <mergeCell ref="N42:O42"/>
    <mergeCell ref="N41:O41"/>
    <mergeCell ref="Q40:R40"/>
    <mergeCell ref="T41:U41"/>
    <mergeCell ref="AB44:AC44"/>
    <mergeCell ref="AD44:AE44"/>
    <mergeCell ref="V44:W44"/>
    <mergeCell ref="V42:W42"/>
    <mergeCell ref="T42:U42"/>
    <mergeCell ref="AD42:AE42"/>
    <mergeCell ref="AB42:AC42"/>
    <mergeCell ref="Z42:AA42"/>
    <mergeCell ref="X42:Y42"/>
    <mergeCell ref="Z44:AA44"/>
    <mergeCell ref="AB41:AC41"/>
    <mergeCell ref="AB39:AC39"/>
    <mergeCell ref="AB2:AC2"/>
    <mergeCell ref="AD2:AE2"/>
    <mergeCell ref="V39:W39"/>
    <mergeCell ref="N39:O39"/>
    <mergeCell ref="AD40:AE40"/>
    <mergeCell ref="AD39:AE39"/>
    <mergeCell ref="E40:F40"/>
    <mergeCell ref="B2:C2"/>
    <mergeCell ref="K2:L2"/>
    <mergeCell ref="H2:I2"/>
    <mergeCell ref="E2:F2"/>
    <mergeCell ref="B39:C39"/>
    <mergeCell ref="E39:F39"/>
    <mergeCell ref="K39:L39"/>
    <mergeCell ref="N40:O40"/>
    <mergeCell ref="T39:U39"/>
    <mergeCell ref="K40:L40"/>
    <mergeCell ref="H40:I40"/>
    <mergeCell ref="X39:Y39"/>
    <mergeCell ref="Z39:AA39"/>
    <mergeCell ref="AG40:AH40"/>
    <mergeCell ref="AG39:AH39"/>
    <mergeCell ref="E41:F41"/>
    <mergeCell ref="AI41:AJ41"/>
    <mergeCell ref="AI40:AJ40"/>
    <mergeCell ref="AI39:AJ39"/>
    <mergeCell ref="X41:Y41"/>
    <mergeCell ref="Q41:R41"/>
    <mergeCell ref="H39:I39"/>
    <mergeCell ref="X40:Y40"/>
    <mergeCell ref="AB40:AC40"/>
    <mergeCell ref="Z40:AA40"/>
    <mergeCell ref="Z41:AA41"/>
    <mergeCell ref="V40:W40"/>
    <mergeCell ref="T40:U40"/>
    <mergeCell ref="Q39:R39"/>
    <mergeCell ref="AI44:AJ44"/>
    <mergeCell ref="AG44:AH44"/>
    <mergeCell ref="AI42:AJ42"/>
    <mergeCell ref="AG42:AH42"/>
    <mergeCell ref="AD41:AE41"/>
    <mergeCell ref="AG41:AH41"/>
  </mergeCells>
  <conditionalFormatting sqref="C4:C36 F4:F38 I4:I38 L4:L38 O4:O38 R4:R38 U4:U38 W4:W38 Y4:Y38 AA4:AA38 AC4:AC38 AE4:AE38 AH4:AH38 AJ4:AJ38">
    <cfRule type="expression" dxfId="120" priority="1">
      <formula>AND(VALUE(C4) &lt;&gt; 0,HOUR(C4) = 17)</formula>
    </cfRule>
  </conditionalFormatting>
  <conditionalFormatting sqref="B4:AJ36">
    <cfRule type="containsText" dxfId="119" priority="2" operator="containsText" text="NP">
      <formula>NOT(ISERROR(SEARCH(("NP"),(B4))))</formula>
    </cfRule>
  </conditionalFormatting>
  <conditionalFormatting sqref="B4:AJ36">
    <cfRule type="expression" dxfId="118" priority="3">
      <formula>HOUR(C4) = ""</formula>
    </cfRule>
  </conditionalFormatting>
  <conditionalFormatting sqref="C4:C36 F4:F38 I4:I38 L4:L38 O4:O38 R4:R38 U4:U38 W4:W38 Y4:Y38 AA4:AA38 AC4:AC38 AE4:AE38 AH4:AH38 AJ4:AJ38">
    <cfRule type="expression" dxfId="117" priority="4">
      <formula>AND(VALUE(C4) &lt;&gt; 0,HOUR(C4) &lt; 17)</formula>
    </cfRule>
  </conditionalFormatting>
  <conditionalFormatting sqref="C4:C36 F4:F38 I4:I38 L4:L38 O4:O38 R4:R38 U4:U38 W4:W38 Y4:Y38 AA4:AA38 AC4:AC38 AE4:AE38 AH4:AH38 AJ4:AJ38">
    <cfRule type="expression" dxfId="116" priority="5">
      <formula>AND(HOUR(C4) &gt;=16,MINUTE(C4) &gt;=59,VALUE(C4) &lt;&gt; 0)</formula>
    </cfRule>
  </conditionalFormatting>
  <conditionalFormatting sqref="B4:B38 D4:E38 G4:H38 J4:K38 M4:N38 P4:Q38 S4:T38 V4:V38 X4:X38 Z4:Z38 AB4:AB38 AD4:AD38 AF4:AG38 AI4:AI38 C7:C9">
    <cfRule type="expression" dxfId="115" priority="6">
      <formula>AND(HOUR(B4) &gt;= 8, MINUTE(B4) &gt;= 36)</formula>
    </cfRule>
  </conditionalFormatting>
  <conditionalFormatting sqref="B4:B38 D4:E38 G4:H38 J4:K38 M4:N38 P4:Q38 S4:T38 V4:V38 X4:X38 Z4:Z38 AB4:AB38 AD4:AD38 AF4:AG38 AI4:AI38 C7:C9">
    <cfRule type="expression" dxfId="114" priority="7">
      <formula>HOUR(B4) &gt;8</formula>
    </cfRule>
  </conditionalFormatting>
  <conditionalFormatting sqref="B4:B38 D4:E38 G4:H38 J4:K38 M4:N38 P4:Q38 S4:T38 V4:V38 X4:X38 Z4:Z38 AB4:AB38 AD4:AD38 AF4:AG38 AI4:AI38 C7:C9">
    <cfRule type="expression" dxfId="113" priority="8">
      <formula>AND(HOUR(B4) &lt;= 8,MINUTE(B4) &lt;= 30, VALUE(B4) &lt;&gt; 0)</formula>
    </cfRule>
  </conditionalFormatting>
  <conditionalFormatting sqref="B4:B38 D4:E38 G4:H38 J4:K38 M4:N38 P4:Q38 S4:T38 V4:V38 X4:X38 Z4:Z38 AB4:AB38 AD4:AD38 AF4:AG38 AI4:AI38 C7:C9">
    <cfRule type="expression" dxfId="112" priority="9">
      <formula>AND(HOUR(B4) &lt; 8, VALUE(B4) &lt;&gt; 0)</formula>
    </cfRule>
  </conditionalFormatting>
  <conditionalFormatting sqref="B4:B38 D4:E38 G4:H38 J4:K38 M4:N38 P4:Q38 S4:T38 V4:V38 X4:X38 Z4:Z38 AB4:AB38 AD4:AD38 AF4:AG38 AI4:AI38 C7:C9">
    <cfRule type="expression" dxfId="111" priority="10">
      <formula>AND(HOUR(B4) &lt;= 8,MINUTE(B4) &lt;= 35, VALUE(B4) &lt;&gt; 0)</formula>
    </cfRule>
  </conditionalFormatting>
  <conditionalFormatting sqref="B4:B38 D4:E38 G4:H38 J4:K38 M4:N38 P4:Q38 S4:T38 V4:V38 X4:X38 Z4:Z38 AB4:AB38 AD4:AD38 AF4:AG38 AI4:AI38 C7:C9">
    <cfRule type="expression" dxfId="110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I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12" width="7.5703125" customWidth="1"/>
    <col min="13" max="14" width="9" customWidth="1"/>
    <col min="15" max="15" width="8.85546875" customWidth="1"/>
    <col min="16" max="21" width="7.5703125" customWidth="1"/>
    <col min="22" max="22" width="6.5703125" customWidth="1"/>
    <col min="23" max="23" width="7.5703125" customWidth="1"/>
    <col min="24" max="24" width="6.42578125" customWidth="1"/>
    <col min="25" max="25" width="7.5703125" customWidth="1"/>
    <col min="26" max="26" width="6.28515625" customWidth="1"/>
    <col min="27" max="29" width="7.5703125" customWidth="1"/>
    <col min="30" max="30" width="6.85546875" customWidth="1"/>
    <col min="31" max="31" width="7.5703125" customWidth="1"/>
    <col min="32" max="32" width="7" customWidth="1"/>
    <col min="33" max="35" width="7.5703125" customWidth="1"/>
  </cols>
  <sheetData>
    <row r="1" spans="1:35" ht="18.75">
      <c r="A1" s="118" t="s">
        <v>0</v>
      </c>
      <c r="B1" s="117" t="s">
        <v>2</v>
      </c>
      <c r="C1" s="112"/>
      <c r="D1" s="1"/>
      <c r="E1" s="116" t="s">
        <v>3</v>
      </c>
      <c r="F1" s="120"/>
      <c r="G1" s="120"/>
      <c r="H1" s="120"/>
      <c r="I1" s="120"/>
      <c r="J1" s="120"/>
      <c r="K1" s="120"/>
      <c r="L1" s="120"/>
      <c r="M1" s="120"/>
      <c r="N1" s="120"/>
      <c r="O1" s="112"/>
      <c r="P1" s="2"/>
      <c r="Q1" s="121" t="s">
        <v>4</v>
      </c>
      <c r="R1" s="120"/>
      <c r="S1" s="120"/>
      <c r="T1" s="120"/>
      <c r="U1" s="112"/>
      <c r="V1" s="117" t="s">
        <v>5</v>
      </c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12"/>
    </row>
    <row r="2" spans="1:35" ht="18.75">
      <c r="A2" s="119"/>
      <c r="B2" s="116" t="s">
        <v>6</v>
      </c>
      <c r="C2" s="112"/>
      <c r="D2" s="3" t="s">
        <v>7</v>
      </c>
      <c r="E2" s="117" t="s">
        <v>8</v>
      </c>
      <c r="F2" s="112"/>
      <c r="G2" s="3" t="s">
        <v>7</v>
      </c>
      <c r="H2" s="117" t="s">
        <v>9</v>
      </c>
      <c r="I2" s="112"/>
      <c r="J2" s="3" t="s">
        <v>7</v>
      </c>
      <c r="K2" s="117" t="s">
        <v>10</v>
      </c>
      <c r="L2" s="112"/>
      <c r="M2" s="3" t="s">
        <v>7</v>
      </c>
      <c r="N2" s="117" t="s">
        <v>11</v>
      </c>
      <c r="O2" s="112"/>
      <c r="P2" s="3" t="s">
        <v>7</v>
      </c>
      <c r="Q2" s="117" t="s">
        <v>12</v>
      </c>
      <c r="R2" s="112"/>
      <c r="S2" s="3" t="s">
        <v>7</v>
      </c>
      <c r="T2" s="117" t="s">
        <v>13</v>
      </c>
      <c r="U2" s="112"/>
      <c r="V2" s="116" t="s">
        <v>14</v>
      </c>
      <c r="W2" s="112"/>
      <c r="X2" s="117" t="s">
        <v>15</v>
      </c>
      <c r="Y2" s="112"/>
      <c r="Z2" s="117" t="s">
        <v>16</v>
      </c>
      <c r="AA2" s="112"/>
      <c r="AB2" s="116" t="s">
        <v>17</v>
      </c>
      <c r="AC2" s="112"/>
      <c r="AD2" s="116" t="s">
        <v>18</v>
      </c>
      <c r="AE2" s="112"/>
      <c r="AF2" s="116" t="s">
        <v>19</v>
      </c>
      <c r="AG2" s="112"/>
      <c r="AH2" s="116" t="s">
        <v>20</v>
      </c>
      <c r="AI2" s="112"/>
    </row>
    <row r="3" spans="1:35" ht="12.75">
      <c r="A3" s="4" t="s">
        <v>21</v>
      </c>
      <c r="B3" s="5" t="s">
        <v>22</v>
      </c>
      <c r="C3" s="5" t="s">
        <v>23</v>
      </c>
      <c r="D3" s="5"/>
      <c r="E3" s="5" t="s">
        <v>22</v>
      </c>
      <c r="F3" s="5" t="s">
        <v>23</v>
      </c>
      <c r="G3" s="5"/>
      <c r="H3" s="5" t="s">
        <v>22</v>
      </c>
      <c r="I3" s="5" t="s">
        <v>23</v>
      </c>
      <c r="J3" s="5"/>
      <c r="K3" s="5" t="s">
        <v>22</v>
      </c>
      <c r="L3" s="5" t="s">
        <v>23</v>
      </c>
      <c r="M3" s="5"/>
      <c r="N3" s="5" t="s">
        <v>22</v>
      </c>
      <c r="O3" s="5" t="s">
        <v>23</v>
      </c>
      <c r="P3" s="5"/>
      <c r="Q3" s="5" t="s">
        <v>22</v>
      </c>
      <c r="R3" s="5" t="s">
        <v>23</v>
      </c>
      <c r="S3" s="5"/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  <c r="AF3" s="5" t="s">
        <v>22</v>
      </c>
      <c r="AG3" s="5" t="s">
        <v>23</v>
      </c>
      <c r="AH3" s="5" t="s">
        <v>22</v>
      </c>
      <c r="AI3" s="5" t="s">
        <v>23</v>
      </c>
    </row>
    <row r="4" spans="1:35" ht="12.75">
      <c r="A4" s="6">
        <v>43617</v>
      </c>
      <c r="B4" s="7" t="s">
        <v>24</v>
      </c>
      <c r="C4" s="7" t="s">
        <v>24</v>
      </c>
      <c r="D4" s="10">
        <f>IF(AND(E4&gt;$B$47,E4&lt;&gt;"NP"),E4-$B$47," ")</f>
        <v>6.9444444444444198E-4</v>
      </c>
      <c r="E4" s="9">
        <v>0.35486111111111113</v>
      </c>
      <c r="F4" s="8">
        <v>0.70833333333333337</v>
      </c>
      <c r="G4" s="10">
        <f>IF(AND(H4&gt;$B$47,H4&lt;&gt;"NP"),H4-$B$47," ")</f>
        <v>6.9444444444444198E-4</v>
      </c>
      <c r="H4" s="9">
        <v>0.35486111111111113</v>
      </c>
      <c r="I4" s="9">
        <v>0.52152777777777781</v>
      </c>
      <c r="J4" s="10">
        <f>IF(AND(K4&gt;$B$47,K4&lt;&gt;"NP"),K4-$B$47," ")</f>
        <v>6.9444444444444198E-4</v>
      </c>
      <c r="K4" s="9">
        <v>0.35486111111111113</v>
      </c>
      <c r="L4" s="9">
        <v>0.70833333333333337</v>
      </c>
      <c r="M4" s="10">
        <f>IF(AND(N4&gt;$B$47,N4&lt;&gt;"NP"),N4-$B$47," ")</f>
        <v>6.9444444444444198E-4</v>
      </c>
      <c r="N4" s="9">
        <v>0.35486111111111113</v>
      </c>
      <c r="O4" s="9">
        <v>0.52152777777777781</v>
      </c>
      <c r="P4" s="10">
        <f>IF(AND(Q4&gt;$B$47,Q4&lt;&gt;"NP"),Q4-$B$47," ")</f>
        <v>6.9444444444444198E-4</v>
      </c>
      <c r="Q4" s="9">
        <v>0.35486111111111113</v>
      </c>
      <c r="R4" s="9">
        <v>0.70833333333333337</v>
      </c>
      <c r="S4" s="10" t="str">
        <f>IF(AND(T4&gt;$B$47,T4&lt;&gt;"NP"),T4-$B$47," ")</f>
        <v xml:space="preserve"> </v>
      </c>
      <c r="T4" s="8">
        <v>0.35416666666666669</v>
      </c>
      <c r="U4" s="8">
        <v>0.70833333333333337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ht="12.75">
      <c r="A5" s="6">
        <v>43618</v>
      </c>
      <c r="B5" s="122" t="str">
        <f>IF(LEFT(A5,6)="Sunday","It's Sunday","")</f>
        <v/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12"/>
    </row>
    <row r="6" spans="1:35" ht="12.75">
      <c r="A6" s="6">
        <v>43619</v>
      </c>
      <c r="B6" s="9">
        <v>0.34583333333333333</v>
      </c>
      <c r="C6" s="9">
        <v>0.70486111111111116</v>
      </c>
      <c r="D6" s="10" t="str">
        <f t="shared" ref="D6:D11" si="0">IF(AND(E6&gt;$B$47,E6&lt;&gt;"NP"),E6-$B$47," ")</f>
        <v xml:space="preserve"> </v>
      </c>
      <c r="E6" s="7" t="s">
        <v>24</v>
      </c>
      <c r="F6" s="7" t="s">
        <v>24</v>
      </c>
      <c r="G6" s="10" t="str">
        <f t="shared" ref="G6:G11" si="1">IF(AND(H6&gt;$B$47,H6&lt;&gt;"NP"),H6-$B$47," ")</f>
        <v xml:space="preserve"> </v>
      </c>
      <c r="H6" s="9">
        <v>0.34583333333333333</v>
      </c>
      <c r="I6" s="9">
        <v>0.70486111111111116</v>
      </c>
      <c r="J6" s="10" t="str">
        <f t="shared" ref="J6:J11" si="2">IF(AND(K6&gt;$B$47,K6&lt;&gt;"NP"),K6-$B$47," ")</f>
        <v xml:space="preserve"> </v>
      </c>
      <c r="K6" s="7" t="s">
        <v>24</v>
      </c>
      <c r="L6" s="7" t="s">
        <v>24</v>
      </c>
      <c r="M6" s="10" t="str">
        <f t="shared" ref="M6:M11" si="3">IF(AND(N6&gt;$B$47,N6&lt;&gt;"NP"),N6-$B$47," ")</f>
        <v xml:space="preserve"> </v>
      </c>
      <c r="N6" s="7" t="s">
        <v>24</v>
      </c>
      <c r="O6" s="7" t="s">
        <v>24</v>
      </c>
      <c r="P6" s="10">
        <f t="shared" ref="P6:P11" si="4">IF(AND(Q6&gt;$B$47,Q6&lt;&gt;"NP"),Q6-$B$47," ")</f>
        <v>9.0277777777777457E-3</v>
      </c>
      <c r="Q6" s="9">
        <v>0.36319444444444443</v>
      </c>
      <c r="R6" s="9">
        <v>0.70486111111111116</v>
      </c>
      <c r="S6" s="10">
        <f t="shared" ref="S6:S11" si="5">IF(AND(T6&gt;$B$47,T6&lt;&gt;"NP"),T6-$B$47," ")</f>
        <v>6.9444444444444198E-4</v>
      </c>
      <c r="T6" s="9">
        <v>0.35486111111111113</v>
      </c>
      <c r="U6" s="9">
        <v>0.70833333333333337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12.75">
      <c r="A7" s="6">
        <v>43620</v>
      </c>
      <c r="B7" s="7" t="s">
        <v>24</v>
      </c>
      <c r="C7" s="7" t="s">
        <v>24</v>
      </c>
      <c r="D7" s="10" t="str">
        <f t="shared" si="0"/>
        <v xml:space="preserve"> </v>
      </c>
      <c r="E7" s="7" t="s">
        <v>24</v>
      </c>
      <c r="F7" s="7" t="s">
        <v>24</v>
      </c>
      <c r="G7" s="10" t="str">
        <f t="shared" si="1"/>
        <v xml:space="preserve"> </v>
      </c>
      <c r="H7" s="9">
        <v>0.34375</v>
      </c>
      <c r="I7" s="9">
        <v>0.70833333333333337</v>
      </c>
      <c r="J7" s="10" t="str">
        <f t="shared" si="2"/>
        <v xml:space="preserve"> </v>
      </c>
      <c r="K7" s="7" t="s">
        <v>24</v>
      </c>
      <c r="L7" s="7" t="s">
        <v>24</v>
      </c>
      <c r="M7" s="10" t="str">
        <f t="shared" si="3"/>
        <v xml:space="preserve"> </v>
      </c>
      <c r="N7" s="7" t="s">
        <v>24</v>
      </c>
      <c r="O7" s="7" t="s">
        <v>24</v>
      </c>
      <c r="P7" s="10" t="str">
        <f t="shared" si="4"/>
        <v xml:space="preserve"> </v>
      </c>
      <c r="Q7" s="9">
        <v>0.34375</v>
      </c>
      <c r="R7" s="9">
        <v>0.70833333333333337</v>
      </c>
      <c r="S7" s="10">
        <f t="shared" si="5"/>
        <v>6.9444444444444198E-4</v>
      </c>
      <c r="T7" s="9">
        <v>0.35486111111111113</v>
      </c>
      <c r="U7" s="9">
        <v>0.70833333333333337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ht="12.75">
      <c r="A8" s="6">
        <v>43621</v>
      </c>
      <c r="B8" s="7" t="s">
        <v>24</v>
      </c>
      <c r="C8" s="7" t="s">
        <v>24</v>
      </c>
      <c r="D8" s="10" t="str">
        <f t="shared" si="0"/>
        <v xml:space="preserve"> </v>
      </c>
      <c r="E8" s="7" t="s">
        <v>24</v>
      </c>
      <c r="F8" s="7" t="s">
        <v>24</v>
      </c>
      <c r="G8" s="10" t="str">
        <f t="shared" si="1"/>
        <v xml:space="preserve"> </v>
      </c>
      <c r="H8" s="9">
        <v>0.34722222222222221</v>
      </c>
      <c r="I8" s="9">
        <v>0.70902777777777781</v>
      </c>
      <c r="J8" s="10" t="str">
        <f t="shared" si="2"/>
        <v xml:space="preserve"> </v>
      </c>
      <c r="K8" s="9">
        <v>0.34722222222222221</v>
      </c>
      <c r="L8" s="9">
        <v>0.70902777777777781</v>
      </c>
      <c r="M8" s="10" t="str">
        <f t="shared" si="3"/>
        <v xml:space="preserve"> </v>
      </c>
      <c r="N8" s="7" t="s">
        <v>24</v>
      </c>
      <c r="O8" s="7" t="s">
        <v>24</v>
      </c>
      <c r="P8" s="10" t="str">
        <f t="shared" si="4"/>
        <v xml:space="preserve"> </v>
      </c>
      <c r="Q8" s="9">
        <v>0.34722222222222221</v>
      </c>
      <c r="R8" s="9">
        <v>0.70902777777777781</v>
      </c>
      <c r="S8" s="10" t="str">
        <f t="shared" si="5"/>
        <v xml:space="preserve"> </v>
      </c>
      <c r="T8" s="9">
        <v>0.35416666666666669</v>
      </c>
      <c r="U8" s="9">
        <v>0.54166666666666663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ht="12.75">
      <c r="A9" s="6">
        <v>43622</v>
      </c>
      <c r="B9" s="9">
        <v>0.35</v>
      </c>
      <c r="C9" s="9">
        <v>0.71180555555555558</v>
      </c>
      <c r="D9" s="10" t="str">
        <f t="shared" si="0"/>
        <v xml:space="preserve"> </v>
      </c>
      <c r="E9" s="7" t="s">
        <v>24</v>
      </c>
      <c r="F9" s="7" t="s">
        <v>24</v>
      </c>
      <c r="G9" s="10" t="str">
        <f t="shared" si="1"/>
        <v xml:space="preserve"> </v>
      </c>
      <c r="H9" s="9">
        <v>0.35</v>
      </c>
      <c r="I9" s="9">
        <v>0.71180555555555558</v>
      </c>
      <c r="J9" s="10" t="str">
        <f t="shared" si="2"/>
        <v xml:space="preserve"> </v>
      </c>
      <c r="K9" s="9">
        <v>0.35</v>
      </c>
      <c r="L9" s="9">
        <v>0.71180555555555558</v>
      </c>
      <c r="M9" s="10" t="str">
        <f t="shared" si="3"/>
        <v xml:space="preserve"> </v>
      </c>
      <c r="N9" s="7" t="s">
        <v>24</v>
      </c>
      <c r="O9" s="7" t="s">
        <v>24</v>
      </c>
      <c r="P9" s="10" t="str">
        <f t="shared" si="4"/>
        <v xml:space="preserve"> </v>
      </c>
      <c r="Q9" s="9">
        <v>0.35</v>
      </c>
      <c r="R9" s="9">
        <v>0.71180555555555558</v>
      </c>
      <c r="S9" s="10" t="str">
        <f t="shared" si="5"/>
        <v xml:space="preserve"> </v>
      </c>
      <c r="T9" s="7" t="s">
        <v>24</v>
      </c>
      <c r="U9" s="7" t="s">
        <v>24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ht="12.75">
      <c r="A10" s="6">
        <v>43623</v>
      </c>
      <c r="B10" s="7" t="s">
        <v>24</v>
      </c>
      <c r="C10" s="7" t="s">
        <v>24</v>
      </c>
      <c r="D10" s="10" t="str">
        <f t="shared" si="0"/>
        <v xml:space="preserve"> </v>
      </c>
      <c r="E10" s="7" t="s">
        <v>24</v>
      </c>
      <c r="F10" s="7" t="s">
        <v>24</v>
      </c>
      <c r="G10" s="10" t="str">
        <f t="shared" si="1"/>
        <v xml:space="preserve"> </v>
      </c>
      <c r="H10" s="9">
        <v>0.34722222222222221</v>
      </c>
      <c r="I10" s="9">
        <v>0.70833333333333337</v>
      </c>
      <c r="J10" s="10" t="str">
        <f t="shared" si="2"/>
        <v xml:space="preserve"> </v>
      </c>
      <c r="K10" s="7" t="s">
        <v>24</v>
      </c>
      <c r="L10" s="7" t="s">
        <v>24</v>
      </c>
      <c r="M10" s="10" t="str">
        <f t="shared" si="3"/>
        <v xml:space="preserve"> </v>
      </c>
      <c r="N10" s="7" t="s">
        <v>24</v>
      </c>
      <c r="O10" s="7" t="s">
        <v>24</v>
      </c>
      <c r="P10" s="10" t="str">
        <f t="shared" si="4"/>
        <v xml:space="preserve"> </v>
      </c>
      <c r="Q10" s="9">
        <v>0.34722222222222221</v>
      </c>
      <c r="R10" s="9">
        <v>0.70833333333333337</v>
      </c>
      <c r="S10" s="10" t="str">
        <f t="shared" si="5"/>
        <v xml:space="preserve"> </v>
      </c>
      <c r="T10" s="7" t="s">
        <v>24</v>
      </c>
      <c r="U10" s="7" t="s">
        <v>24</v>
      </c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ht="12.75">
      <c r="A11" s="6">
        <v>43624</v>
      </c>
      <c r="B11" s="7" t="s">
        <v>24</v>
      </c>
      <c r="C11" s="7" t="s">
        <v>24</v>
      </c>
      <c r="D11" s="10" t="str">
        <f t="shared" si="0"/>
        <v xml:space="preserve"> </v>
      </c>
      <c r="E11" s="7" t="s">
        <v>24</v>
      </c>
      <c r="F11" s="7" t="s">
        <v>24</v>
      </c>
      <c r="G11" s="10" t="str">
        <f t="shared" si="1"/>
        <v xml:space="preserve"> </v>
      </c>
      <c r="H11" s="9">
        <v>0.3527777777777778</v>
      </c>
      <c r="I11" s="9">
        <v>0.70833333333333337</v>
      </c>
      <c r="J11" s="10" t="str">
        <f t="shared" si="2"/>
        <v xml:space="preserve"> </v>
      </c>
      <c r="K11" s="7" t="s">
        <v>24</v>
      </c>
      <c r="L11" s="7" t="s">
        <v>24</v>
      </c>
      <c r="M11" s="10" t="str">
        <f t="shared" si="3"/>
        <v xml:space="preserve"> </v>
      </c>
      <c r="N11" s="7" t="s">
        <v>24</v>
      </c>
      <c r="O11" s="7" t="s">
        <v>24</v>
      </c>
      <c r="P11" s="10" t="str">
        <f t="shared" si="4"/>
        <v xml:space="preserve"> </v>
      </c>
      <c r="Q11" s="9">
        <v>0.3527777777777778</v>
      </c>
      <c r="R11" s="9">
        <v>0.70833333333333337</v>
      </c>
      <c r="S11" s="10" t="str">
        <f t="shared" si="5"/>
        <v xml:space="preserve"> </v>
      </c>
      <c r="T11" s="7" t="s">
        <v>24</v>
      </c>
      <c r="U11" s="7" t="s">
        <v>24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ht="12.75">
      <c r="A12" s="6">
        <v>43625</v>
      </c>
      <c r="B12" s="122" t="str">
        <f>IF(LEFT(A12,6)="Sunday","It's Sunday","")</f>
        <v/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12"/>
    </row>
    <row r="13" spans="1:35" ht="12.75">
      <c r="A13" s="6">
        <v>43626</v>
      </c>
      <c r="B13" s="9">
        <v>0.34027777777777779</v>
      </c>
      <c r="C13" s="9">
        <v>0.69722222222222219</v>
      </c>
      <c r="D13" s="10" t="str">
        <f t="shared" ref="D13:D17" si="6">IF(AND(E13&gt;$B$47,E13&lt;&gt;"NP"),E13-$B$47," ")</f>
        <v xml:space="preserve"> </v>
      </c>
      <c r="E13" s="7" t="s">
        <v>24</v>
      </c>
      <c r="F13" s="7" t="s">
        <v>24</v>
      </c>
      <c r="G13" s="10" t="str">
        <f t="shared" ref="G13:G17" si="7">IF(AND(H13&gt;$B$47,H13&lt;&gt;"NP"),H13-$B$47," ")</f>
        <v xml:space="preserve"> </v>
      </c>
      <c r="H13" s="9">
        <v>0.34027777777777779</v>
      </c>
      <c r="I13" s="9">
        <v>0.69722222222222219</v>
      </c>
      <c r="J13" s="10" t="str">
        <f t="shared" ref="J13:J17" si="8">IF(AND(K13&gt;$B$47,K13&lt;&gt;"NP"),K13-$B$47," ")</f>
        <v xml:space="preserve"> </v>
      </c>
      <c r="K13" s="11" t="s">
        <v>24</v>
      </c>
      <c r="L13" s="11" t="s">
        <v>24</v>
      </c>
      <c r="M13" s="10" t="str">
        <f t="shared" ref="M13:M17" si="9">IF(AND(N13&gt;$B$47,N13&lt;&gt;"NP"),N13-$B$47," ")</f>
        <v xml:space="preserve"> </v>
      </c>
      <c r="N13" s="12" t="s">
        <v>24</v>
      </c>
      <c r="O13" s="12" t="s">
        <v>24</v>
      </c>
      <c r="P13" s="10" t="str">
        <f t="shared" ref="P13:P17" si="10">IF(AND(Q13&gt;$B$47,Q13&lt;&gt;"NP"),Q13-$B$47," ")</f>
        <v xml:space="preserve"> </v>
      </c>
      <c r="Q13" s="9">
        <v>0.34027777777777779</v>
      </c>
      <c r="R13" s="9">
        <v>0.69722222222222219</v>
      </c>
      <c r="S13" s="10" t="str">
        <f t="shared" ref="S13:S17" si="11">IF(AND(T13&gt;$B$47,T13&lt;&gt;"NP"),T13-$B$47," ")</f>
        <v xml:space="preserve"> </v>
      </c>
      <c r="T13" s="7" t="s">
        <v>24</v>
      </c>
      <c r="U13" s="7" t="s">
        <v>24</v>
      </c>
      <c r="V13" s="9"/>
      <c r="W13" s="9"/>
      <c r="X13" s="9"/>
      <c r="Y13" s="9"/>
      <c r="Z13" s="9">
        <v>0.35416666666666669</v>
      </c>
      <c r="AA13" s="9">
        <v>0.66666666666666663</v>
      </c>
      <c r="AB13" s="9"/>
      <c r="AC13" s="9"/>
      <c r="AD13" s="9"/>
      <c r="AE13" s="9"/>
      <c r="AF13" s="9"/>
      <c r="AG13" s="9"/>
      <c r="AH13" s="9"/>
      <c r="AI13" s="9"/>
    </row>
    <row r="14" spans="1:35" ht="12.75">
      <c r="A14" s="6">
        <v>43627</v>
      </c>
      <c r="B14" s="7" t="s">
        <v>24</v>
      </c>
      <c r="C14" s="7" t="s">
        <v>24</v>
      </c>
      <c r="D14" s="10" t="str">
        <f t="shared" si="6"/>
        <v xml:space="preserve"> </v>
      </c>
      <c r="E14" s="7" t="s">
        <v>24</v>
      </c>
      <c r="F14" s="7" t="s">
        <v>24</v>
      </c>
      <c r="G14" s="10" t="str">
        <f t="shared" si="7"/>
        <v xml:space="preserve"> </v>
      </c>
      <c r="H14" s="9">
        <v>0.34722222222222221</v>
      </c>
      <c r="I14" s="9">
        <v>0.70833333333333337</v>
      </c>
      <c r="J14" s="10" t="str">
        <f t="shared" si="8"/>
        <v xml:space="preserve"> </v>
      </c>
      <c r="K14" s="11" t="s">
        <v>24</v>
      </c>
      <c r="L14" s="11" t="s">
        <v>24</v>
      </c>
      <c r="M14" s="10" t="str">
        <f t="shared" si="9"/>
        <v xml:space="preserve"> </v>
      </c>
      <c r="N14" s="12" t="s">
        <v>24</v>
      </c>
      <c r="O14" s="12" t="s">
        <v>24</v>
      </c>
      <c r="P14" s="10" t="str">
        <f t="shared" si="10"/>
        <v xml:space="preserve"> </v>
      </c>
      <c r="Q14" s="9">
        <v>0.34722222222222221</v>
      </c>
      <c r="R14" s="9">
        <v>0.70833333333333337</v>
      </c>
      <c r="S14" s="10" t="str">
        <f t="shared" si="11"/>
        <v xml:space="preserve"> </v>
      </c>
      <c r="T14" s="7" t="s">
        <v>24</v>
      </c>
      <c r="U14" s="7" t="s">
        <v>24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>
        <v>0.35416666666666669</v>
      </c>
      <c r="AG14" s="9">
        <v>0.66666666666666663</v>
      </c>
      <c r="AH14" s="9"/>
      <c r="AI14" s="9"/>
    </row>
    <row r="15" spans="1:35" ht="12.75">
      <c r="A15" s="6">
        <v>43628</v>
      </c>
      <c r="B15" s="7" t="s">
        <v>24</v>
      </c>
      <c r="C15" s="7" t="s">
        <v>24</v>
      </c>
      <c r="D15" s="10" t="str">
        <f t="shared" si="6"/>
        <v xml:space="preserve"> </v>
      </c>
      <c r="E15" s="7" t="s">
        <v>24</v>
      </c>
      <c r="F15" s="7" t="s">
        <v>24</v>
      </c>
      <c r="G15" s="10" t="str">
        <f t="shared" si="7"/>
        <v xml:space="preserve"> </v>
      </c>
      <c r="H15" s="9">
        <v>0.34722222222222221</v>
      </c>
      <c r="I15" s="9">
        <v>0.70833333333333337</v>
      </c>
      <c r="J15" s="10" t="str">
        <f t="shared" si="8"/>
        <v xml:space="preserve"> </v>
      </c>
      <c r="K15" s="11" t="s">
        <v>24</v>
      </c>
      <c r="L15" s="11" t="s">
        <v>24</v>
      </c>
      <c r="M15" s="10" t="str">
        <f t="shared" si="9"/>
        <v xml:space="preserve"> </v>
      </c>
      <c r="N15" s="12" t="s">
        <v>24</v>
      </c>
      <c r="O15" s="12" t="s">
        <v>24</v>
      </c>
      <c r="P15" s="10" t="str">
        <f t="shared" si="10"/>
        <v xml:space="preserve"> </v>
      </c>
      <c r="Q15" s="9">
        <v>0.34722222222222221</v>
      </c>
      <c r="R15" s="9">
        <v>0.70833333333333337</v>
      </c>
      <c r="S15" s="10" t="str">
        <f t="shared" si="11"/>
        <v xml:space="preserve"> </v>
      </c>
      <c r="T15" s="7" t="s">
        <v>24</v>
      </c>
      <c r="U15" s="7" t="s">
        <v>24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12.75">
      <c r="A16" s="6">
        <v>43629</v>
      </c>
      <c r="B16" s="9">
        <v>0.34375</v>
      </c>
      <c r="C16" s="9">
        <v>0.70833333333333337</v>
      </c>
      <c r="D16" s="10" t="str">
        <f t="shared" si="6"/>
        <v xml:space="preserve"> </v>
      </c>
      <c r="E16" s="7" t="s">
        <v>24</v>
      </c>
      <c r="F16" s="7" t="s">
        <v>24</v>
      </c>
      <c r="G16" s="10" t="str">
        <f t="shared" si="7"/>
        <v xml:space="preserve"> </v>
      </c>
      <c r="H16" s="9">
        <v>0.34375</v>
      </c>
      <c r="I16" s="9">
        <v>0.70833333333333337</v>
      </c>
      <c r="J16" s="10" t="str">
        <f t="shared" si="8"/>
        <v xml:space="preserve"> </v>
      </c>
      <c r="K16" s="11" t="s">
        <v>24</v>
      </c>
      <c r="L16" s="11" t="s">
        <v>24</v>
      </c>
      <c r="M16" s="10" t="str">
        <f t="shared" si="9"/>
        <v xml:space="preserve"> </v>
      </c>
      <c r="N16" s="12" t="s">
        <v>24</v>
      </c>
      <c r="O16" s="12" t="s">
        <v>24</v>
      </c>
      <c r="P16" s="10" t="str">
        <f t="shared" si="10"/>
        <v xml:space="preserve"> </v>
      </c>
      <c r="Q16" s="9">
        <v>0.34375</v>
      </c>
      <c r="R16" s="9">
        <v>0.70833333333333337</v>
      </c>
      <c r="S16" s="10" t="str">
        <f t="shared" si="11"/>
        <v xml:space="preserve"> </v>
      </c>
      <c r="T16" s="7" t="s">
        <v>24</v>
      </c>
      <c r="U16" s="7" t="s">
        <v>24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12.75">
      <c r="A17" s="6">
        <v>43630</v>
      </c>
      <c r="B17" s="7" t="s">
        <v>24</v>
      </c>
      <c r="C17" s="7" t="s">
        <v>24</v>
      </c>
      <c r="D17" s="10" t="str">
        <f t="shared" si="6"/>
        <v xml:space="preserve"> </v>
      </c>
      <c r="E17" s="7" t="s">
        <v>24</v>
      </c>
      <c r="F17" s="7" t="s">
        <v>24</v>
      </c>
      <c r="G17" s="10" t="str">
        <f t="shared" si="7"/>
        <v xml:space="preserve"> </v>
      </c>
      <c r="H17" s="9">
        <v>0.34027777777777779</v>
      </c>
      <c r="I17" s="9">
        <v>0.70833333333333337</v>
      </c>
      <c r="J17" s="10" t="str">
        <f t="shared" si="8"/>
        <v xml:space="preserve"> </v>
      </c>
      <c r="K17" s="11" t="s">
        <v>24</v>
      </c>
      <c r="L17" s="11" t="s">
        <v>24</v>
      </c>
      <c r="M17" s="10" t="str">
        <f t="shared" si="9"/>
        <v xml:space="preserve"> </v>
      </c>
      <c r="N17" s="12" t="s">
        <v>24</v>
      </c>
      <c r="O17" s="12" t="s">
        <v>24</v>
      </c>
      <c r="P17" s="10" t="str">
        <f t="shared" si="10"/>
        <v xml:space="preserve"> </v>
      </c>
      <c r="Q17" s="9">
        <v>0.34027777777777779</v>
      </c>
      <c r="R17" s="9">
        <v>0.70833333333333337</v>
      </c>
      <c r="S17" s="10" t="str">
        <f t="shared" si="11"/>
        <v xml:space="preserve"> </v>
      </c>
      <c r="T17" s="7" t="s">
        <v>24</v>
      </c>
      <c r="U17" s="7" t="s">
        <v>24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12.75">
      <c r="A18" s="6">
        <v>43631</v>
      </c>
      <c r="B18" s="125" t="s">
        <v>25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12"/>
    </row>
    <row r="19" spans="1:35" ht="12.75">
      <c r="A19" s="6">
        <v>43632</v>
      </c>
      <c r="B19" s="122" t="str">
        <f>IF(LEFT(A19,6)="Sunday","It's Sunday","")</f>
        <v/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12"/>
    </row>
    <row r="20" spans="1:35" ht="12.75">
      <c r="A20" s="6">
        <v>43633</v>
      </c>
      <c r="B20" s="7" t="s">
        <v>24</v>
      </c>
      <c r="C20" s="7" t="s">
        <v>24</v>
      </c>
      <c r="D20" s="10" t="str">
        <f t="shared" ref="D20:D25" si="12">IF(AND(E20&gt;$B$47,E20&lt;&gt;"NP"),E20-$B$47," ")</f>
        <v xml:space="preserve"> </v>
      </c>
      <c r="E20" s="9">
        <v>0.35416666666666669</v>
      </c>
      <c r="F20" s="9">
        <v>0.70833333333333337</v>
      </c>
      <c r="G20" s="10" t="str">
        <f t="shared" ref="G20:G25" si="13">IF(AND(H20&gt;$B$47,H20&lt;&gt;"NP"),H20-$B$47," ")</f>
        <v xml:space="preserve"> </v>
      </c>
      <c r="H20" s="9">
        <v>0.35416666666666669</v>
      </c>
      <c r="I20" s="9">
        <v>0.70833333333333337</v>
      </c>
      <c r="J20" s="10" t="str">
        <f t="shared" ref="J20:J25" si="14">IF(AND(K20&gt;$B$47,K20&lt;&gt;"NP"),K20-$B$47," ")</f>
        <v xml:space="preserve"> </v>
      </c>
      <c r="K20" s="11" t="s">
        <v>24</v>
      </c>
      <c r="L20" s="11" t="s">
        <v>24</v>
      </c>
      <c r="M20" s="10" t="str">
        <f t="shared" ref="M20:M25" si="15">IF(AND(N20&gt;$B$47,N20&lt;&gt;"NP"),N20-$B$47," ")</f>
        <v xml:space="preserve"> </v>
      </c>
      <c r="N20" s="12" t="s">
        <v>24</v>
      </c>
      <c r="O20" s="12" t="s">
        <v>24</v>
      </c>
      <c r="P20" s="10" t="str">
        <f t="shared" ref="P20:P25" si="16">IF(AND(Q20&gt;$B$47,Q20&lt;&gt;"NP"),Q20-$B$47," ")</f>
        <v xml:space="preserve"> </v>
      </c>
      <c r="Q20" s="9">
        <v>0.35416666666666669</v>
      </c>
      <c r="R20" s="9">
        <v>0.70833333333333337</v>
      </c>
      <c r="S20" s="10" t="str">
        <f t="shared" ref="S20:S25" si="17">IF(AND(T20&gt;$B$47,T20&lt;&gt;"NP"),T20-$B$47," ")</f>
        <v xml:space="preserve"> </v>
      </c>
      <c r="T20" s="7" t="s">
        <v>24</v>
      </c>
      <c r="U20" s="7" t="s">
        <v>24</v>
      </c>
      <c r="V20" s="9"/>
      <c r="W20" s="9"/>
      <c r="X20" s="9"/>
      <c r="Y20" s="9"/>
      <c r="Z20" s="7" t="s">
        <v>24</v>
      </c>
      <c r="AA20" s="7" t="s">
        <v>24</v>
      </c>
      <c r="AB20" s="9"/>
      <c r="AC20" s="9"/>
      <c r="AD20" s="9"/>
      <c r="AE20" s="9"/>
      <c r="AF20" s="9"/>
      <c r="AG20" s="9"/>
      <c r="AH20" s="9"/>
      <c r="AI20" s="9"/>
    </row>
    <row r="21" spans="1:35" ht="12.75">
      <c r="A21" s="6">
        <v>43634</v>
      </c>
      <c r="B21" s="7" t="s">
        <v>24</v>
      </c>
      <c r="C21" s="7" t="s">
        <v>24</v>
      </c>
      <c r="D21" s="10" t="str">
        <f t="shared" si="12"/>
        <v xml:space="preserve"> </v>
      </c>
      <c r="E21" s="9">
        <v>0.35</v>
      </c>
      <c r="F21" s="9">
        <v>0.70972222222222225</v>
      </c>
      <c r="G21" s="10" t="str">
        <f t="shared" si="13"/>
        <v xml:space="preserve"> </v>
      </c>
      <c r="H21" s="9">
        <v>0.35</v>
      </c>
      <c r="I21" s="9">
        <v>0.70972222222222225</v>
      </c>
      <c r="J21" s="10" t="str">
        <f t="shared" si="14"/>
        <v xml:space="preserve"> </v>
      </c>
      <c r="K21" s="11" t="s">
        <v>24</v>
      </c>
      <c r="L21" s="11" t="s">
        <v>24</v>
      </c>
      <c r="M21" s="10" t="str">
        <f t="shared" si="15"/>
        <v xml:space="preserve"> </v>
      </c>
      <c r="N21" s="12" t="s">
        <v>24</v>
      </c>
      <c r="O21" s="12" t="s">
        <v>24</v>
      </c>
      <c r="P21" s="10" t="str">
        <f t="shared" si="16"/>
        <v xml:space="preserve"> </v>
      </c>
      <c r="Q21" s="9">
        <v>0.35</v>
      </c>
      <c r="R21" s="9">
        <v>0.70972222222222225</v>
      </c>
      <c r="S21" s="10" t="str">
        <f t="shared" si="17"/>
        <v xml:space="preserve"> </v>
      </c>
      <c r="T21" s="7" t="s">
        <v>24</v>
      </c>
      <c r="U21" s="7" t="s">
        <v>24</v>
      </c>
      <c r="V21" s="9"/>
      <c r="W21" s="9"/>
      <c r="X21" s="9"/>
      <c r="Y21" s="9"/>
      <c r="Z21" s="7" t="s">
        <v>24</v>
      </c>
      <c r="AA21" s="7" t="s">
        <v>24</v>
      </c>
      <c r="AB21" s="9">
        <v>0.41666666666666669</v>
      </c>
      <c r="AC21" s="9">
        <v>0.70833333333333337</v>
      </c>
      <c r="AD21" s="9"/>
      <c r="AE21" s="9"/>
      <c r="AF21" s="9"/>
      <c r="AG21" s="9"/>
      <c r="AH21" s="9"/>
      <c r="AI21" s="9"/>
    </row>
    <row r="22" spans="1:35" ht="12.75">
      <c r="A22" s="6">
        <v>43635</v>
      </c>
      <c r="B22" s="7" t="s">
        <v>24</v>
      </c>
      <c r="C22" s="7" t="s">
        <v>24</v>
      </c>
      <c r="D22" s="10" t="str">
        <f t="shared" si="12"/>
        <v xml:space="preserve"> </v>
      </c>
      <c r="E22" s="9">
        <v>0.34930555555555554</v>
      </c>
      <c r="F22" s="9">
        <v>0.70833333333333337</v>
      </c>
      <c r="G22" s="10" t="str">
        <f t="shared" si="13"/>
        <v xml:space="preserve"> </v>
      </c>
      <c r="H22" s="9">
        <v>0.34930555555555554</v>
      </c>
      <c r="I22" s="9">
        <v>0.70833333333333337</v>
      </c>
      <c r="J22" s="10" t="str">
        <f t="shared" si="14"/>
        <v xml:space="preserve"> </v>
      </c>
      <c r="K22" s="11" t="s">
        <v>24</v>
      </c>
      <c r="L22" s="11" t="s">
        <v>24</v>
      </c>
      <c r="M22" s="10" t="str">
        <f t="shared" si="15"/>
        <v xml:space="preserve"> </v>
      </c>
      <c r="N22" s="12" t="s">
        <v>24</v>
      </c>
      <c r="O22" s="12" t="s">
        <v>24</v>
      </c>
      <c r="P22" s="10">
        <f t="shared" si="16"/>
        <v>1.9444444444444431E-2</v>
      </c>
      <c r="Q22" s="9">
        <v>0.37361111111111112</v>
      </c>
      <c r="R22" s="9">
        <v>0.70833333333333337</v>
      </c>
      <c r="S22" s="10">
        <f t="shared" si="17"/>
        <v>7.6388888888888618E-3</v>
      </c>
      <c r="T22" s="9">
        <v>0.36180555555555555</v>
      </c>
      <c r="U22" s="9">
        <v>0.70833333333333337</v>
      </c>
      <c r="V22" s="9"/>
      <c r="W22" s="9"/>
      <c r="X22" s="9"/>
      <c r="Y22" s="9"/>
      <c r="Z22" s="7" t="s">
        <v>24</v>
      </c>
      <c r="AA22" s="7" t="s">
        <v>24</v>
      </c>
      <c r="AB22" s="9"/>
      <c r="AC22" s="9"/>
      <c r="AD22" s="9"/>
      <c r="AE22" s="9"/>
      <c r="AF22" s="9"/>
      <c r="AG22" s="9"/>
      <c r="AH22" s="9"/>
      <c r="AI22" s="9"/>
    </row>
    <row r="23" spans="1:35" ht="12.75">
      <c r="A23" s="6">
        <v>43636</v>
      </c>
      <c r="B23" s="9">
        <v>0.37361111111111112</v>
      </c>
      <c r="C23" s="9">
        <v>0.70138888888888884</v>
      </c>
      <c r="D23" s="10" t="str">
        <f t="shared" si="12"/>
        <v xml:space="preserve"> </v>
      </c>
      <c r="E23" s="9">
        <v>0.34722222222222221</v>
      </c>
      <c r="F23" s="9">
        <v>0.70972222222222225</v>
      </c>
      <c r="G23" s="10" t="str">
        <f t="shared" si="13"/>
        <v xml:space="preserve"> </v>
      </c>
      <c r="H23" s="9">
        <v>0.34722222222222221</v>
      </c>
      <c r="I23" s="9">
        <v>0.70972222222222225</v>
      </c>
      <c r="J23" s="10" t="str">
        <f t="shared" si="14"/>
        <v xml:space="preserve"> </v>
      </c>
      <c r="K23" s="11" t="s">
        <v>24</v>
      </c>
      <c r="L23" s="11" t="s">
        <v>24</v>
      </c>
      <c r="M23" s="10" t="str">
        <f t="shared" si="15"/>
        <v xml:space="preserve"> </v>
      </c>
      <c r="N23" s="12" t="s">
        <v>24</v>
      </c>
      <c r="O23" s="12" t="s">
        <v>24</v>
      </c>
      <c r="P23" s="10" t="str">
        <f t="shared" si="16"/>
        <v xml:space="preserve"> </v>
      </c>
      <c r="Q23" s="9">
        <v>0.34722222222222221</v>
      </c>
      <c r="R23" s="9">
        <v>0.70972222222222225</v>
      </c>
      <c r="S23" s="10">
        <f t="shared" si="17"/>
        <v>6.9444444444444198E-4</v>
      </c>
      <c r="T23" s="9">
        <v>0.35486111111111113</v>
      </c>
      <c r="U23" s="9">
        <v>0.70833333333333337</v>
      </c>
      <c r="V23" s="9"/>
      <c r="W23" s="9"/>
      <c r="X23" s="9"/>
      <c r="Y23" s="9"/>
      <c r="Z23" s="7" t="s">
        <v>24</v>
      </c>
      <c r="AA23" s="7" t="s">
        <v>24</v>
      </c>
      <c r="AB23" s="9"/>
      <c r="AC23" s="9"/>
      <c r="AD23" s="9"/>
      <c r="AE23" s="9"/>
      <c r="AF23" s="9"/>
      <c r="AG23" s="9"/>
      <c r="AH23" s="9"/>
      <c r="AI23" s="9"/>
    </row>
    <row r="24" spans="1:35" ht="12.75">
      <c r="A24" s="6">
        <v>43637</v>
      </c>
      <c r="B24" s="7" t="s">
        <v>24</v>
      </c>
      <c r="C24" s="7" t="s">
        <v>24</v>
      </c>
      <c r="D24" s="10" t="str">
        <f t="shared" si="12"/>
        <v xml:space="preserve"> </v>
      </c>
      <c r="E24" s="9">
        <v>0.34722222222222221</v>
      </c>
      <c r="F24" s="9">
        <v>0.70833333333333337</v>
      </c>
      <c r="G24" s="10" t="str">
        <f t="shared" si="13"/>
        <v xml:space="preserve"> </v>
      </c>
      <c r="H24" s="9">
        <v>0.34722222222222221</v>
      </c>
      <c r="I24" s="9">
        <v>0.70833333333333337</v>
      </c>
      <c r="J24" s="10" t="str">
        <f t="shared" si="14"/>
        <v xml:space="preserve"> </v>
      </c>
      <c r="K24" s="11" t="s">
        <v>24</v>
      </c>
      <c r="L24" s="11" t="s">
        <v>24</v>
      </c>
      <c r="M24" s="10" t="str">
        <f t="shared" si="15"/>
        <v xml:space="preserve"> </v>
      </c>
      <c r="N24" s="12" t="s">
        <v>24</v>
      </c>
      <c r="O24" s="12" t="s">
        <v>24</v>
      </c>
      <c r="P24" s="10" t="str">
        <f t="shared" si="16"/>
        <v xml:space="preserve"> </v>
      </c>
      <c r="Q24" s="9">
        <v>0.34722222222222221</v>
      </c>
      <c r="R24" s="9">
        <v>0.70833333333333337</v>
      </c>
      <c r="S24" s="10" t="str">
        <f t="shared" si="17"/>
        <v xml:space="preserve"> </v>
      </c>
      <c r="T24" s="9">
        <v>0.34722222222222221</v>
      </c>
      <c r="U24" s="9">
        <v>0.70833333333333337</v>
      </c>
      <c r="V24" s="9"/>
      <c r="W24" s="9"/>
      <c r="X24" s="9"/>
      <c r="Y24" s="9"/>
      <c r="Z24" s="7" t="s">
        <v>24</v>
      </c>
      <c r="AA24" s="7" t="s">
        <v>24</v>
      </c>
      <c r="AB24" s="9">
        <v>0.39583333333333331</v>
      </c>
      <c r="AC24" s="9">
        <v>0.72916666666666663</v>
      </c>
      <c r="AD24" s="9"/>
      <c r="AE24" s="9"/>
      <c r="AF24" s="9"/>
      <c r="AG24" s="9"/>
      <c r="AH24" s="9"/>
      <c r="AI24" s="9"/>
    </row>
    <row r="25" spans="1:35" ht="12.75">
      <c r="A25" s="6">
        <v>43638</v>
      </c>
      <c r="B25" s="7" t="s">
        <v>24</v>
      </c>
      <c r="C25" s="7" t="s">
        <v>24</v>
      </c>
      <c r="D25" s="10" t="str">
        <f t="shared" si="12"/>
        <v xml:space="preserve"> </v>
      </c>
      <c r="E25" s="9">
        <v>0.34722222222222221</v>
      </c>
      <c r="F25" s="9">
        <v>0.70902777777777781</v>
      </c>
      <c r="G25" s="10" t="str">
        <f t="shared" si="13"/>
        <v xml:space="preserve"> </v>
      </c>
      <c r="H25" s="9">
        <v>0.34722222222222221</v>
      </c>
      <c r="I25" s="9">
        <v>0.70902777777777781</v>
      </c>
      <c r="J25" s="10" t="str">
        <f t="shared" si="14"/>
        <v xml:space="preserve"> </v>
      </c>
      <c r="K25" s="11" t="s">
        <v>24</v>
      </c>
      <c r="L25" s="11" t="s">
        <v>24</v>
      </c>
      <c r="M25" s="10" t="str">
        <f t="shared" si="15"/>
        <v xml:space="preserve"> </v>
      </c>
      <c r="N25" s="12" t="s">
        <v>24</v>
      </c>
      <c r="O25" s="12" t="s">
        <v>24</v>
      </c>
      <c r="P25" s="10" t="str">
        <f t="shared" si="16"/>
        <v xml:space="preserve"> </v>
      </c>
      <c r="Q25" s="9">
        <v>0.34722222222222221</v>
      </c>
      <c r="R25" s="9">
        <v>0.5</v>
      </c>
      <c r="S25" s="10" t="str">
        <f t="shared" si="17"/>
        <v xml:space="preserve"> </v>
      </c>
      <c r="T25" s="9">
        <v>0.35416666666666669</v>
      </c>
      <c r="U25" s="9">
        <v>0.70833333333333337</v>
      </c>
      <c r="V25" s="9"/>
      <c r="W25" s="9"/>
      <c r="X25" s="9"/>
      <c r="Y25" s="9"/>
      <c r="Z25" s="7" t="s">
        <v>24</v>
      </c>
      <c r="AA25" s="7" t="s">
        <v>24</v>
      </c>
      <c r="AB25" s="9"/>
      <c r="AC25" s="9"/>
      <c r="AD25" s="9"/>
      <c r="AE25" s="9"/>
      <c r="AF25" s="9"/>
      <c r="AG25" s="9"/>
      <c r="AH25" s="9"/>
      <c r="AI25" s="9"/>
    </row>
    <row r="26" spans="1:35" ht="12.75">
      <c r="A26" s="6">
        <v>43639</v>
      </c>
      <c r="B26" s="122" t="str">
        <f>IF(LEFT(A26,6)="Sunday","It's Sunday","")</f>
        <v/>
      </c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12"/>
    </row>
    <row r="27" spans="1:35" ht="12.75">
      <c r="A27" s="6">
        <v>43640</v>
      </c>
      <c r="B27" s="7" t="s">
        <v>24</v>
      </c>
      <c r="C27" s="7" t="s">
        <v>24</v>
      </c>
      <c r="D27" s="10" t="str">
        <f t="shared" ref="D27:D32" si="18">IF(AND(E27&gt;$B$47,E27&lt;&gt;"NP"),E27-$B$47," ")</f>
        <v xml:space="preserve"> </v>
      </c>
      <c r="E27" s="9">
        <v>0.35069444444444442</v>
      </c>
      <c r="F27" s="9">
        <v>0.70902777777777781</v>
      </c>
      <c r="G27" s="10" t="str">
        <f t="shared" ref="G27:G32" si="19">IF(AND(H27&gt;$B$47,H27&lt;&gt;"NP"),H27-$B$47," ")</f>
        <v xml:space="preserve"> </v>
      </c>
      <c r="H27" s="9">
        <v>0.35069444444444442</v>
      </c>
      <c r="I27" s="9">
        <v>0.70902777777777781</v>
      </c>
      <c r="J27" s="10" t="str">
        <f t="shared" ref="J27:J32" si="20">IF(AND(K27&gt;$B$47,K27&lt;&gt;"NP"),K27-$B$47," ")</f>
        <v xml:space="preserve"> </v>
      </c>
      <c r="K27" s="13">
        <v>0.35069444444444442</v>
      </c>
      <c r="L27" s="13">
        <v>0.70902777777777781</v>
      </c>
      <c r="M27" s="10" t="str">
        <f t="shared" ref="M27:M32" si="21">IF(AND(N27&gt;$B$47,N27&lt;&gt;"NP"),N27-$B$47," ")</f>
        <v xml:space="preserve"> </v>
      </c>
      <c r="N27" s="12" t="s">
        <v>24</v>
      </c>
      <c r="O27" s="12" t="s">
        <v>24</v>
      </c>
      <c r="P27" s="10" t="str">
        <f t="shared" ref="P27:P32" si="22">IF(AND(Q27&gt;$B$47,Q27&lt;&gt;"NP"),Q27-$B$47," ")</f>
        <v xml:space="preserve"> </v>
      </c>
      <c r="Q27" s="9">
        <v>0.35069444444444442</v>
      </c>
      <c r="R27" s="9">
        <v>0.70902777777777781</v>
      </c>
      <c r="S27" s="10" t="str">
        <f t="shared" ref="S27:S32" si="23">IF(AND(T27&gt;$B$47,T27&lt;&gt;"NP"),T27-$B$47," ")</f>
        <v xml:space="preserve"> </v>
      </c>
      <c r="T27" s="9">
        <v>0.35416666666666669</v>
      </c>
      <c r="U27" s="9">
        <v>0.70833333333333337</v>
      </c>
      <c r="V27" s="9"/>
      <c r="W27" s="9"/>
      <c r="X27" s="9"/>
      <c r="Y27" s="9"/>
      <c r="Z27" s="7" t="s">
        <v>24</v>
      </c>
      <c r="AA27" s="7" t="s">
        <v>24</v>
      </c>
      <c r="AB27" s="9"/>
      <c r="AC27" s="9"/>
      <c r="AD27" s="9"/>
      <c r="AE27" s="9"/>
      <c r="AF27" s="9"/>
      <c r="AG27" s="9"/>
      <c r="AH27" s="9"/>
      <c r="AI27" s="9"/>
    </row>
    <row r="28" spans="1:35" ht="12.75">
      <c r="A28" s="6">
        <v>43641</v>
      </c>
      <c r="B28" s="9">
        <v>0.33819444444444446</v>
      </c>
      <c r="C28" s="9">
        <v>0.69097222222222221</v>
      </c>
      <c r="D28" s="10" t="str">
        <f t="shared" si="18"/>
        <v xml:space="preserve"> </v>
      </c>
      <c r="E28" s="9">
        <v>0.3527777777777778</v>
      </c>
      <c r="F28" s="9">
        <v>0.70902777777777781</v>
      </c>
      <c r="G28" s="10" t="str">
        <f t="shared" si="19"/>
        <v xml:space="preserve"> </v>
      </c>
      <c r="H28" s="9">
        <v>0.3527777777777778</v>
      </c>
      <c r="I28" s="9">
        <v>0.70902777777777781</v>
      </c>
      <c r="J28" s="10" t="str">
        <f t="shared" si="20"/>
        <v xml:space="preserve"> </v>
      </c>
      <c r="K28" s="13">
        <v>0.3527777777777778</v>
      </c>
      <c r="L28" s="13">
        <v>0.70902777777777781</v>
      </c>
      <c r="M28" s="10" t="str">
        <f t="shared" si="21"/>
        <v xml:space="preserve"> </v>
      </c>
      <c r="N28" s="12" t="s">
        <v>24</v>
      </c>
      <c r="O28" s="12" t="s">
        <v>24</v>
      </c>
      <c r="P28" s="10" t="str">
        <f t="shared" si="22"/>
        <v xml:space="preserve"> </v>
      </c>
      <c r="Q28" s="9">
        <v>0.3527777777777778</v>
      </c>
      <c r="R28" s="9">
        <v>0.70902777777777781</v>
      </c>
      <c r="S28" s="10" t="str">
        <f t="shared" si="23"/>
        <v xml:space="preserve"> </v>
      </c>
      <c r="T28" s="9">
        <v>0.35416666666666669</v>
      </c>
      <c r="U28" s="9">
        <v>0.70833333333333337</v>
      </c>
      <c r="V28" s="9"/>
      <c r="W28" s="9"/>
      <c r="X28" s="9"/>
      <c r="Y28" s="9"/>
      <c r="Z28" s="7" t="s">
        <v>24</v>
      </c>
      <c r="AA28" s="7" t="s">
        <v>24</v>
      </c>
      <c r="AB28" s="9"/>
      <c r="AC28" s="9"/>
      <c r="AD28" s="9"/>
      <c r="AE28" s="9"/>
      <c r="AF28" s="9"/>
      <c r="AG28" s="9"/>
      <c r="AH28" s="9"/>
      <c r="AI28" s="9"/>
    </row>
    <row r="29" spans="1:35" ht="12.75">
      <c r="A29" s="6">
        <v>43642</v>
      </c>
      <c r="B29" s="7" t="s">
        <v>24</v>
      </c>
      <c r="C29" s="7" t="s">
        <v>24</v>
      </c>
      <c r="D29" s="10" t="str">
        <f t="shared" si="18"/>
        <v xml:space="preserve"> </v>
      </c>
      <c r="E29" s="9">
        <v>0.34583333333333333</v>
      </c>
      <c r="F29" s="9">
        <v>0.70833333333333337</v>
      </c>
      <c r="G29" s="10" t="str">
        <f t="shared" si="19"/>
        <v xml:space="preserve"> </v>
      </c>
      <c r="H29" s="9">
        <v>0.34583333333333333</v>
      </c>
      <c r="I29" s="9">
        <v>0.70833333333333337</v>
      </c>
      <c r="J29" s="10" t="str">
        <f t="shared" si="20"/>
        <v xml:space="preserve"> </v>
      </c>
      <c r="K29" s="13">
        <v>0.34583333333333333</v>
      </c>
      <c r="L29" s="13">
        <v>0.70833333333333337</v>
      </c>
      <c r="M29" s="10" t="str">
        <f t="shared" si="21"/>
        <v xml:space="preserve"> </v>
      </c>
      <c r="N29" s="12" t="s">
        <v>24</v>
      </c>
      <c r="O29" s="12" t="s">
        <v>24</v>
      </c>
      <c r="P29" s="10" t="str">
        <f t="shared" si="22"/>
        <v xml:space="preserve"> </v>
      </c>
      <c r="Q29" s="9">
        <v>0.34583333333333333</v>
      </c>
      <c r="R29" s="9">
        <v>0.70833333333333337</v>
      </c>
      <c r="S29" s="10" t="str">
        <f t="shared" si="23"/>
        <v xml:space="preserve"> </v>
      </c>
      <c r="T29" s="9">
        <v>0.35416666666666669</v>
      </c>
      <c r="U29" s="9">
        <v>0.70833333333333337</v>
      </c>
      <c r="V29" s="9"/>
      <c r="W29" s="9"/>
      <c r="X29" s="9"/>
      <c r="Y29" s="9"/>
      <c r="Z29" s="7" t="s">
        <v>24</v>
      </c>
      <c r="AA29" s="7" t="s">
        <v>24</v>
      </c>
      <c r="AB29" s="9"/>
      <c r="AC29" s="9"/>
      <c r="AD29" s="9"/>
      <c r="AE29" s="9"/>
      <c r="AF29" s="9"/>
      <c r="AG29" s="9"/>
      <c r="AH29" s="9"/>
      <c r="AI29" s="9"/>
    </row>
    <row r="30" spans="1:35" ht="12.75">
      <c r="A30" s="6">
        <v>43643</v>
      </c>
      <c r="B30" s="7" t="s">
        <v>24</v>
      </c>
      <c r="C30" s="7" t="s">
        <v>24</v>
      </c>
      <c r="D30" s="10" t="str">
        <f t="shared" si="18"/>
        <v xml:space="preserve"> </v>
      </c>
      <c r="E30" s="9">
        <v>0.35069444444444442</v>
      </c>
      <c r="F30" s="9">
        <v>0.70833333333333337</v>
      </c>
      <c r="G30" s="10" t="str">
        <f t="shared" si="19"/>
        <v xml:space="preserve"> </v>
      </c>
      <c r="H30" s="9">
        <v>0.35069444444444442</v>
      </c>
      <c r="I30" s="9">
        <v>0.70833333333333337</v>
      </c>
      <c r="J30" s="10" t="str">
        <f t="shared" si="20"/>
        <v xml:space="preserve"> </v>
      </c>
      <c r="K30" s="13">
        <v>0.35069444444444442</v>
      </c>
      <c r="L30" s="13">
        <v>0.70833333333333337</v>
      </c>
      <c r="M30" s="10" t="str">
        <f t="shared" si="21"/>
        <v xml:space="preserve"> </v>
      </c>
      <c r="N30" s="12" t="s">
        <v>24</v>
      </c>
      <c r="O30" s="12" t="s">
        <v>24</v>
      </c>
      <c r="P30" s="10">
        <f t="shared" si="22"/>
        <v>1.4583333333333337E-2</v>
      </c>
      <c r="Q30" s="9">
        <v>0.36875000000000002</v>
      </c>
      <c r="R30" s="9">
        <v>0.70833333333333337</v>
      </c>
      <c r="S30" s="10" t="str">
        <f t="shared" si="23"/>
        <v xml:space="preserve"> </v>
      </c>
      <c r="T30" s="9">
        <v>0.35416666666666669</v>
      </c>
      <c r="U30" s="9">
        <v>0.70833333333333337</v>
      </c>
      <c r="V30" s="9"/>
      <c r="W30" s="9"/>
      <c r="X30" s="9"/>
      <c r="Y30" s="9"/>
      <c r="Z30" s="7" t="s">
        <v>24</v>
      </c>
      <c r="AA30" s="7" t="s">
        <v>24</v>
      </c>
      <c r="AB30" s="9"/>
      <c r="AC30" s="9"/>
      <c r="AD30" s="9"/>
      <c r="AE30" s="9"/>
      <c r="AF30" s="9"/>
      <c r="AG30" s="9"/>
      <c r="AH30" s="9"/>
      <c r="AI30" s="9"/>
    </row>
    <row r="31" spans="1:35" ht="12.75">
      <c r="A31" s="6">
        <v>43644</v>
      </c>
      <c r="B31" s="7" t="s">
        <v>24</v>
      </c>
      <c r="C31" s="7" t="s">
        <v>24</v>
      </c>
      <c r="D31" s="10" t="str">
        <f t="shared" si="18"/>
        <v xml:space="preserve"> </v>
      </c>
      <c r="E31" s="9">
        <v>0.34722222222222221</v>
      </c>
      <c r="F31" s="9">
        <v>0.70902777777777781</v>
      </c>
      <c r="G31" s="10" t="str">
        <f t="shared" si="19"/>
        <v xml:space="preserve"> </v>
      </c>
      <c r="H31" s="9">
        <v>0.34722222222222221</v>
      </c>
      <c r="I31" s="9">
        <v>0.70902777777777781</v>
      </c>
      <c r="J31" s="10" t="str">
        <f t="shared" si="20"/>
        <v xml:space="preserve"> </v>
      </c>
      <c r="K31" s="13">
        <v>0.34722222222222221</v>
      </c>
      <c r="L31" s="13">
        <v>0.70902777777777781</v>
      </c>
      <c r="M31" s="10">
        <f t="shared" si="21"/>
        <v>0.11805555555555552</v>
      </c>
      <c r="N31" s="20">
        <v>0.47222222222222221</v>
      </c>
      <c r="O31" s="20">
        <v>0.70902777777777781</v>
      </c>
      <c r="P31" s="10" t="str">
        <f t="shared" si="22"/>
        <v xml:space="preserve"> </v>
      </c>
      <c r="Q31" s="9">
        <v>0.34722222222222221</v>
      </c>
      <c r="R31" s="9">
        <v>0.70902777777777781</v>
      </c>
      <c r="S31" s="10" t="str">
        <f t="shared" si="23"/>
        <v xml:space="preserve"> </v>
      </c>
      <c r="T31" s="9">
        <v>0.35416666666666669</v>
      </c>
      <c r="U31" s="9">
        <v>0.70902777777777781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ht="12.75">
      <c r="A32" s="6">
        <v>43645</v>
      </c>
      <c r="B32" s="7" t="s">
        <v>24</v>
      </c>
      <c r="C32" s="7" t="s">
        <v>24</v>
      </c>
      <c r="D32" s="10" t="str">
        <f t="shared" si="18"/>
        <v xml:space="preserve"> </v>
      </c>
      <c r="E32" s="9">
        <v>0.34722222222222221</v>
      </c>
      <c r="F32" s="9">
        <v>0.70902777777777781</v>
      </c>
      <c r="G32" s="10" t="str">
        <f t="shared" si="19"/>
        <v xml:space="preserve"> </v>
      </c>
      <c r="H32" s="9">
        <v>0.34722222222222221</v>
      </c>
      <c r="I32" s="9">
        <v>0.70902777777777781</v>
      </c>
      <c r="J32" s="10" t="str">
        <f t="shared" si="20"/>
        <v xml:space="preserve"> </v>
      </c>
      <c r="K32" s="13">
        <v>0.34722222222222221</v>
      </c>
      <c r="L32" s="13">
        <v>0.70902777777777781</v>
      </c>
      <c r="M32" s="10" t="str">
        <f t="shared" si="21"/>
        <v xml:space="preserve"> </v>
      </c>
      <c r="N32" s="20">
        <v>0.34722222222222221</v>
      </c>
      <c r="O32" s="20">
        <v>0.70902777777777781</v>
      </c>
      <c r="P32" s="10" t="str">
        <f t="shared" si="22"/>
        <v xml:space="preserve"> </v>
      </c>
      <c r="Q32" s="9">
        <v>0.33333333333333331</v>
      </c>
      <c r="R32" s="9">
        <v>0.70902777777777781</v>
      </c>
      <c r="S32" s="10" t="str">
        <f t="shared" si="23"/>
        <v xml:space="preserve"> </v>
      </c>
      <c r="T32" s="9">
        <v>0.35416666666666669</v>
      </c>
      <c r="U32" s="9">
        <v>0.70833333333333337</v>
      </c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12.75">
      <c r="A33" s="6">
        <v>43646</v>
      </c>
      <c r="B33" s="122" t="str">
        <f>IF(LEFT(A33,6)="Sunday","It's Sunday","")</f>
        <v/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12"/>
    </row>
    <row r="34" spans="1:35" ht="12.75">
      <c r="A34" s="6"/>
      <c r="B34" s="9"/>
      <c r="C34" s="9"/>
      <c r="D34" s="10" t="str">
        <f>IF(AND(E34&gt;$B$47,E34&lt;&gt;"NP"),E34-$B$47," ")</f>
        <v xml:space="preserve"> </v>
      </c>
      <c r="E34" s="9"/>
      <c r="F34" s="9"/>
      <c r="G34" s="10" t="str">
        <f>IF(AND(H34&gt;$B$47,H34&lt;&gt;"NP"),H34-$B$47," ")</f>
        <v xml:space="preserve"> </v>
      </c>
      <c r="H34" s="9"/>
      <c r="I34" s="9"/>
      <c r="J34" s="10" t="str">
        <f>IF(AND(K34&gt;$B$47,K34&lt;&gt;"NP"),K34-$B$47," ")</f>
        <v xml:space="preserve"> </v>
      </c>
      <c r="K34" s="22"/>
      <c r="L34" s="22"/>
      <c r="M34" s="10" t="str">
        <f>IF(AND(N34&gt;$B$47,N34&lt;&gt;"NP"),N34-$B$47," ")</f>
        <v xml:space="preserve"> </v>
      </c>
      <c r="N34" s="20"/>
      <c r="O34" s="20"/>
      <c r="P34" s="10" t="str">
        <f>IF(AND(Q34&gt;$B$47,Q34&lt;&gt;"NP"),Q34-$B$47," ")</f>
        <v xml:space="preserve"> </v>
      </c>
      <c r="Q34" s="9"/>
      <c r="R34" s="9"/>
      <c r="S34" s="10" t="str">
        <f>IF(AND(T34&gt;$B$47,T34&lt;&gt;"NP"),T34-$B$47," ")</f>
        <v xml:space="preserve"> 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12.75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12.75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ht="12.75">
      <c r="A37" s="1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ht="12.75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ht="12.75">
      <c r="A39" s="18" t="s">
        <v>26</v>
      </c>
      <c r="B39" s="114">
        <f>COUNTIF(B4:B36,"NP")</f>
        <v>18</v>
      </c>
      <c r="C39" s="112"/>
      <c r="D39" s="19"/>
      <c r="E39" s="114">
        <f>COUNTIF(E4:E36,"NP")</f>
        <v>11</v>
      </c>
      <c r="F39" s="112"/>
      <c r="G39" s="21"/>
      <c r="H39" s="115">
        <f>COUNTIF(I4:I36,"NP")</f>
        <v>0</v>
      </c>
      <c r="I39" s="112"/>
      <c r="J39" s="21"/>
      <c r="K39" s="115">
        <f>COUNTIF(L4:L36,"NP")</f>
        <v>15</v>
      </c>
      <c r="L39" s="112"/>
      <c r="M39" s="19"/>
      <c r="N39" s="114">
        <f>COUNTIF(N4:N36,"NP")</f>
        <v>21</v>
      </c>
      <c r="O39" s="112"/>
      <c r="P39" s="19"/>
      <c r="Q39" s="114">
        <f>COUNTIF(Q4:Q36,"NP")</f>
        <v>0</v>
      </c>
      <c r="R39" s="112"/>
      <c r="S39" s="19"/>
      <c r="T39" s="114">
        <f>COUNTIF(T4:T36,"NP")</f>
        <v>10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10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  <c r="AF39" s="114">
        <f>COUNTIF(AF4:AF36,"NP")</f>
        <v>0</v>
      </c>
      <c r="AG39" s="112"/>
      <c r="AH39" s="114">
        <f>COUNTIF(AH4:AH36,"NP")</f>
        <v>0</v>
      </c>
      <c r="AI39" s="112"/>
    </row>
    <row r="40" spans="1:35" ht="12.75">
      <c r="A40" s="23" t="s">
        <v>27</v>
      </c>
      <c r="B40" s="113" t="e">
        <f ca="1">countcoloredcells(B4:B31,$A$40)</f>
        <v>#NAME?</v>
      </c>
      <c r="C40" s="112"/>
      <c r="D40" s="24"/>
      <c r="E40" s="113" t="e">
        <f ca="1">countcoloredcells(E4:E31,$A$40)</f>
        <v>#NAME?</v>
      </c>
      <c r="F40" s="112"/>
      <c r="G40" s="25"/>
      <c r="H40" s="123" t="e">
        <f ca="1">countcoloredcells(I4:I31,$A$40)</f>
        <v>#NAME?</v>
      </c>
      <c r="I40" s="124"/>
      <c r="J40" s="25"/>
      <c r="K40" s="123" t="e">
        <f ca="1">countcoloredcells(L4:L31,$A$40)</f>
        <v>#NAME?</v>
      </c>
      <c r="L40" s="124"/>
      <c r="M40" s="26"/>
      <c r="N40" s="113" t="e">
        <f ca="1">countcoloredcells(N4:N36,$A$40)</f>
        <v>#NAME?</v>
      </c>
      <c r="O40" s="112"/>
      <c r="P40" s="24"/>
      <c r="Q40" s="113" t="e">
        <f ca="1">countcoloredcells(Q4:Q36,$A$40)</f>
        <v>#NAME?</v>
      </c>
      <c r="R40" s="112"/>
      <c r="S40" s="24"/>
      <c r="T40" s="113" t="e">
        <f ca="1">countcoloredcells(T4:T36,$A$40)</f>
        <v>#NAME?</v>
      </c>
      <c r="U40" s="112"/>
      <c r="V40" s="113" t="e">
        <f ca="1">countcoloredcells(V4:V36,$A$40)</f>
        <v>#NAME?</v>
      </c>
      <c r="W40" s="112"/>
      <c r="X40" s="113" t="e">
        <f ca="1">countcoloredcells(X4:X36,$A$40)</f>
        <v>#NAME?</v>
      </c>
      <c r="Y40" s="112"/>
      <c r="Z40" s="113" t="e">
        <f ca="1">countcoloredcells(Z4:Z36,$A$40)</f>
        <v>#NAME?</v>
      </c>
      <c r="AA40" s="112"/>
      <c r="AB40" s="113" t="e">
        <f ca="1">countcoloredcells(AB4:AB36,$A$40)</f>
        <v>#NAME?</v>
      </c>
      <c r="AC40" s="112"/>
      <c r="AD40" s="113" t="e">
        <f ca="1">countcoloredcells(AD4:AD36,$A$40)</f>
        <v>#NAME?</v>
      </c>
      <c r="AE40" s="112"/>
      <c r="AF40" s="113" t="e">
        <f ca="1">countcoloredcells(AF4:AF36,$A$40)</f>
        <v>#NAME?</v>
      </c>
      <c r="AG40" s="112"/>
      <c r="AH40" s="113" t="e">
        <f ca="1">countcoloredcells(AH4:AH36,$A$40)</f>
        <v>#NAME?</v>
      </c>
      <c r="AI40" s="112"/>
    </row>
    <row r="41" spans="1:35" ht="12.75">
      <c r="A41" s="27" t="s">
        <v>28</v>
      </c>
      <c r="B41" s="113" t="e">
        <f ca="1">countcoloredcells(B4:B36,$A$41)</f>
        <v>#NAME?</v>
      </c>
      <c r="C41" s="112"/>
      <c r="D41" s="24"/>
      <c r="E41" s="113" t="e">
        <f ca="1">countcoloredcells(E4:E36,$A$41)</f>
        <v>#NAME?</v>
      </c>
      <c r="F41" s="112"/>
      <c r="G41" s="25"/>
      <c r="H41" s="123" t="e">
        <f ca="1">countcoloredcells(H3:H35,$A$41)</f>
        <v>#NAME?</v>
      </c>
      <c r="I41" s="124"/>
      <c r="J41" s="25"/>
      <c r="K41" s="123" t="e">
        <f ca="1">countcoloredcells(K4:K36,$A$41)</f>
        <v>#NAME?</v>
      </c>
      <c r="L41" s="124"/>
      <c r="M41" s="26"/>
      <c r="N41" s="113" t="e">
        <f ca="1">countcoloredcells(N4:N36,$A$41)</f>
        <v>#NAME?</v>
      </c>
      <c r="O41" s="112"/>
      <c r="P41" s="24"/>
      <c r="Q41" s="113" t="e">
        <f ca="1">countcoloredcells(Q4:Q36,$A$41)</f>
        <v>#NAME?</v>
      </c>
      <c r="R41" s="112"/>
      <c r="S41" s="24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  <c r="AF41" s="113" t="e">
        <f ca="1">countcoloredcells(AF4:AF36,$A$41)</f>
        <v>#NAME?</v>
      </c>
      <c r="AG41" s="112"/>
      <c r="AH41" s="113" t="e">
        <f ca="1">countcoloredcells(AH4:AH36,$A$41)</f>
        <v>#NAME?</v>
      </c>
      <c r="AI41" s="112"/>
    </row>
    <row r="42" spans="1:35" ht="12.75" hidden="1">
      <c r="A42" s="28" t="s">
        <v>29</v>
      </c>
      <c r="B42" s="113" t="e">
        <f ca="1">countcoloredcells(B4:B36,$A$42)</f>
        <v>#NAME?</v>
      </c>
      <c r="C42" s="112"/>
      <c r="D42" s="24"/>
      <c r="E42" s="113" t="e">
        <f ca="1">countcoloredcells(E4:E36,$A$42)</f>
        <v>#NAME?</v>
      </c>
      <c r="F42" s="112"/>
      <c r="G42" s="25"/>
      <c r="H42" s="123" t="e">
        <f ca="1">countcoloredcells(H4:H36,$A$42)</f>
        <v>#NAME?</v>
      </c>
      <c r="I42" s="124"/>
      <c r="J42" s="25"/>
      <c r="K42" s="123" t="e">
        <f ca="1">countcoloredcells(K4:K36,$A$42)</f>
        <v>#NAME?</v>
      </c>
      <c r="L42" s="124"/>
      <c r="M42" s="25"/>
      <c r="N42" s="123" t="e">
        <f ca="1">countcoloredcells(N4:N36,$A$42)</f>
        <v>#NAME?</v>
      </c>
      <c r="O42" s="124"/>
      <c r="P42" s="26"/>
      <c r="Q42" s="113" t="e">
        <f ca="1">countcoloredcells(Q4:Q36,$A$42)</f>
        <v>#NAME?</v>
      </c>
      <c r="R42" s="112"/>
      <c r="S42" s="24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  <c r="AF42" s="113" t="e">
        <f ca="1">countcoloredcells(AF4:AF36,$A$42)</f>
        <v>#NAME?</v>
      </c>
      <c r="AG42" s="112"/>
      <c r="AH42" s="113" t="e">
        <f ca="1">countcoloredcells(AH4:AH36,$A$42)</f>
        <v>#NAME?</v>
      </c>
      <c r="AI42" s="112"/>
    </row>
    <row r="43" spans="1:35" ht="14.25" hidden="1">
      <c r="A43" s="29" t="s">
        <v>30</v>
      </c>
      <c r="B43" s="30" t="e">
        <f ca="1">IF(AND(DAY(TODAY()) &lt;= DAY(EOMONTH($A$4,0)), MONTH(TODAY()) =MONTH($A$4), ISNUMBER($B$46)), DAY(TODAY()) - (B$39+B$40+B$41+B$42+$B$46), DAY(EOMONTH($A$4,0)) - (B$39+B$40+B$41+B$42+$B$46))</f>
        <v>#NAME?</v>
      </c>
      <c r="C43" s="24"/>
      <c r="D43" s="31"/>
      <c r="E43" s="30" t="e">
        <f ca="1">IF(AND(DAY(TODAY()) &lt;= DAY(EOMONTH($A$4,0)), MONTH(TODAY()) =MONTH($A$4), ISNUMBER($B$46)), DAY(TODAY()) - (E$39+E$40+E$41+E$42+$B$46), DAY(EOMONTH($A$4,0)) - (E$39+E$40+E$41+E$42+$B$46))</f>
        <v>#NAME?</v>
      </c>
      <c r="F43" s="24"/>
      <c r="G43" s="31"/>
      <c r="H43" s="30" t="e">
        <f ca="1">IF(AND(DAY(TODAY()) &lt;= DAY(EOMONTH($A$4,0)), MONTH(TODAY()) =MONTH($A$4), ISNUMBER($B$46)), DAY(TODAY()) - (H$39+H$40+H$41+H$42+$B$46), DAY(EOMONTH($A$4,0)) - (H$39+H$40+H$41+H$42+$B$46))</f>
        <v>#NAME?</v>
      </c>
      <c r="I43" s="24"/>
      <c r="J43" s="31"/>
      <c r="K43" s="30" t="e">
        <f ca="1">IF(AND(DAY(TODAY()) &lt;= DAY(EOMONTH($A$4,0)), MONTH(TODAY()) =MONTH($A$4), ISNUMBER($B$46)), DAY(TODAY()) - (K$39+K$40+K$41+K$42+$B$46), DAY(EOMONTH($A$4,0)) - (K$39+K$40+K$41+K$42+$B$46))</f>
        <v>#NAME?</v>
      </c>
      <c r="L43" s="32"/>
      <c r="M43" s="31"/>
      <c r="N43" s="30" t="e">
        <f ca="1">IF(AND(DAY(TODAY()) &lt;= DAY(EOMONTH($A$4,0)), MONTH(TODAY()) =MONTH($A$4), ISNUMBER($B$46)), DAY(TODAY()) - (N$39+N$40+N$41+N$42+$B$46), DAY(EOMONTH($A$4,0)) - (N$39+N$40+N$41+N$42+$B$46))</f>
        <v>#NAME?</v>
      </c>
      <c r="O43" s="24"/>
      <c r="P43" s="31"/>
      <c r="Q43" s="30" t="e">
        <f ca="1">IF(AND(DAY(TODAY()) &lt;= DAY(EOMONTH($A$4,0)), MONTH(TODAY()) =MONTH($A$4), ISNUMBER($B$46)), DAY(TODAY()) - (Q$39+Q$40+Q$41+Q$42+$B$46), DAY(EOMONTH($A$4,0)) - (Q$39+Q$40+Q$41+Q$42+$B$46))</f>
        <v>#NAME?</v>
      </c>
      <c r="R43" s="24"/>
      <c r="S43" s="31"/>
      <c r="T43" s="30" t="e">
        <f ca="1">IF(AND(DAY(TODAY()) &lt;= DAY(EOMONTH($A$4,0)), MONTH(TODAY()) =MONTH($A$4), ISNUMBER($B$46)), DAY(TODAY()) - (T$39+T$40+T$41+T$42+$B$46), DAY(EOMONTH($A$4,0)) - (T$39+T$40+T$41+T$42+$B$46))</f>
        <v>#NAME?</v>
      </c>
      <c r="U43" s="32"/>
      <c r="V43" s="30" t="e">
        <f ca="1">IF(AND(DAY(TODAY()) &lt;= DAY(EOMONTH($A$4,0)), MONTH(TODAY()) =MONTH($A$4), ISNUMBER($B$46)), DAY(TODAY()) - (V$39+V$40+V$41+V$42+$B$46), DAY(EOMONTH($A$4,0)) - (V$39+V$40+V$41+V$42+$B$46))</f>
        <v>#NAME?</v>
      </c>
      <c r="W43" s="32"/>
      <c r="X43" s="30" t="e">
        <f ca="1">IF(AND(DAY(TODAY()) &lt;= DAY(EOMONTH($A$4,0)), MONTH(TODAY()) =MONTH($A$4), ISNUMBER($B$46)), DAY(TODAY()) - (X$39+X$40+X$41+X$42+$B$46), DAY(EOMONTH($A$4,0)) - (X$39+X$40+X$41+X$42+$B$46))</f>
        <v>#NAME?</v>
      </c>
      <c r="Y43" s="32"/>
      <c r="Z43" s="30" t="e">
        <f ca="1">IF(AND(DAY(TODAY()) &lt;= DAY(EOMONTH($A$4,0)), MONTH(TODAY()) =MONTH($A$4), ISNUMBER($B$46)), DAY(TODAY()) - (Z$39+Z$40+Z$41+Z$42+$B$46), DAY(EOMONTH($A$4,0)) - (Z$39+Z$40+Z$41+Z$42+$B$46))</f>
        <v>#NAME?</v>
      </c>
      <c r="AA43" s="32"/>
      <c r="AB43" s="30" t="e">
        <f ca="1">IF(AND(DAY(TODAY()) &lt;= DAY(EOMONTH($A$4,0)), MONTH(TODAY()) =MONTH($A$4), ISNUMBER($B$46)), DAY(TODAY()) - (AB$39+AB$40+AB$41+AB$42+$B$46), DAY(EOMONTH($A$4,0)) - (AB$39+AB$40+AB$41+AB$42+$B$46))</f>
        <v>#NAME?</v>
      </c>
      <c r="AC43" s="32"/>
      <c r="AD43" s="30" t="e">
        <f ca="1">IF(AND(DAY(TODAY()) &lt;= DAY(EOMONTH($A$4,0)), MONTH(TODAY()) =MONTH($A$4), ISNUMBER($B$46)), DAY(TODAY()) - (AD$39+AD$40+AD$41+AD$42+$B$46), DAY(EOMONTH($A$4,0)) - (AD$39+AD$40+AD$41+AD$42+$B$46))</f>
        <v>#NAME?</v>
      </c>
      <c r="AE43" s="32"/>
      <c r="AF43" s="30" t="e">
        <f ca="1">IF(AND(DAY(TODAY()) &lt;= DAY(EOMONTH($A$4,0)), MONTH(TODAY()) =MONTH($A$4), ISNUMBER($B$46)), DAY(TODAY()) - (AF$39+AF$40+AF$41+AF$42+$B$46), DAY(EOMONTH($A$4,0)) - (AF$39+AF$40+AF$41+AF$42+$B$46))</f>
        <v>#NAME?</v>
      </c>
      <c r="AG43" s="32"/>
      <c r="AH43" s="30" t="e">
        <f ca="1">IF(AND(DAY(TODAY()) &lt;= DAY(EOMONTH($A$4,0)), MONTH(TODAY()) =MONTH($A$4), ISNUMBER($B$46)), DAY(TODAY()) - (AH$39+AH$40+AH$41+AH$42+$B$46), DAY(EOMONTH($A$4,0)) - (AH$39+AH$40+AH$41+AH$42+$B$46))</f>
        <v>#NAME?</v>
      </c>
      <c r="AI43" s="32"/>
    </row>
    <row r="44" spans="1:35" ht="12.75">
      <c r="A44" s="28" t="s">
        <v>31</v>
      </c>
      <c r="B44" s="111" t="e">
        <f ca="1">B43+B42-$B$45</f>
        <v>#NAME?</v>
      </c>
      <c r="C44" s="112"/>
      <c r="D44" s="24"/>
      <c r="E44" s="111" t="e">
        <f ca="1">E43+E42-$B$45</f>
        <v>#NAME?</v>
      </c>
      <c r="F44" s="112"/>
      <c r="G44" s="33"/>
      <c r="H44" s="111" t="e">
        <f ca="1">H43+H42-$B$45</f>
        <v>#NAME?</v>
      </c>
      <c r="I44" s="112"/>
      <c r="J44" s="33"/>
      <c r="K44" s="111" t="e">
        <f ca="1">K43+K42-$B$45</f>
        <v>#NAME?</v>
      </c>
      <c r="L44" s="112"/>
      <c r="M44" s="33"/>
      <c r="N44" s="111" t="e">
        <f ca="1">N43+N42-$B$45</f>
        <v>#NAME?</v>
      </c>
      <c r="O44" s="112"/>
      <c r="P44" s="33"/>
      <c r="Q44" s="111" t="e">
        <f ca="1">Q43+Q42-$B$45</f>
        <v>#NAME?</v>
      </c>
      <c r="R44" s="112"/>
      <c r="S44" s="33"/>
      <c r="T44" s="111" t="e">
        <f ca="1">T43+T42-$B$45</f>
        <v>#NAME?</v>
      </c>
      <c r="U44" s="112"/>
      <c r="V44" s="111" t="e">
        <f ca="1">V43+V42-$B$45</f>
        <v>#NAME?</v>
      </c>
      <c r="W44" s="112"/>
      <c r="X44" s="111" t="e">
        <f ca="1">X43+X42-$B$45</f>
        <v>#NAME?</v>
      </c>
      <c r="Y44" s="112"/>
      <c r="Z44" s="111" t="e">
        <f ca="1">Z43+Z42-$B$45</f>
        <v>#NAME?</v>
      </c>
      <c r="AA44" s="112"/>
      <c r="AB44" s="111" t="e">
        <f ca="1">AB43+AB42-$B$45</f>
        <v>#NAME?</v>
      </c>
      <c r="AC44" s="112"/>
      <c r="AD44" s="111" t="e">
        <f ca="1">AD43+AD42-$B$45</f>
        <v>#NAME?</v>
      </c>
      <c r="AE44" s="112"/>
      <c r="AF44" s="111" t="e">
        <f ca="1">AF43+AF42-$B$45</f>
        <v>#NAME?</v>
      </c>
      <c r="AG44" s="112"/>
      <c r="AH44" s="111" t="e">
        <f ca="1">AH43+AH42-$B$45</f>
        <v>#NAME?</v>
      </c>
      <c r="AI44" s="112"/>
    </row>
    <row r="45" spans="1:35" ht="15">
      <c r="A45" s="34" t="s">
        <v>32</v>
      </c>
      <c r="B45" s="35">
        <v>1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</row>
    <row r="46" spans="1:35" ht="15">
      <c r="A46" s="37" t="s">
        <v>33</v>
      </c>
      <c r="B46" s="30">
        <f ca="1">SUMPRODUCT(--(TEXT(ROW(INDIRECT(A4&amp;":"&amp;IF(MONTH(TODAY())=MONTH(A4),TODAY(),EOMONTH(A4,0)))),"ddd")="Sun"))</f>
        <v>5</v>
      </c>
      <c r="F46" s="38"/>
      <c r="G46" s="38"/>
      <c r="H46" s="38"/>
      <c r="I46" s="38"/>
      <c r="J46" s="38"/>
      <c r="K46" s="38"/>
      <c r="L46" s="38"/>
      <c r="M46" s="38"/>
      <c r="N46" s="38"/>
      <c r="O46" s="39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</row>
    <row r="47" spans="1:35" ht="12.75">
      <c r="A47" s="34" t="s">
        <v>34</v>
      </c>
      <c r="B47" s="40">
        <v>0.35416666666666669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</row>
    <row r="48" spans="1:35" ht="12.75">
      <c r="A48" s="34" t="s">
        <v>35</v>
      </c>
      <c r="B48" s="38"/>
      <c r="C48" s="38"/>
      <c r="D48" s="41">
        <f>SUM(D4:D34)</f>
        <v>6.9444444444444198E-4</v>
      </c>
      <c r="E48" s="38"/>
      <c r="F48" s="42"/>
      <c r="G48" s="41">
        <f>SUM(G4:G34)</f>
        <v>6.9444444444444198E-4</v>
      </c>
      <c r="H48" s="42"/>
      <c r="I48" s="38"/>
      <c r="J48" s="41">
        <f>SUM(J4:J34)</f>
        <v>6.9444444444444198E-4</v>
      </c>
      <c r="K48" s="38"/>
      <c r="L48" s="38"/>
      <c r="M48" s="41">
        <f>SUM(M4:M34)</f>
        <v>0.11874999999999997</v>
      </c>
      <c r="N48" s="38"/>
      <c r="O48" s="38"/>
      <c r="P48" s="41">
        <f>SUM(P4:P34)</f>
        <v>4.3749999999999956E-2</v>
      </c>
      <c r="Q48" s="38"/>
      <c r="R48" s="38"/>
      <c r="S48" s="41">
        <f>SUM(S4:S34)</f>
        <v>9.7222222222221877E-3</v>
      </c>
      <c r="T48" s="43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</row>
    <row r="49" spans="1:35" ht="12.75">
      <c r="A49" s="44"/>
      <c r="B49" s="38"/>
      <c r="C49" s="38"/>
      <c r="D49" s="38"/>
      <c r="E49" s="38"/>
      <c r="F49" s="45"/>
      <c r="G49" s="46"/>
      <c r="H49" s="46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43"/>
      <c r="T49" s="43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</row>
  </sheetData>
  <mergeCells count="95">
    <mergeCell ref="Q1:U1"/>
    <mergeCell ref="V1:AI1"/>
    <mergeCell ref="B5:AI5"/>
    <mergeCell ref="B18:AI18"/>
    <mergeCell ref="B1:C1"/>
    <mergeCell ref="B19:AI19"/>
    <mergeCell ref="B12:AI12"/>
    <mergeCell ref="B26:AI26"/>
    <mergeCell ref="Q2:R2"/>
    <mergeCell ref="N2:O2"/>
    <mergeCell ref="AD2:AE2"/>
    <mergeCell ref="AH2:AI2"/>
    <mergeCell ref="AF2:AG2"/>
    <mergeCell ref="X2:Y2"/>
    <mergeCell ref="AB2:AC2"/>
    <mergeCell ref="Z2:AA2"/>
    <mergeCell ref="V2:W2"/>
    <mergeCell ref="T2:U2"/>
    <mergeCell ref="AD39:AE39"/>
    <mergeCell ref="AB39:AC39"/>
    <mergeCell ref="E39:F39"/>
    <mergeCell ref="B39:C39"/>
    <mergeCell ref="AF40:AG40"/>
    <mergeCell ref="AF39:AG39"/>
    <mergeCell ref="T40:U40"/>
    <mergeCell ref="V40:W40"/>
    <mergeCell ref="K40:L40"/>
    <mergeCell ref="K39:L39"/>
    <mergeCell ref="Q40:R40"/>
    <mergeCell ref="N40:O40"/>
    <mergeCell ref="Q39:R39"/>
    <mergeCell ref="T39:U39"/>
    <mergeCell ref="Z39:AA39"/>
    <mergeCell ref="A1:A2"/>
    <mergeCell ref="B2:C2"/>
    <mergeCell ref="H2:I2"/>
    <mergeCell ref="E2:F2"/>
    <mergeCell ref="K2:L2"/>
    <mergeCell ref="E1:O1"/>
    <mergeCell ref="V42:W42"/>
    <mergeCell ref="V44:W44"/>
    <mergeCell ref="T44:U44"/>
    <mergeCell ref="X44:Y44"/>
    <mergeCell ref="Q44:R44"/>
    <mergeCell ref="T42:U42"/>
    <mergeCell ref="Q42:R42"/>
    <mergeCell ref="X42:Y42"/>
    <mergeCell ref="AH44:AI44"/>
    <mergeCell ref="AF44:AG44"/>
    <mergeCell ref="Z44:AA44"/>
    <mergeCell ref="Z40:AA40"/>
    <mergeCell ref="Z41:AA41"/>
    <mergeCell ref="AH41:AI41"/>
    <mergeCell ref="AF41:AG41"/>
    <mergeCell ref="AD42:AE42"/>
    <mergeCell ref="AB44:AC44"/>
    <mergeCell ref="AD44:AE44"/>
    <mergeCell ref="AD41:AE41"/>
    <mergeCell ref="AB41:AC41"/>
    <mergeCell ref="AD40:AE40"/>
    <mergeCell ref="AB40:AC40"/>
    <mergeCell ref="X41:Y41"/>
    <mergeCell ref="V39:W39"/>
    <mergeCell ref="Q41:R41"/>
    <mergeCell ref="V41:W41"/>
    <mergeCell ref="B40:C40"/>
    <mergeCell ref="E40:F40"/>
    <mergeCell ref="K41:L41"/>
    <mergeCell ref="H41:I41"/>
    <mergeCell ref="T41:U41"/>
    <mergeCell ref="B33:AI33"/>
    <mergeCell ref="AF42:AG42"/>
    <mergeCell ref="AH42:AI42"/>
    <mergeCell ref="AB42:AC42"/>
    <mergeCell ref="Z42:AA42"/>
    <mergeCell ref="H42:I42"/>
    <mergeCell ref="K42:L42"/>
    <mergeCell ref="E42:F42"/>
    <mergeCell ref="N42:O42"/>
    <mergeCell ref="AH39:AI39"/>
    <mergeCell ref="AH40:AI40"/>
    <mergeCell ref="H40:I40"/>
    <mergeCell ref="H39:I39"/>
    <mergeCell ref="X40:Y40"/>
    <mergeCell ref="X39:Y39"/>
    <mergeCell ref="N39:O39"/>
    <mergeCell ref="N44:O44"/>
    <mergeCell ref="N41:O41"/>
    <mergeCell ref="B42:C42"/>
    <mergeCell ref="B41:C41"/>
    <mergeCell ref="E44:F44"/>
    <mergeCell ref="H44:I44"/>
    <mergeCell ref="K44:L44"/>
    <mergeCell ref="B44:C44"/>
    <mergeCell ref="E41:F41"/>
  </mergeCells>
  <conditionalFormatting sqref="C4 F4 I4 L4 O4 R4 U4 W4 Y4 AA4 AC4 AE4 AG4 AI4 C6:C11 F6:F11 I6:I11 L6:L11 O6:O11 R6:R11 U6:U11 W6:W11 Y6:Y11 AA6:AA11 AC6:AC11 AE6:AE11 AG6:AG11 AI6:AI11 C13:C17 F13:F17 I13:I17 L13:L17 O13:O17 R13:R17 U13:U17 W13:W17 Y13:Y17 AA13:AA17 AC13:AC17 AE13:AE17 AG13:AG17 AI13:AI17 C20:C25 F20:F25 I20:I25 L20:L25 O20:O25 R20:R25 U20:U25 W20:W25 Y20:Y25 AA20:AA25 AC20:AC25 AE20:AE25 AG20:AG25 AI20:AI25 C27:C32 F27:F32 I27:I32 L27:L32 O27:O32 R27:R32 U27:U32 W27:W32 Y27:Y32 AA27:AA32 AC27:AC32 AE27:AE32 AG27:AG32 AI27:AI32 C34:C36 F34:F38 I34:I38 L34:L38 O34:O38 R34:R38 U34:U38 W34:W38 Y34:Y38 AA34:AA38 AC34:AC38 AE34:AE38 AG34:AG38 AI34:AI38">
    <cfRule type="expression" dxfId="109" priority="1">
      <formula>AND(VALUE(C4) &lt;&gt; 0,HOUR(C4) = 17)</formula>
    </cfRule>
  </conditionalFormatting>
  <conditionalFormatting sqref="B4:AI36">
    <cfRule type="containsText" dxfId="108" priority="2" operator="containsText" text="NP">
      <formula>NOT(ISERROR(SEARCH(("NP"),(B4))))</formula>
    </cfRule>
  </conditionalFormatting>
  <conditionalFormatting sqref="B4:AI36">
    <cfRule type="expression" dxfId="107" priority="3">
      <formula>HOUR(C4) = ""</formula>
    </cfRule>
  </conditionalFormatting>
  <conditionalFormatting sqref="C4 F4 I4 L4 O4 R4 U4 W4 Y4 AA4 AC4 AE4 AG4 AI4 C6:C11 F6:F11 I6:I11 L6:L11 O6:O11 R6:R11 U6:U11 W6:W11 Y6:Y11 AA6:AA11 AC6:AC11 AE6:AE11 AG6:AG11 AI6:AI11 C13:C17 F13:F17 I13:I17 L13:L17 O13:O17 R13:R17 U13:U17 W13:W17 Y13:Y17 AA13:AA17 AC13:AC17 AE13:AE17 AG13:AG17 AI13:AI17 C20:C25 F20:F25 I20:I25 L20:L25 O20:O25 R20:R25 U20:U25 W20:W25 Y20:Y25 AA20:AA25 AC20:AC25 AE20:AE25 AG20:AG25 AI20:AI25 C27:C32 F27:F32 I27:I32 L27:L32 O27:O32 R27:R32 U27:U32 W27:W32 Y27:Y32 AA27:AA32 AC27:AC32 AE27:AE32 AG27:AG32 AI27:AI32 C34:C36 F34:F38 I34:I38 L34:L38 O34:O38 R34:R38 U34:U38 W34:W38 Y34:Y38 AA34:AA38 AC34:AC38 AE34:AE38 AG34:AG38 AI34:AI38">
    <cfRule type="expression" dxfId="106" priority="4">
      <formula>AND(VALUE(C4) &lt;&gt; 0,HOUR(C4) &lt; 17)</formula>
    </cfRule>
  </conditionalFormatting>
  <conditionalFormatting sqref="C4 F4 I4 L4 O4 R4 U4 W4 Y4 AA4 AC4 AE4 AG4 AI4 C6:C11 F6:F11 I6:I11 L6:L11 O6:O11 R6:R11 U6:U11 W6:W11 Y6:Y11 AA6:AA11 AC6:AC11 AE6:AE11 AG6:AG11 AI6:AI11 C13:C17 F13:F17 I13:I17 L13:L17 O13:O17 R13:R17 U13:U17 W13:W17 Y13:Y17 AA13:AA17 AC13:AC17 AE13:AE17 AG13:AG17 AI13:AI17 C20:C25 F20:F25 I20:I25 L20:L25 O20:O25 R20:R25 U20:U25 W20:W25 Y20:Y25 AA20:AA25 AC20:AC25 AE20:AE25 AG20:AG25 AI20:AI25 C27:C32 F27:F32 I27:I32 L27:L32 O27:O32 R27:R32 U27:U32 W27:W32 Y27:Y32 AA27:AA32 AC27:AC32 AE27:AE32 AG27:AG32 AI27:AI32 C34:C36 F34:F38 I34:I38 L34:L38 O34:O38 R34:R38 U34:U38 W34:W38 Y34:Y38 AA34:AA38 AC34:AC38 AE34:AE38 AG34:AG38 AI34:AI38">
    <cfRule type="expression" dxfId="105" priority="5">
      <formula>AND(HOUR(C4) &gt;=16,MINUTE(C4) &gt;=59,VALUE(C4) &lt;&gt; 0)</formula>
    </cfRule>
  </conditionalFormatting>
  <conditionalFormatting sqref="B4:B38 D4:E38 G4:H38 J4:K38 M4:N38 P4:Q38 S4:T38 V4:V38 X4:X38 Z4:Z38 AB4:AB38 AD4:AD38 AF4:AF38 AH4:AH38 C7:C8">
    <cfRule type="expression" dxfId="104" priority="6">
      <formula>AND(HOUR(B4) &gt;= 8, MINUTE(B4) &gt;= 36)</formula>
    </cfRule>
  </conditionalFormatting>
  <conditionalFormatting sqref="B4:B38 D4:E38 G4:H38 J4:K38 M4:N38 P4:Q38 S4:T38 V4:V38 X4:X38 Z4:Z38 AB4:AB38 AD4:AD38 AF4:AF38 AH4:AH38 C7:C8">
    <cfRule type="expression" dxfId="103" priority="7">
      <formula>HOUR(B4) &gt;8</formula>
    </cfRule>
  </conditionalFormatting>
  <conditionalFormatting sqref="B4:B38 D4:E38 G4:H38 J4:K38 M4:N38 P4:Q38 S4:T38 V4:V38 X4:X38 Z4:Z38 AB4:AB38 AD4:AD38 AF4:AF38 AH4:AH38 C7:C8">
    <cfRule type="expression" dxfId="102" priority="8">
      <formula>AND(HOUR(B4) &lt;= 8,MINUTE(B4) &lt;= 30, VALUE(B4) &lt;&gt; 0)</formula>
    </cfRule>
  </conditionalFormatting>
  <conditionalFormatting sqref="B4:B38 D4:E38 G4:H38 J4:K38 M4:N38 P4:Q38 S4:T38 V4:V38 X4:X38 Z4:Z38 AB4:AB38 AD4:AD38 AF4:AF38 AH4:AH38 C7:C8">
    <cfRule type="expression" dxfId="101" priority="9">
      <formula>AND(HOUR(B4) &lt; 8, VALUE(B4) &lt;&gt; 0)</formula>
    </cfRule>
  </conditionalFormatting>
  <conditionalFormatting sqref="B4:B38 D4:E38 G4:H38 J4:K38 M4:N38 P4:Q38 S4:T38 V4:V38 X4:X38 Z4:Z38 AB4:AB38 AD4:AD38 AF4:AF38 AH4:AH38 C7:C8">
    <cfRule type="expression" dxfId="100" priority="10">
      <formula>AND(HOUR(B4) &lt;= 8,MINUTE(B4) &lt;= 35, VALUE(B4) &lt;&gt; 0)</formula>
    </cfRule>
  </conditionalFormatting>
  <conditionalFormatting sqref="B4:B38 D4:E38 G4:H38 J4:K38 M4:N38 P4:Q38 S4:T38 V4:V38 X4:X38 Z4:Z38 AB4:AB38 AD4:AD38 AF4:AF38 AH4:AH38 C7:C8">
    <cfRule type="expression" dxfId="99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I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10" width="7.5703125" customWidth="1"/>
    <col min="11" max="11" width="9" customWidth="1"/>
    <col min="12" max="12" width="8.85546875" customWidth="1"/>
    <col min="13" max="13" width="9.140625" customWidth="1"/>
    <col min="14" max="14" width="8.28515625" customWidth="1"/>
    <col min="15" max="19" width="7.5703125" customWidth="1"/>
    <col min="20" max="20" width="6.5703125" customWidth="1"/>
    <col min="21" max="21" width="7.5703125" customWidth="1"/>
    <col min="22" max="22" width="6.42578125" customWidth="1"/>
    <col min="23" max="23" width="7.5703125" customWidth="1"/>
    <col min="24" max="24" width="6.28515625" customWidth="1"/>
    <col min="25" max="27" width="7.5703125" customWidth="1"/>
    <col min="28" max="28" width="6.85546875" customWidth="1"/>
    <col min="29" max="29" width="7.5703125" customWidth="1"/>
    <col min="30" max="30" width="7" customWidth="1"/>
    <col min="31" max="35" width="7.5703125" customWidth="1"/>
  </cols>
  <sheetData>
    <row r="1" spans="1:35" ht="18.75">
      <c r="A1" s="118" t="s">
        <v>37</v>
      </c>
      <c r="B1" s="117" t="s">
        <v>2</v>
      </c>
      <c r="C1" s="112"/>
      <c r="D1" s="49"/>
      <c r="E1" s="116" t="s">
        <v>3</v>
      </c>
      <c r="F1" s="120"/>
      <c r="G1" s="120"/>
      <c r="H1" s="120"/>
      <c r="I1" s="120"/>
      <c r="J1" s="120"/>
      <c r="K1" s="120"/>
      <c r="L1" s="120"/>
      <c r="M1" s="120"/>
      <c r="N1" s="112"/>
      <c r="O1" s="51"/>
      <c r="P1" s="121" t="s">
        <v>4</v>
      </c>
      <c r="Q1" s="120"/>
      <c r="R1" s="120"/>
      <c r="S1" s="112"/>
      <c r="T1" s="117" t="s">
        <v>5</v>
      </c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12"/>
      <c r="AH1" s="52"/>
      <c r="AI1" s="52"/>
    </row>
    <row r="2" spans="1:35" ht="18.75">
      <c r="A2" s="119"/>
      <c r="B2" s="116" t="s">
        <v>6</v>
      </c>
      <c r="C2" s="112"/>
      <c r="D2" s="3"/>
      <c r="E2" s="117" t="s">
        <v>8</v>
      </c>
      <c r="F2" s="112"/>
      <c r="G2" s="117" t="s">
        <v>9</v>
      </c>
      <c r="H2" s="112"/>
      <c r="I2" s="117" t="s">
        <v>10</v>
      </c>
      <c r="J2" s="112"/>
      <c r="K2" s="117" t="s">
        <v>11</v>
      </c>
      <c r="L2" s="112"/>
      <c r="M2" s="117" t="s">
        <v>42</v>
      </c>
      <c r="N2" s="112"/>
      <c r="O2" s="3"/>
      <c r="P2" s="117" t="s">
        <v>12</v>
      </c>
      <c r="Q2" s="112"/>
      <c r="R2" s="117" t="s">
        <v>13</v>
      </c>
      <c r="S2" s="112"/>
      <c r="T2" s="116" t="s">
        <v>14</v>
      </c>
      <c r="U2" s="112"/>
      <c r="V2" s="117" t="s">
        <v>15</v>
      </c>
      <c r="W2" s="112"/>
      <c r="X2" s="117" t="s">
        <v>16</v>
      </c>
      <c r="Y2" s="112"/>
      <c r="Z2" s="116" t="s">
        <v>17</v>
      </c>
      <c r="AA2" s="112"/>
      <c r="AB2" s="116" t="s">
        <v>18</v>
      </c>
      <c r="AC2" s="112"/>
      <c r="AD2" s="116" t="s">
        <v>19</v>
      </c>
      <c r="AE2" s="112"/>
      <c r="AF2" s="116" t="s">
        <v>20</v>
      </c>
      <c r="AG2" s="112"/>
      <c r="AH2" s="55"/>
      <c r="AI2" s="55"/>
    </row>
    <row r="3" spans="1:35" ht="12.75">
      <c r="A3" s="4" t="s">
        <v>21</v>
      </c>
      <c r="B3" s="5" t="s">
        <v>22</v>
      </c>
      <c r="C3" s="5" t="s">
        <v>23</v>
      </c>
      <c r="D3" s="5"/>
      <c r="E3" s="5" t="s">
        <v>22</v>
      </c>
      <c r="F3" s="5" t="s">
        <v>23</v>
      </c>
      <c r="G3" s="5" t="s">
        <v>22</v>
      </c>
      <c r="H3" s="5" t="s">
        <v>23</v>
      </c>
      <c r="I3" s="5" t="s">
        <v>22</v>
      </c>
      <c r="J3" s="5" t="s">
        <v>23</v>
      </c>
      <c r="K3" s="5" t="s">
        <v>22</v>
      </c>
      <c r="L3" s="5" t="s">
        <v>23</v>
      </c>
      <c r="M3" s="5" t="s">
        <v>22</v>
      </c>
      <c r="N3" s="5" t="s">
        <v>23</v>
      </c>
      <c r="O3" s="5"/>
      <c r="P3" s="5" t="s">
        <v>22</v>
      </c>
      <c r="Q3" s="5" t="s">
        <v>23</v>
      </c>
      <c r="R3" s="5" t="s">
        <v>22</v>
      </c>
      <c r="S3" s="5" t="s">
        <v>23</v>
      </c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  <c r="AF3" s="5" t="s">
        <v>22</v>
      </c>
      <c r="AG3" s="5" t="s">
        <v>23</v>
      </c>
      <c r="AH3" s="56"/>
      <c r="AI3" s="56"/>
    </row>
    <row r="4" spans="1:35" ht="14.25">
      <c r="A4" s="6">
        <v>43586</v>
      </c>
      <c r="B4" s="9"/>
      <c r="C4" s="9"/>
      <c r="D4" s="57" t="str">
        <f t="shared" ref="D4:D34" si="0">IF(AND(E4&gt;$B$47,E4&lt;&gt;"NP"),E4-$B$47," ")</f>
        <v xml:space="preserve"> 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ht="14.25">
      <c r="A5" s="6">
        <v>43587</v>
      </c>
      <c r="B5" s="7" t="s">
        <v>24</v>
      </c>
      <c r="C5" s="7" t="s">
        <v>24</v>
      </c>
      <c r="D5" s="57">
        <f t="shared" si="0"/>
        <v>6.9444444444444198E-4</v>
      </c>
      <c r="E5" s="9">
        <v>0.35486111111111113</v>
      </c>
      <c r="F5" s="9">
        <v>0.70902777777777781</v>
      </c>
      <c r="G5" s="9">
        <v>0.35486111111111113</v>
      </c>
      <c r="H5" s="9">
        <v>0.70902777777777781</v>
      </c>
      <c r="I5" s="7" t="s">
        <v>24</v>
      </c>
      <c r="J5" s="7" t="s">
        <v>24</v>
      </c>
      <c r="K5" s="9">
        <v>0.35486111111111113</v>
      </c>
      <c r="L5" s="9">
        <v>0.70902777777777781</v>
      </c>
      <c r="M5" s="9">
        <v>0.35486111111111113</v>
      </c>
      <c r="N5" s="9">
        <v>0.70902777777777781</v>
      </c>
      <c r="O5" s="7">
        <v>5</v>
      </c>
      <c r="P5" s="9">
        <v>0.3576388888888889</v>
      </c>
      <c r="Q5" s="9">
        <v>0.70902777777777781</v>
      </c>
      <c r="R5" s="9">
        <v>0.35486111111111113</v>
      </c>
      <c r="S5" s="9">
        <v>0.70833333333333337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58"/>
      <c r="AI5" s="58"/>
    </row>
    <row r="6" spans="1:35" ht="14.25">
      <c r="A6" s="6">
        <v>43588</v>
      </c>
      <c r="B6" s="7" t="s">
        <v>24</v>
      </c>
      <c r="C6" s="7" t="s">
        <v>24</v>
      </c>
      <c r="D6" s="57">
        <f t="shared" si="0"/>
        <v>9.0277777777777457E-3</v>
      </c>
      <c r="E6" s="9">
        <v>0.36319444444444443</v>
      </c>
      <c r="F6" s="9">
        <v>0.70972222222222225</v>
      </c>
      <c r="G6" s="9">
        <v>0.36319444444444443</v>
      </c>
      <c r="H6" s="9">
        <v>0.70972222222222225</v>
      </c>
      <c r="I6" s="7" t="s">
        <v>24</v>
      </c>
      <c r="J6" s="7" t="s">
        <v>24</v>
      </c>
      <c r="K6" s="9">
        <v>0.36319444444444443</v>
      </c>
      <c r="L6" s="9">
        <v>0.70972222222222225</v>
      </c>
      <c r="M6" s="9">
        <v>0.36319444444444443</v>
      </c>
      <c r="N6" s="9">
        <v>0.70972222222222225</v>
      </c>
      <c r="O6" s="7">
        <v>19</v>
      </c>
      <c r="P6" s="9">
        <v>0.36736111111111114</v>
      </c>
      <c r="Q6" s="9">
        <v>0.70972222222222225</v>
      </c>
      <c r="R6" s="9">
        <v>0.3527777777777778</v>
      </c>
      <c r="S6" s="9">
        <v>0.70902777777777781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58"/>
      <c r="AI6" s="58"/>
    </row>
    <row r="7" spans="1:35" ht="14.25">
      <c r="A7" s="6">
        <v>43589</v>
      </c>
      <c r="B7" s="9">
        <v>0.34930555555555554</v>
      </c>
      <c r="C7" s="9">
        <v>0.67847222222222225</v>
      </c>
      <c r="D7" s="57">
        <f t="shared" si="0"/>
        <v>3.4722222222222099E-3</v>
      </c>
      <c r="E7" s="9">
        <v>0.3576388888888889</v>
      </c>
      <c r="F7" s="9">
        <v>0.70902777777777781</v>
      </c>
      <c r="G7" s="9">
        <v>0.3576388888888889</v>
      </c>
      <c r="H7" s="9">
        <v>0.70902777777777781</v>
      </c>
      <c r="I7" s="7" t="s">
        <v>24</v>
      </c>
      <c r="J7" s="7" t="s">
        <v>24</v>
      </c>
      <c r="K7" s="9">
        <v>0.3576388888888889</v>
      </c>
      <c r="L7" s="9">
        <v>0.70902777777777781</v>
      </c>
      <c r="M7" s="9">
        <v>0.3576388888888889</v>
      </c>
      <c r="N7" s="9">
        <v>0.70902777777777781</v>
      </c>
      <c r="O7" s="7">
        <v>9</v>
      </c>
      <c r="P7" s="9">
        <v>0.36041666666666666</v>
      </c>
      <c r="Q7" s="9">
        <v>0.70902777777777781</v>
      </c>
      <c r="R7" s="9">
        <v>0.35416666666666669</v>
      </c>
      <c r="S7" s="9">
        <v>0.70833333333333337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58"/>
      <c r="AI7" s="58"/>
    </row>
    <row r="8" spans="1:35" ht="14.25">
      <c r="A8" s="6">
        <v>43590</v>
      </c>
      <c r="B8" s="9"/>
      <c r="C8" s="9"/>
      <c r="D8" s="57" t="str">
        <f t="shared" si="0"/>
        <v xml:space="preserve"> 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ht="14.25">
      <c r="A9" s="6">
        <v>43591</v>
      </c>
      <c r="B9" s="9">
        <v>0.36944444444444446</v>
      </c>
      <c r="C9" s="9">
        <v>0.68055555555555558</v>
      </c>
      <c r="D9" s="57">
        <f t="shared" si="0"/>
        <v>1.1111111111111072E-2</v>
      </c>
      <c r="E9" s="9">
        <v>0.36527777777777776</v>
      </c>
      <c r="F9" s="9">
        <v>0.71805555555555556</v>
      </c>
      <c r="G9" s="9">
        <v>0.36527777777777776</v>
      </c>
      <c r="H9" s="9">
        <v>0.71805555555555556</v>
      </c>
      <c r="I9" s="7" t="s">
        <v>24</v>
      </c>
      <c r="J9" s="7" t="s">
        <v>24</v>
      </c>
      <c r="K9" s="9">
        <v>0.36527777777777776</v>
      </c>
      <c r="L9" s="9">
        <v>0.71805555555555556</v>
      </c>
      <c r="M9" s="9">
        <v>0.36527777777777776</v>
      </c>
      <c r="N9" s="9">
        <v>0.71805555555555556</v>
      </c>
      <c r="O9" s="7">
        <v>13</v>
      </c>
      <c r="P9" s="9">
        <v>0.36319444444444443</v>
      </c>
      <c r="Q9" s="9">
        <v>0.71805555555555556</v>
      </c>
      <c r="R9" s="9">
        <v>0.35416666666666669</v>
      </c>
      <c r="S9" s="9">
        <v>0.71527777777777779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58"/>
      <c r="AI9" s="58"/>
    </row>
    <row r="10" spans="1:35" ht="14.25">
      <c r="A10" s="6">
        <v>43592</v>
      </c>
      <c r="B10" s="7" t="s">
        <v>24</v>
      </c>
      <c r="C10" s="7" t="s">
        <v>24</v>
      </c>
      <c r="D10" s="57">
        <f t="shared" si="0"/>
        <v>2.0138888888888873E-2</v>
      </c>
      <c r="E10" s="9">
        <v>0.37430555555555556</v>
      </c>
      <c r="F10" s="9">
        <v>0.71250000000000002</v>
      </c>
      <c r="G10" s="9">
        <v>0.37430555555555556</v>
      </c>
      <c r="H10" s="9">
        <v>0.71250000000000002</v>
      </c>
      <c r="I10" s="7" t="s">
        <v>24</v>
      </c>
      <c r="J10" s="7" t="s">
        <v>24</v>
      </c>
      <c r="K10" s="9">
        <v>0.37430555555555556</v>
      </c>
      <c r="L10" s="9">
        <v>0.71250000000000002</v>
      </c>
      <c r="M10" s="9">
        <v>0.37430555555555556</v>
      </c>
      <c r="N10" s="9">
        <v>0.71250000000000002</v>
      </c>
      <c r="O10" s="7">
        <v>12</v>
      </c>
      <c r="P10" s="9">
        <v>0.36249999999999999</v>
      </c>
      <c r="Q10" s="9">
        <v>0.71250000000000002</v>
      </c>
      <c r="R10" s="9">
        <v>0.35555555555555557</v>
      </c>
      <c r="S10" s="9">
        <v>0.70972222222222225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58"/>
      <c r="AI10" s="58"/>
    </row>
    <row r="11" spans="1:35" ht="14.25">
      <c r="A11" s="6">
        <v>43593</v>
      </c>
      <c r="B11" s="9">
        <v>0.34722222222222221</v>
      </c>
      <c r="C11" s="9">
        <v>0.70486111111111116</v>
      </c>
      <c r="D11" s="57" t="str">
        <f t="shared" si="0"/>
        <v xml:space="preserve"> </v>
      </c>
      <c r="E11" s="9">
        <v>0.3527777777777778</v>
      </c>
      <c r="F11" s="9">
        <v>0.71250000000000002</v>
      </c>
      <c r="G11" s="9">
        <v>0.3527777777777778</v>
      </c>
      <c r="H11" s="9">
        <v>0.71250000000000002</v>
      </c>
      <c r="I11" s="11" t="s">
        <v>24</v>
      </c>
      <c r="J11" s="11" t="s">
        <v>24</v>
      </c>
      <c r="K11" s="9">
        <v>0.3527777777777778</v>
      </c>
      <c r="L11" s="20">
        <v>0.71250000000000002</v>
      </c>
      <c r="M11" s="9">
        <v>0.3527777777777778</v>
      </c>
      <c r="N11" s="9">
        <v>0.71250000000000002</v>
      </c>
      <c r="O11" s="7">
        <v>14</v>
      </c>
      <c r="P11" s="9">
        <v>0.36388888888888887</v>
      </c>
      <c r="Q11" s="9">
        <v>0.71250000000000002</v>
      </c>
      <c r="R11" s="9">
        <v>0.35486111111111113</v>
      </c>
      <c r="S11" s="9">
        <v>0.7104166666666667</v>
      </c>
      <c r="T11" s="9"/>
      <c r="U11" s="9"/>
      <c r="V11" s="9">
        <v>0.34791666666666665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58"/>
      <c r="AI11" s="58"/>
    </row>
    <row r="12" spans="1:35" ht="14.25">
      <c r="A12" s="6">
        <v>43594</v>
      </c>
      <c r="B12" s="7" t="s">
        <v>24</v>
      </c>
      <c r="C12" s="7" t="s">
        <v>24</v>
      </c>
      <c r="D12" s="57">
        <f t="shared" si="0"/>
        <v>1.5972222222222221E-2</v>
      </c>
      <c r="E12" s="9">
        <v>0.37013888888888891</v>
      </c>
      <c r="F12" s="9">
        <v>0.72152777777777777</v>
      </c>
      <c r="G12" s="9">
        <v>0.37013888888888891</v>
      </c>
      <c r="H12" s="9">
        <v>0.72152777777777777</v>
      </c>
      <c r="I12" s="11" t="s">
        <v>24</v>
      </c>
      <c r="J12" s="11" t="s">
        <v>24</v>
      </c>
      <c r="K12" s="13">
        <v>0.37013888888888891</v>
      </c>
      <c r="L12" s="13">
        <v>0.72152777777777777</v>
      </c>
      <c r="M12" s="9">
        <v>0.37013888888888891</v>
      </c>
      <c r="N12" s="9">
        <v>0.72152777777777777</v>
      </c>
      <c r="O12" s="7">
        <v>23</v>
      </c>
      <c r="P12" s="9">
        <v>0.37013888888888891</v>
      </c>
      <c r="Q12" s="9">
        <v>0.72152777777777777</v>
      </c>
      <c r="R12" s="9">
        <v>0.35555555555555557</v>
      </c>
      <c r="S12" s="9">
        <v>0.70972222222222225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58"/>
      <c r="AI12" s="58"/>
    </row>
    <row r="13" spans="1:35" ht="14.25">
      <c r="A13" s="6">
        <v>43595</v>
      </c>
      <c r="B13" s="9">
        <v>0.35833333333333334</v>
      </c>
      <c r="C13" s="9">
        <v>0.65208333333333335</v>
      </c>
      <c r="D13" s="57">
        <f t="shared" si="0"/>
        <v>7.6388888888888618E-3</v>
      </c>
      <c r="E13" s="9">
        <v>0.36180555555555555</v>
      </c>
      <c r="F13" s="9">
        <v>0.7104166666666667</v>
      </c>
      <c r="G13" s="7" t="s">
        <v>24</v>
      </c>
      <c r="H13" s="7" t="s">
        <v>24</v>
      </c>
      <c r="I13" s="13">
        <v>0.36180555555555555</v>
      </c>
      <c r="J13" s="9">
        <v>0.7104166666666667</v>
      </c>
      <c r="K13" s="13">
        <v>0.36180555555555555</v>
      </c>
      <c r="L13" s="9">
        <v>0.7104166666666667</v>
      </c>
      <c r="M13" s="9">
        <v>0.36180555555555555</v>
      </c>
      <c r="N13" s="9">
        <v>0.7104166666666667</v>
      </c>
      <c r="O13" s="7">
        <v>31</v>
      </c>
      <c r="P13" s="9">
        <v>0.37569444444444444</v>
      </c>
      <c r="Q13" s="9">
        <v>0.7104166666666667</v>
      </c>
      <c r="R13" s="9">
        <v>0.35486111111111113</v>
      </c>
      <c r="S13" s="9">
        <v>0.7104166666666667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58"/>
      <c r="AI13" s="58"/>
    </row>
    <row r="14" spans="1:35" ht="14.25">
      <c r="A14" s="6">
        <v>43596</v>
      </c>
      <c r="B14" s="7" t="s">
        <v>24</v>
      </c>
      <c r="C14" s="7" t="s">
        <v>24</v>
      </c>
      <c r="D14" s="57" t="str">
        <f t="shared" si="0"/>
        <v xml:space="preserve"> </v>
      </c>
      <c r="E14" s="9">
        <v>0.35416666666666669</v>
      </c>
      <c r="F14" s="9">
        <v>0.70902777777777781</v>
      </c>
      <c r="G14" s="9">
        <v>0.35416666666666669</v>
      </c>
      <c r="H14" s="9">
        <v>0.70902777777777781</v>
      </c>
      <c r="I14" s="9">
        <v>0.35416666666666669</v>
      </c>
      <c r="J14" s="9">
        <v>0.70902777777777781</v>
      </c>
      <c r="K14" s="9">
        <v>0.35416666666666669</v>
      </c>
      <c r="L14" s="9">
        <v>0.70902777777777781</v>
      </c>
      <c r="M14" s="7" t="s">
        <v>24</v>
      </c>
      <c r="N14" s="7" t="s">
        <v>24</v>
      </c>
      <c r="O14" s="7"/>
      <c r="P14" s="7" t="s">
        <v>24</v>
      </c>
      <c r="Q14" s="7" t="s">
        <v>24</v>
      </c>
      <c r="R14" s="9">
        <v>0.35833333333333334</v>
      </c>
      <c r="S14" s="9">
        <v>0.70902777777777781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58"/>
      <c r="AI14" s="58"/>
    </row>
    <row r="15" spans="1:35" ht="14.25">
      <c r="A15" s="6">
        <v>43597</v>
      </c>
      <c r="B15" s="9"/>
      <c r="C15" s="9"/>
      <c r="D15" s="57" t="str">
        <f t="shared" si="0"/>
        <v xml:space="preserve"> 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14.25">
      <c r="A16" s="6">
        <v>43598</v>
      </c>
      <c r="B16" s="9">
        <v>0.36527777777777776</v>
      </c>
      <c r="C16" s="9">
        <v>0.70138888888888884</v>
      </c>
      <c r="D16" s="57">
        <f t="shared" si="0"/>
        <v>3.4722222222222099E-3</v>
      </c>
      <c r="E16" s="9">
        <v>0.3576388888888889</v>
      </c>
      <c r="F16" s="9">
        <v>0.73541666666666672</v>
      </c>
      <c r="G16" s="9">
        <v>0.3576388888888889</v>
      </c>
      <c r="H16" s="9">
        <v>0.73541666666666672</v>
      </c>
      <c r="I16" s="9">
        <v>0.3576388888888889</v>
      </c>
      <c r="J16" s="9">
        <v>0.73541666666666672</v>
      </c>
      <c r="K16" s="9">
        <v>0.3576388888888889</v>
      </c>
      <c r="L16" s="9">
        <v>0.73541666666666672</v>
      </c>
      <c r="M16" s="9">
        <v>0.3576388888888889</v>
      </c>
      <c r="N16" s="9">
        <v>0.73541666666666672</v>
      </c>
      <c r="O16" s="7">
        <v>49</v>
      </c>
      <c r="P16" s="9">
        <v>0.38819444444444445</v>
      </c>
      <c r="Q16" s="7"/>
      <c r="R16" s="9">
        <v>0.35416666666666669</v>
      </c>
      <c r="S16" s="9">
        <v>0.70902777777777781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58"/>
      <c r="AI16" s="58"/>
    </row>
    <row r="17" spans="1:35" ht="14.25">
      <c r="A17" s="6">
        <v>43599</v>
      </c>
      <c r="B17" s="7" t="s">
        <v>24</v>
      </c>
      <c r="C17" s="7" t="s">
        <v>24</v>
      </c>
      <c r="D17" s="57">
        <f t="shared" si="0"/>
        <v>7.6388888888888618E-3</v>
      </c>
      <c r="E17" s="9">
        <v>0.36180555555555555</v>
      </c>
      <c r="F17" s="9">
        <v>0.70972222222222225</v>
      </c>
      <c r="G17" s="9">
        <v>0.36180555555555555</v>
      </c>
      <c r="H17" s="9">
        <v>0.70972222222222225</v>
      </c>
      <c r="I17" s="9">
        <v>0.36180555555555555</v>
      </c>
      <c r="J17" s="9">
        <v>0.70972222222222225</v>
      </c>
      <c r="K17" s="9">
        <v>0.36180555555555555</v>
      </c>
      <c r="L17" s="9">
        <v>0.70972222222222225</v>
      </c>
      <c r="M17" s="7" t="s">
        <v>24</v>
      </c>
      <c r="N17" s="7" t="s">
        <v>24</v>
      </c>
      <c r="O17" s="7">
        <v>11</v>
      </c>
      <c r="P17" s="9">
        <v>0.36180555555555555</v>
      </c>
      <c r="Q17" s="9">
        <v>0.70972222222222225</v>
      </c>
      <c r="R17" s="8">
        <v>0.55902777777777779</v>
      </c>
      <c r="S17" s="8">
        <v>0.70902777777777781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58"/>
      <c r="AI17" s="58"/>
    </row>
    <row r="18" spans="1:35" ht="14.25">
      <c r="A18" s="6">
        <v>43600</v>
      </c>
      <c r="B18" s="7" t="s">
        <v>24</v>
      </c>
      <c r="C18" s="7" t="s">
        <v>24</v>
      </c>
      <c r="D18" s="57">
        <f t="shared" si="0"/>
        <v>8.3333333333333037E-3</v>
      </c>
      <c r="E18" s="9">
        <v>0.36249999999999999</v>
      </c>
      <c r="F18" s="9">
        <v>0.71666666666666667</v>
      </c>
      <c r="G18" s="9">
        <v>0.36249999999999999</v>
      </c>
      <c r="H18" s="9">
        <v>0.71666666666666667</v>
      </c>
      <c r="I18" s="9">
        <v>0.36249999999999999</v>
      </c>
      <c r="J18" s="9">
        <v>0.71666666666666667</v>
      </c>
      <c r="K18" s="9">
        <v>0.36249999999999999</v>
      </c>
      <c r="L18" s="9">
        <v>0.71666666666666667</v>
      </c>
      <c r="M18" s="7" t="s">
        <v>24</v>
      </c>
      <c r="N18" s="7" t="s">
        <v>24</v>
      </c>
      <c r="O18" s="7">
        <v>12</v>
      </c>
      <c r="P18" s="9">
        <v>0.36249999999999999</v>
      </c>
      <c r="Q18" s="9">
        <v>0.71666666666666667</v>
      </c>
      <c r="R18" s="9">
        <v>0.35555555555555557</v>
      </c>
      <c r="S18" s="9">
        <v>0.70972222222222225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58"/>
      <c r="AI18" s="58"/>
    </row>
    <row r="19" spans="1:35" ht="14.25">
      <c r="A19" s="6">
        <v>43601</v>
      </c>
      <c r="B19" s="9">
        <v>0.3840277777777778</v>
      </c>
      <c r="C19" s="9">
        <v>0.69652777777777775</v>
      </c>
      <c r="D19" s="57" t="str">
        <f t="shared" si="0"/>
        <v xml:space="preserve"> </v>
      </c>
      <c r="E19" s="9">
        <v>0.35416666666666669</v>
      </c>
      <c r="F19" s="9">
        <v>0.71180555555555558</v>
      </c>
      <c r="G19" s="9">
        <v>0.35416666666666669</v>
      </c>
      <c r="H19" s="9">
        <f>F19</f>
        <v>0.71180555555555558</v>
      </c>
      <c r="I19" s="9">
        <v>0.35416666666666669</v>
      </c>
      <c r="J19" s="9">
        <f>H19</f>
        <v>0.71180555555555558</v>
      </c>
      <c r="K19" s="9">
        <v>0.35416666666666669</v>
      </c>
      <c r="L19" s="9">
        <f>J19</f>
        <v>0.71180555555555558</v>
      </c>
      <c r="M19" s="7" t="s">
        <v>24</v>
      </c>
      <c r="N19" s="7" t="s">
        <v>24</v>
      </c>
      <c r="O19" s="9"/>
      <c r="P19" s="9">
        <v>0.35416666666666669</v>
      </c>
      <c r="Q19" s="9">
        <f>L19</f>
        <v>0.71180555555555558</v>
      </c>
      <c r="R19" s="9">
        <v>0.35555555555555557</v>
      </c>
      <c r="S19" s="9">
        <v>0.70972222222222225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58"/>
      <c r="AI19" s="58"/>
    </row>
    <row r="20" spans="1:35" ht="14.25">
      <c r="A20" s="6">
        <v>43602</v>
      </c>
      <c r="B20" s="7" t="s">
        <v>24</v>
      </c>
      <c r="C20" s="7" t="s">
        <v>24</v>
      </c>
      <c r="D20" s="57">
        <f t="shared" si="0"/>
        <v>2.7777777777777679E-3</v>
      </c>
      <c r="E20" s="9">
        <v>0.35694444444444445</v>
      </c>
      <c r="F20" s="9">
        <v>0.70902777777777781</v>
      </c>
      <c r="G20" s="9">
        <f t="shared" ref="G20:L20" si="1">E20</f>
        <v>0.35694444444444445</v>
      </c>
      <c r="H20" s="9">
        <f t="shared" si="1"/>
        <v>0.70902777777777781</v>
      </c>
      <c r="I20" s="9">
        <f t="shared" si="1"/>
        <v>0.35694444444444445</v>
      </c>
      <c r="J20" s="9">
        <f t="shared" si="1"/>
        <v>0.70902777777777781</v>
      </c>
      <c r="K20" s="9">
        <f t="shared" si="1"/>
        <v>0.35694444444444445</v>
      </c>
      <c r="L20" s="9">
        <f t="shared" si="1"/>
        <v>0.70902777777777781</v>
      </c>
      <c r="M20" s="7" t="s">
        <v>24</v>
      </c>
      <c r="N20" s="7" t="s">
        <v>24</v>
      </c>
      <c r="O20" s="60">
        <v>4</v>
      </c>
      <c r="P20" s="61">
        <f t="shared" ref="P20:Q20" si="2">K20</f>
        <v>0.35694444444444445</v>
      </c>
      <c r="Q20" s="62">
        <f t="shared" si="2"/>
        <v>0.70902777777777781</v>
      </c>
      <c r="R20" s="9">
        <v>0.35486111111111113</v>
      </c>
      <c r="S20" s="9">
        <v>0.70902777777777781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58"/>
      <c r="AI20" s="58"/>
    </row>
    <row r="21" spans="1:35" ht="14.25">
      <c r="A21" s="6">
        <v>43603</v>
      </c>
      <c r="B21" s="7" t="s">
        <v>24</v>
      </c>
      <c r="C21" s="7" t="s">
        <v>24</v>
      </c>
      <c r="D21" s="57">
        <f t="shared" si="0"/>
        <v>2.7777777777777679E-3</v>
      </c>
      <c r="E21" s="9">
        <v>0.35694444444444445</v>
      </c>
      <c r="F21" s="9">
        <v>0.70972222222222225</v>
      </c>
      <c r="G21" s="9">
        <f t="shared" ref="G21:L21" si="3">E21</f>
        <v>0.35694444444444445</v>
      </c>
      <c r="H21" s="9">
        <f t="shared" si="3"/>
        <v>0.70972222222222225</v>
      </c>
      <c r="I21" s="9">
        <f t="shared" si="3"/>
        <v>0.35694444444444445</v>
      </c>
      <c r="J21" s="9">
        <f t="shared" si="3"/>
        <v>0.70972222222222225</v>
      </c>
      <c r="K21" s="9">
        <f t="shared" si="3"/>
        <v>0.35694444444444445</v>
      </c>
      <c r="L21" s="9">
        <f t="shared" si="3"/>
        <v>0.70972222222222225</v>
      </c>
      <c r="M21" s="7" t="s">
        <v>24</v>
      </c>
      <c r="N21" s="7" t="s">
        <v>24</v>
      </c>
      <c r="O21" s="7">
        <v>4</v>
      </c>
      <c r="P21" s="9">
        <f t="shared" ref="P21:Q21" si="4">K21</f>
        <v>0.35694444444444445</v>
      </c>
      <c r="Q21" s="62">
        <f t="shared" si="4"/>
        <v>0.70972222222222225</v>
      </c>
      <c r="R21" s="9">
        <v>0.35416666666666669</v>
      </c>
      <c r="S21" s="9">
        <v>0.70972222222222225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58"/>
      <c r="AI21" s="58"/>
    </row>
    <row r="22" spans="1:35" ht="14.25">
      <c r="A22" s="6">
        <v>43604</v>
      </c>
      <c r="B22" s="9"/>
      <c r="C22" s="9"/>
      <c r="D22" s="57" t="str">
        <f t="shared" si="0"/>
        <v xml:space="preserve"> 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ht="14.25">
      <c r="A23" s="6">
        <v>43605</v>
      </c>
      <c r="B23" s="9">
        <v>0.34861111111111109</v>
      </c>
      <c r="C23" s="9">
        <v>0.6479166666666667</v>
      </c>
      <c r="D23" s="57">
        <f t="shared" si="0"/>
        <v>9.7222222222221877E-3</v>
      </c>
      <c r="E23" s="9">
        <v>0.36388888888888887</v>
      </c>
      <c r="F23" s="9">
        <v>0.7104166666666667</v>
      </c>
      <c r="G23" s="9">
        <f t="shared" ref="G23:L23" si="5">E23</f>
        <v>0.36388888888888887</v>
      </c>
      <c r="H23" s="9">
        <f t="shared" si="5"/>
        <v>0.7104166666666667</v>
      </c>
      <c r="I23" s="9">
        <f t="shared" si="5"/>
        <v>0.36388888888888887</v>
      </c>
      <c r="J23" s="9">
        <f t="shared" si="5"/>
        <v>0.7104166666666667</v>
      </c>
      <c r="K23" s="9">
        <f t="shared" si="5"/>
        <v>0.36388888888888887</v>
      </c>
      <c r="L23" s="9">
        <f t="shared" si="5"/>
        <v>0.7104166666666667</v>
      </c>
      <c r="M23" s="9"/>
      <c r="N23" s="9"/>
      <c r="O23" s="7">
        <v>14</v>
      </c>
      <c r="P23" s="9">
        <f t="shared" ref="P23:Q23" si="6">K23</f>
        <v>0.36388888888888887</v>
      </c>
      <c r="Q23" s="62">
        <f t="shared" si="6"/>
        <v>0.7104166666666667</v>
      </c>
      <c r="R23" s="9">
        <v>0.35555555555555557</v>
      </c>
      <c r="S23" s="9">
        <v>0.70902777777777781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58"/>
      <c r="AI23" s="58"/>
    </row>
    <row r="24" spans="1:35" ht="14.25">
      <c r="A24" s="6">
        <v>43606</v>
      </c>
      <c r="B24" s="7" t="s">
        <v>24</v>
      </c>
      <c r="C24" s="7" t="s">
        <v>24</v>
      </c>
      <c r="D24" s="57">
        <f t="shared" si="0"/>
        <v>3.4722222222222099E-3</v>
      </c>
      <c r="E24" s="9">
        <v>0.3576388888888889</v>
      </c>
      <c r="F24" s="9">
        <v>0.71527777777777779</v>
      </c>
      <c r="G24" s="9">
        <f t="shared" ref="G24:L24" si="7">E24</f>
        <v>0.3576388888888889</v>
      </c>
      <c r="H24" s="9">
        <f t="shared" si="7"/>
        <v>0.71527777777777779</v>
      </c>
      <c r="I24" s="9">
        <f t="shared" si="7"/>
        <v>0.3576388888888889</v>
      </c>
      <c r="J24" s="9">
        <f t="shared" si="7"/>
        <v>0.71527777777777779</v>
      </c>
      <c r="K24" s="9">
        <f t="shared" si="7"/>
        <v>0.3576388888888889</v>
      </c>
      <c r="L24" s="9">
        <f t="shared" si="7"/>
        <v>0.71527777777777779</v>
      </c>
      <c r="M24" s="9"/>
      <c r="N24" s="9"/>
      <c r="O24" s="7">
        <v>5</v>
      </c>
      <c r="P24" s="9">
        <f t="shared" ref="P24:Q24" si="8">K24</f>
        <v>0.3576388888888889</v>
      </c>
      <c r="Q24" s="62">
        <f t="shared" si="8"/>
        <v>0.71527777777777779</v>
      </c>
      <c r="R24" s="9">
        <v>0.35486111111111113</v>
      </c>
      <c r="S24" s="9">
        <v>0.70833333333333337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58"/>
      <c r="AI24" s="58"/>
    </row>
    <row r="25" spans="1:35" ht="14.25">
      <c r="A25" s="6">
        <v>43607</v>
      </c>
      <c r="B25" s="9">
        <v>0.37083333333333335</v>
      </c>
      <c r="C25" s="9">
        <v>0.68055555555555558</v>
      </c>
      <c r="D25" s="57" t="str">
        <f t="shared" si="0"/>
        <v xml:space="preserve"> </v>
      </c>
      <c r="E25" s="9">
        <v>0.35347222222222224</v>
      </c>
      <c r="F25" s="9">
        <v>0.71180555555555558</v>
      </c>
      <c r="G25" s="9">
        <f t="shared" ref="G25:L25" si="9">E25</f>
        <v>0.35347222222222224</v>
      </c>
      <c r="H25" s="9">
        <f t="shared" si="9"/>
        <v>0.71180555555555558</v>
      </c>
      <c r="I25" s="9">
        <f t="shared" si="9"/>
        <v>0.35347222222222224</v>
      </c>
      <c r="J25" s="9">
        <f t="shared" si="9"/>
        <v>0.71180555555555558</v>
      </c>
      <c r="K25" s="9">
        <f t="shared" si="9"/>
        <v>0.35347222222222224</v>
      </c>
      <c r="L25" s="9">
        <f t="shared" si="9"/>
        <v>0.71180555555555558</v>
      </c>
      <c r="M25" s="9"/>
      <c r="N25" s="9"/>
      <c r="O25" s="9"/>
      <c r="P25" s="9">
        <f t="shared" ref="P25:Q25" si="10">K25</f>
        <v>0.35347222222222224</v>
      </c>
      <c r="Q25" s="62">
        <f t="shared" si="10"/>
        <v>0.71180555555555558</v>
      </c>
      <c r="R25" s="9">
        <v>0.35416666666666669</v>
      </c>
      <c r="S25" s="9">
        <v>0.70902777777777781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58"/>
      <c r="AI25" s="58"/>
    </row>
    <row r="26" spans="1:35" ht="14.25">
      <c r="A26" s="6">
        <v>43608</v>
      </c>
      <c r="B26" s="9">
        <v>0.35416666666666669</v>
      </c>
      <c r="C26" s="9">
        <v>0.68194444444444446</v>
      </c>
      <c r="D26" s="57">
        <f t="shared" si="0"/>
        <v>2.0833333333333315E-2</v>
      </c>
      <c r="E26" s="9">
        <v>0.375</v>
      </c>
      <c r="F26" s="9">
        <v>0.70902777777777781</v>
      </c>
      <c r="G26" s="9">
        <f t="shared" ref="G26:L26" si="11">E26</f>
        <v>0.375</v>
      </c>
      <c r="H26" s="9">
        <f t="shared" si="11"/>
        <v>0.70902777777777781</v>
      </c>
      <c r="I26" s="9">
        <f t="shared" si="11"/>
        <v>0.375</v>
      </c>
      <c r="J26" s="9">
        <f t="shared" si="11"/>
        <v>0.70902777777777781</v>
      </c>
      <c r="K26" s="9">
        <f t="shared" si="11"/>
        <v>0.375</v>
      </c>
      <c r="L26" s="9">
        <f t="shared" si="11"/>
        <v>0.70902777777777781</v>
      </c>
      <c r="M26" s="9"/>
      <c r="N26" s="9"/>
      <c r="O26" s="7">
        <v>30</v>
      </c>
      <c r="P26" s="9">
        <f t="shared" ref="P26:Q26" si="12">K26</f>
        <v>0.375</v>
      </c>
      <c r="Q26" s="62">
        <f t="shared" si="12"/>
        <v>0.70902777777777781</v>
      </c>
      <c r="R26" s="9">
        <v>0.35486111111111113</v>
      </c>
      <c r="S26" s="9">
        <v>0.70902777777777781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58"/>
      <c r="AI26" s="58"/>
    </row>
    <row r="27" spans="1:35" ht="14.25">
      <c r="A27" s="6">
        <v>43609</v>
      </c>
      <c r="B27" s="7" t="s">
        <v>24</v>
      </c>
      <c r="C27" s="7" t="s">
        <v>24</v>
      </c>
      <c r="D27" s="57">
        <f t="shared" si="0"/>
        <v>9.0277777777777457E-3</v>
      </c>
      <c r="E27" s="9">
        <v>0.36319444444444443</v>
      </c>
      <c r="F27" s="9">
        <v>0.71180555555555558</v>
      </c>
      <c r="G27" s="9">
        <f t="shared" ref="G27:L27" si="13">E27</f>
        <v>0.36319444444444443</v>
      </c>
      <c r="H27" s="9">
        <f t="shared" si="13"/>
        <v>0.71180555555555558</v>
      </c>
      <c r="I27" s="9">
        <f t="shared" si="13"/>
        <v>0.36319444444444443</v>
      </c>
      <c r="J27" s="9">
        <f t="shared" si="13"/>
        <v>0.71180555555555558</v>
      </c>
      <c r="K27" s="9">
        <f t="shared" si="13"/>
        <v>0.36319444444444443</v>
      </c>
      <c r="L27" s="9">
        <f t="shared" si="13"/>
        <v>0.71180555555555558</v>
      </c>
      <c r="M27" s="9"/>
      <c r="N27" s="9"/>
      <c r="O27" s="7">
        <v>13</v>
      </c>
      <c r="P27" s="9">
        <f t="shared" ref="P27:Q27" si="14">K27</f>
        <v>0.36319444444444443</v>
      </c>
      <c r="Q27" s="62">
        <f t="shared" si="14"/>
        <v>0.71180555555555558</v>
      </c>
      <c r="R27" s="9">
        <v>0.35416666666666669</v>
      </c>
      <c r="S27" s="9">
        <v>0.70902777777777781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58"/>
      <c r="AI27" s="58"/>
    </row>
    <row r="28" spans="1:35" ht="14.25">
      <c r="A28" s="6">
        <v>43610</v>
      </c>
      <c r="B28" s="7" t="s">
        <v>24</v>
      </c>
      <c r="C28" s="7" t="s">
        <v>24</v>
      </c>
      <c r="D28" s="57" t="str">
        <f t="shared" si="0"/>
        <v xml:space="preserve"> </v>
      </c>
      <c r="E28" s="9">
        <v>0.34930555555555554</v>
      </c>
      <c r="F28" s="9">
        <v>0.71527777777777779</v>
      </c>
      <c r="G28" s="9">
        <f t="shared" ref="G28:L28" si="15">E28</f>
        <v>0.34930555555555554</v>
      </c>
      <c r="H28" s="9">
        <f t="shared" si="15"/>
        <v>0.71527777777777779</v>
      </c>
      <c r="I28" s="9">
        <f t="shared" si="15"/>
        <v>0.34930555555555554</v>
      </c>
      <c r="J28" s="9">
        <f t="shared" si="15"/>
        <v>0.71527777777777779</v>
      </c>
      <c r="K28" s="9">
        <f t="shared" si="15"/>
        <v>0.34930555555555554</v>
      </c>
      <c r="L28" s="9">
        <f t="shared" si="15"/>
        <v>0.71527777777777779</v>
      </c>
      <c r="M28" s="9"/>
      <c r="N28" s="9"/>
      <c r="O28" s="9"/>
      <c r="P28" s="9">
        <f t="shared" ref="P28:Q28" si="16">K28</f>
        <v>0.34930555555555554</v>
      </c>
      <c r="Q28" s="62">
        <f t="shared" si="16"/>
        <v>0.71527777777777779</v>
      </c>
      <c r="R28" s="9">
        <v>0.35486111111111113</v>
      </c>
      <c r="S28" s="9">
        <v>0.70833333333333337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58"/>
      <c r="AI28" s="58"/>
    </row>
    <row r="29" spans="1:35" ht="14.25">
      <c r="A29" s="6">
        <v>43611</v>
      </c>
      <c r="B29" s="9"/>
      <c r="C29" s="9"/>
      <c r="D29" s="57" t="str">
        <f t="shared" si="0"/>
        <v xml:space="preserve"> 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ht="14.25">
      <c r="A30" s="6">
        <v>43612</v>
      </c>
      <c r="B30" s="9">
        <v>0.35069444444444442</v>
      </c>
      <c r="C30" s="9">
        <v>0.6791666666666667</v>
      </c>
      <c r="D30" s="57">
        <f t="shared" si="0"/>
        <v>2.7777777777777679E-3</v>
      </c>
      <c r="E30" s="9">
        <v>0.35694444444444445</v>
      </c>
      <c r="F30" s="9">
        <v>0.71250000000000002</v>
      </c>
      <c r="G30" s="9">
        <f t="shared" ref="G30:L30" si="17">E30</f>
        <v>0.35694444444444445</v>
      </c>
      <c r="H30" s="9">
        <f t="shared" si="17"/>
        <v>0.71250000000000002</v>
      </c>
      <c r="I30" s="9">
        <f t="shared" si="17"/>
        <v>0.35694444444444445</v>
      </c>
      <c r="J30" s="9">
        <f t="shared" si="17"/>
        <v>0.71250000000000002</v>
      </c>
      <c r="K30" s="9">
        <f t="shared" si="17"/>
        <v>0.35694444444444445</v>
      </c>
      <c r="L30" s="9">
        <f t="shared" si="17"/>
        <v>0.71250000000000002</v>
      </c>
      <c r="M30" s="9"/>
      <c r="N30" s="9"/>
      <c r="O30" s="7">
        <v>4</v>
      </c>
      <c r="P30" s="9">
        <f t="shared" ref="P30:Q30" si="18">K30</f>
        <v>0.35694444444444445</v>
      </c>
      <c r="Q30" s="62">
        <f t="shared" si="18"/>
        <v>0.71250000000000002</v>
      </c>
      <c r="R30" s="9">
        <v>0.35416666666666669</v>
      </c>
      <c r="S30" s="9">
        <v>0.71111111111111114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58"/>
      <c r="AI30" s="58"/>
    </row>
    <row r="31" spans="1:35" ht="14.25">
      <c r="A31" s="6">
        <v>43613</v>
      </c>
      <c r="B31" s="7" t="s">
        <v>24</v>
      </c>
      <c r="C31" s="7" t="s">
        <v>24</v>
      </c>
      <c r="D31" s="57" t="str">
        <f t="shared" si="0"/>
        <v xml:space="preserve"> </v>
      </c>
      <c r="E31" s="9">
        <v>0.35416666666666669</v>
      </c>
      <c r="F31" s="9">
        <v>0.71180555555555558</v>
      </c>
      <c r="G31" s="9">
        <f t="shared" ref="G31:L31" si="19">E31</f>
        <v>0.35416666666666669</v>
      </c>
      <c r="H31" s="9">
        <f t="shared" si="19"/>
        <v>0.71180555555555558</v>
      </c>
      <c r="I31" s="9">
        <f t="shared" si="19"/>
        <v>0.35416666666666669</v>
      </c>
      <c r="J31" s="9">
        <f t="shared" si="19"/>
        <v>0.71180555555555558</v>
      </c>
      <c r="K31" s="9">
        <f t="shared" si="19"/>
        <v>0.35416666666666669</v>
      </c>
      <c r="L31" s="9">
        <f t="shared" si="19"/>
        <v>0.71180555555555558</v>
      </c>
      <c r="M31" s="9"/>
      <c r="N31" s="9"/>
      <c r="O31" s="9"/>
      <c r="P31" s="9">
        <f t="shared" ref="P31:Q31" si="20">K31</f>
        <v>0.35416666666666669</v>
      </c>
      <c r="Q31" s="62">
        <f t="shared" si="20"/>
        <v>0.71180555555555558</v>
      </c>
      <c r="R31" s="9">
        <v>0.35416666666666669</v>
      </c>
      <c r="S31" s="9">
        <v>0.70902777777777781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58"/>
      <c r="AI31" s="58"/>
    </row>
    <row r="32" spans="1:35" ht="14.25">
      <c r="A32" s="6">
        <v>43614</v>
      </c>
      <c r="B32" s="9">
        <v>0.3527777777777778</v>
      </c>
      <c r="C32" s="9">
        <v>0.67222222222222228</v>
      </c>
      <c r="D32" s="57" t="str">
        <f t="shared" si="0"/>
        <v xml:space="preserve"> </v>
      </c>
      <c r="E32" s="9">
        <v>0.35208333333333336</v>
      </c>
      <c r="F32" s="9">
        <v>0.71111111111111114</v>
      </c>
      <c r="G32" s="9">
        <f t="shared" ref="G32:L32" si="21">E32</f>
        <v>0.35208333333333336</v>
      </c>
      <c r="H32" s="9">
        <f t="shared" si="21"/>
        <v>0.71111111111111114</v>
      </c>
      <c r="I32" s="9">
        <f t="shared" si="21"/>
        <v>0.35208333333333336</v>
      </c>
      <c r="J32" s="9">
        <f t="shared" si="21"/>
        <v>0.71111111111111114</v>
      </c>
      <c r="K32" s="9">
        <f t="shared" si="21"/>
        <v>0.35208333333333336</v>
      </c>
      <c r="L32" s="9">
        <f t="shared" si="21"/>
        <v>0.71111111111111114</v>
      </c>
      <c r="M32" s="9"/>
      <c r="N32" s="9"/>
      <c r="O32" s="9"/>
      <c r="P32" s="9">
        <f t="shared" ref="P32:Q32" si="22">K32</f>
        <v>0.35208333333333336</v>
      </c>
      <c r="Q32" s="62">
        <f t="shared" si="22"/>
        <v>0.71111111111111114</v>
      </c>
      <c r="R32" s="9">
        <v>0.35555555555555557</v>
      </c>
      <c r="S32" s="9">
        <v>0.70972222222222225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58"/>
      <c r="AI32" s="58"/>
    </row>
    <row r="33" spans="1:35" ht="14.25">
      <c r="A33" s="6">
        <v>43615</v>
      </c>
      <c r="B33" s="7" t="s">
        <v>24</v>
      </c>
      <c r="C33" s="7" t="s">
        <v>24</v>
      </c>
      <c r="D33" s="57" t="str">
        <f t="shared" si="0"/>
        <v xml:space="preserve"> </v>
      </c>
      <c r="E33" s="9">
        <v>0.35416666666666669</v>
      </c>
      <c r="F33" s="9">
        <v>0.71180555555555558</v>
      </c>
      <c r="G33" s="9">
        <f t="shared" ref="G33:L33" si="23">E33</f>
        <v>0.35416666666666669</v>
      </c>
      <c r="H33" s="9">
        <f t="shared" si="23"/>
        <v>0.71180555555555558</v>
      </c>
      <c r="I33" s="9">
        <f t="shared" si="23"/>
        <v>0.35416666666666669</v>
      </c>
      <c r="J33" s="9">
        <f t="shared" si="23"/>
        <v>0.71180555555555558</v>
      </c>
      <c r="K33" s="9">
        <f t="shared" si="23"/>
        <v>0.35416666666666669</v>
      </c>
      <c r="L33" s="9">
        <f t="shared" si="23"/>
        <v>0.71180555555555558</v>
      </c>
      <c r="M33" s="9"/>
      <c r="N33" s="9"/>
      <c r="O33" s="9"/>
      <c r="P33" s="9">
        <f t="shared" ref="P33:Q33" si="24">K33</f>
        <v>0.35416666666666669</v>
      </c>
      <c r="Q33" s="62">
        <f t="shared" si="24"/>
        <v>0.71180555555555558</v>
      </c>
      <c r="R33" s="9">
        <v>0.36041666666666666</v>
      </c>
      <c r="S33" s="9">
        <v>0.70972222222222225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58"/>
      <c r="AI33" s="58"/>
    </row>
    <row r="34" spans="1:35" ht="14.25">
      <c r="A34" s="6">
        <v>43616</v>
      </c>
      <c r="B34" s="7" t="s">
        <v>24</v>
      </c>
      <c r="C34" s="7" t="s">
        <v>24</v>
      </c>
      <c r="D34" s="57">
        <f t="shared" si="0"/>
        <v>4.1666666666666519E-3</v>
      </c>
      <c r="E34" s="9">
        <v>0.35833333333333334</v>
      </c>
      <c r="F34" s="9">
        <v>0.71111111111111114</v>
      </c>
      <c r="G34" s="7" t="s">
        <v>24</v>
      </c>
      <c r="H34" s="7" t="s">
        <v>24</v>
      </c>
      <c r="I34" s="9">
        <f t="shared" ref="I34:J34" si="25">E34</f>
        <v>0.35833333333333334</v>
      </c>
      <c r="J34" s="9">
        <f t="shared" si="25"/>
        <v>0.71111111111111114</v>
      </c>
      <c r="K34" s="9">
        <f t="shared" ref="K34:L34" si="26">I34</f>
        <v>0.35833333333333334</v>
      </c>
      <c r="L34" s="9">
        <f t="shared" si="26"/>
        <v>0.71111111111111114</v>
      </c>
      <c r="M34" s="9"/>
      <c r="N34" s="9"/>
      <c r="O34" s="7">
        <v>6</v>
      </c>
      <c r="P34" s="9">
        <f t="shared" ref="P34:Q34" si="27">K34</f>
        <v>0.35833333333333334</v>
      </c>
      <c r="Q34" s="62">
        <f t="shared" si="27"/>
        <v>0.71111111111111114</v>
      </c>
      <c r="R34" s="7" t="s">
        <v>24</v>
      </c>
      <c r="S34" s="7" t="s">
        <v>24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58"/>
      <c r="AI34" s="58"/>
    </row>
    <row r="35" spans="1:35" ht="12.75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58"/>
      <c r="AI35" s="58"/>
    </row>
    <row r="36" spans="1:35" ht="12.75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66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68"/>
      <c r="AI36" s="68"/>
    </row>
    <row r="37" spans="1:35" ht="12.75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68"/>
      <c r="AI37" s="68"/>
    </row>
    <row r="38" spans="1:35" ht="12.75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68"/>
      <c r="AI38" s="68"/>
    </row>
    <row r="39" spans="1:35" ht="12.75">
      <c r="A39" s="18" t="s">
        <v>26</v>
      </c>
      <c r="B39" s="114">
        <f>COUNTIF(B4:B36,"NP")</f>
        <v>15</v>
      </c>
      <c r="C39" s="112"/>
      <c r="D39" s="19"/>
      <c r="E39" s="114">
        <f>COUNTIF(E4:E36,"NP")</f>
        <v>0</v>
      </c>
      <c r="F39" s="112"/>
      <c r="G39" s="115">
        <f>COUNTIF(H4:H36,"NP")</f>
        <v>2</v>
      </c>
      <c r="H39" s="112"/>
      <c r="I39" s="115">
        <f>COUNTIF(J4:J36,"NP")</f>
        <v>7</v>
      </c>
      <c r="J39" s="112"/>
      <c r="K39" s="114">
        <f>COUNTIF(K4:K36,"NP")</f>
        <v>0</v>
      </c>
      <c r="L39" s="112"/>
      <c r="M39" s="114">
        <f>COUNTIF(M4:M36,"NP")</f>
        <v>6</v>
      </c>
      <c r="N39" s="112"/>
      <c r="O39" s="19"/>
      <c r="P39" s="114">
        <f>COUNTIF(P4:P36,"NP")</f>
        <v>1</v>
      </c>
      <c r="Q39" s="112"/>
      <c r="R39" s="114">
        <f>COUNTIF(R4:R36,"NP")</f>
        <v>1</v>
      </c>
      <c r="S39" s="112"/>
      <c r="T39" s="114">
        <f>COUNTIF(T4:T36,"NP")</f>
        <v>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0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  <c r="AF39" s="114">
        <f>COUNTIF(AF4:AF36,"NP")</f>
        <v>0</v>
      </c>
      <c r="AG39" s="112"/>
      <c r="AH39" s="74"/>
      <c r="AI39" s="74"/>
    </row>
    <row r="40" spans="1:35" ht="12.75">
      <c r="A40" s="23" t="s">
        <v>27</v>
      </c>
      <c r="B40" s="113" t="e">
        <f ca="1">countcoloredcells(B4:B31,$A$40)</f>
        <v>#NAME?</v>
      </c>
      <c r="C40" s="112"/>
      <c r="D40" s="24"/>
      <c r="E40" s="113" t="e">
        <f ca="1">countcoloredcells(E4:E31,$A$40)</f>
        <v>#NAME?</v>
      </c>
      <c r="F40" s="112"/>
      <c r="G40" s="123" t="e">
        <f ca="1">countcoloredcells(H4:H31,$A$40)</f>
        <v>#NAME?</v>
      </c>
      <c r="H40" s="124"/>
      <c r="I40" s="123" t="e">
        <f ca="1">countcoloredcells(J4:J31,$A$40)</f>
        <v>#NAME?</v>
      </c>
      <c r="J40" s="124"/>
      <c r="K40" s="113" t="e">
        <f ca="1">countcoloredcells(K4:K36,$A$40)</f>
        <v>#NAME?</v>
      </c>
      <c r="L40" s="112"/>
      <c r="M40" s="113" t="e">
        <f ca="1">countcoloredcells(M4:M36,$A$40)</f>
        <v>#NAME?</v>
      </c>
      <c r="N40" s="112"/>
      <c r="O40" s="24"/>
      <c r="P40" s="113" t="e">
        <f ca="1">countcoloredcells(P4:P36,$A$40)</f>
        <v>#NAME?</v>
      </c>
      <c r="Q40" s="112"/>
      <c r="R40" s="113" t="e">
        <f ca="1">countcoloredcells(R4:R36,$A$40)</f>
        <v>#NAME?</v>
      </c>
      <c r="S40" s="112"/>
      <c r="T40" s="113" t="e">
        <f ca="1">countcoloredcells(T4:T36,$A$40)</f>
        <v>#NAME?</v>
      </c>
      <c r="U40" s="112"/>
      <c r="V40" s="113" t="e">
        <f ca="1">countcoloredcells(V4:V36,$A$40)</f>
        <v>#NAME?</v>
      </c>
      <c r="W40" s="112"/>
      <c r="X40" s="113" t="e">
        <f ca="1">countcoloredcells(X4:X36,$A$40)</f>
        <v>#NAME?</v>
      </c>
      <c r="Y40" s="112"/>
      <c r="Z40" s="113" t="e">
        <f ca="1">countcoloredcells(Z4:Z36,$A$40)</f>
        <v>#NAME?</v>
      </c>
      <c r="AA40" s="112"/>
      <c r="AB40" s="113" t="e">
        <f ca="1">countcoloredcells(AB4:AB36,$A$40)</f>
        <v>#NAME?</v>
      </c>
      <c r="AC40" s="112"/>
      <c r="AD40" s="113" t="e">
        <f ca="1">countcoloredcells(AD4:AD36,$A$40)</f>
        <v>#NAME?</v>
      </c>
      <c r="AE40" s="112"/>
      <c r="AF40" s="113" t="e">
        <f ca="1">countcoloredcells(AF4:AF36,$A$40)</f>
        <v>#NAME?</v>
      </c>
      <c r="AG40" s="112"/>
      <c r="AH40" s="76"/>
      <c r="AI40" s="76"/>
    </row>
    <row r="41" spans="1:35" ht="12.75">
      <c r="A41" s="27" t="s">
        <v>28</v>
      </c>
      <c r="B41" s="113" t="e">
        <f ca="1">countcoloredcells(B4:B36,$A$41)</f>
        <v>#NAME?</v>
      </c>
      <c r="C41" s="112"/>
      <c r="D41" s="24"/>
      <c r="E41" s="113" t="e">
        <f ca="1">countcoloredcells(E4:E36,$A$41)</f>
        <v>#NAME?</v>
      </c>
      <c r="F41" s="112"/>
      <c r="G41" s="123" t="e">
        <f ca="1">countcoloredcells(G3:G35,$A$41)</f>
        <v>#NAME?</v>
      </c>
      <c r="H41" s="124"/>
      <c r="I41" s="123" t="e">
        <f ca="1">countcoloredcells(I4:I36,$A$41)</f>
        <v>#NAME?</v>
      </c>
      <c r="J41" s="124"/>
      <c r="K41" s="113" t="e">
        <f ca="1">countcoloredcells(K4:K36,$A$41)</f>
        <v>#NAME?</v>
      </c>
      <c r="L41" s="112"/>
      <c r="M41" s="113" t="e">
        <f ca="1">countcoloredcells(M4:M36,$A$41)</f>
        <v>#NAME?</v>
      </c>
      <c r="N41" s="112"/>
      <c r="O41" s="24"/>
      <c r="P41" s="113" t="e">
        <f ca="1">countcoloredcells(P4:P36,$A$41)</f>
        <v>#NAME?</v>
      </c>
      <c r="Q41" s="112"/>
      <c r="R41" s="113" t="e">
        <f ca="1">countcoloredcells(R4:R36,$A$41)</f>
        <v>#NAME?</v>
      </c>
      <c r="S41" s="112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  <c r="AF41" s="113" t="e">
        <f ca="1">countcoloredcells(AF4:AF36,$A$41)</f>
        <v>#NAME?</v>
      </c>
      <c r="AG41" s="112"/>
      <c r="AH41" s="76"/>
      <c r="AI41" s="76"/>
    </row>
    <row r="42" spans="1:35" ht="12.75" hidden="1">
      <c r="A42" s="28" t="s">
        <v>29</v>
      </c>
      <c r="B42" s="113" t="e">
        <f ca="1">countcoloredcells(B4:B36,$A$42)</f>
        <v>#NAME?</v>
      </c>
      <c r="C42" s="112"/>
      <c r="D42" s="24"/>
      <c r="E42" s="113" t="e">
        <f ca="1">countcoloredcells(E4:E36,$A$42)</f>
        <v>#NAME?</v>
      </c>
      <c r="F42" s="112"/>
      <c r="G42" s="123" t="e">
        <f ca="1">countcoloredcells(G4:G36,$A$42)</f>
        <v>#NAME?</v>
      </c>
      <c r="H42" s="124"/>
      <c r="I42" s="123" t="e">
        <f ca="1">countcoloredcells(I4:I36,$A$42)</f>
        <v>#NAME?</v>
      </c>
      <c r="J42" s="124"/>
      <c r="K42" s="123" t="e">
        <f ca="1">countcoloredcells(K4:K36,$A$42)</f>
        <v>#NAME?</v>
      </c>
      <c r="L42" s="124"/>
      <c r="M42" s="113" t="e">
        <f ca="1">countcoloredcells(M4:M36,$A$42)</f>
        <v>#NAME?</v>
      </c>
      <c r="N42" s="112"/>
      <c r="O42" s="24"/>
      <c r="P42" s="113" t="e">
        <f ca="1">countcoloredcells(P4:P36,$A$42)</f>
        <v>#NAME?</v>
      </c>
      <c r="Q42" s="112"/>
      <c r="R42" s="113" t="e">
        <f ca="1">countcoloredcells(R4:R36,$A$42)</f>
        <v>#NAME?</v>
      </c>
      <c r="S42" s="112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  <c r="AF42" s="113" t="e">
        <f ca="1">countcoloredcells(AF4:AF36,$A$42)</f>
        <v>#NAME?</v>
      </c>
      <c r="AG42" s="112"/>
      <c r="AH42" s="76"/>
      <c r="AI42" s="76"/>
    </row>
    <row r="43" spans="1:35" ht="12.75" hidden="1">
      <c r="A43" s="29" t="s">
        <v>30</v>
      </c>
      <c r="B43" s="33" t="e">
        <f ca="1">IF(AND(DAY(TODAY()) &lt;= DAY(EOMONTH($A$4,0)), MONTH(TODAY()) =MONTH($A$4), ISNUMBER($B$46)), DAY(TODAY()) - (B$39+B$40+B$41+B$42+$B$46), DAY(EOMONTH($A$4,0)) - (B$39+B$40+B$41+B$42+$B$46))</f>
        <v>#NAME?</v>
      </c>
      <c r="C43" s="24"/>
      <c r="D43" s="24"/>
      <c r="E43" s="33" t="e">
        <f ca="1">IF(AND(DAY(TODAY()) &lt;= DAY(EOMONTH($A$4,0)), MONTH(TODAY()) =MONTH($A$4), ISNUMBER($B$46)), DAY(TODAY()) - (E$39+E$40+E$41+E$42+$B$46), DAY(EOMONTH($A$4,0)) - (E$39+E$40+E$41+E$42+$B$46))</f>
        <v>#NAME?</v>
      </c>
      <c r="F43" s="24"/>
      <c r="G43" s="33" t="e">
        <f ca="1">IF(AND(DAY(TODAY()) &lt;= DAY(EOMONTH($A$4,0)), MONTH(TODAY()) =MONTH($A$4), ISNUMBER($B$46)), DAY(TODAY()) - (G$39+G$40+G$41+G$42+$B$46), DAY(EOMONTH($A$4,0)) - (G$39+G$40+G$41+G$42+$B$46))</f>
        <v>#NAME?</v>
      </c>
      <c r="H43" s="24"/>
      <c r="I43" s="33" t="e">
        <f ca="1">IF(AND(DAY(TODAY()) &lt;= DAY(EOMONTH($A$4,0)), MONTH(TODAY()) =MONTH($A$4), ISNUMBER($B$46)), DAY(TODAY()) - (I$39+I$40+I$41+I$42+$B$46), DAY(EOMONTH($A$4,0)) - (I$39+I$40+I$41+I$42+$B$46))</f>
        <v>#NAME?</v>
      </c>
      <c r="J43" s="32"/>
      <c r="K43" s="33" t="e">
        <f ca="1">IF(AND(DAY(TODAY()) &lt;= DAY(EOMONTH($A$4,0)), MONTH(TODAY()) =MONTH($A$4), ISNUMBER($B$46)), DAY(TODAY()) - (K$39+K$40+K$41+K$42+$B$46), DAY(EOMONTH($A$4,0)) - (K$39+K$40+K$41+K$42+$B$46))</f>
        <v>#NAME?</v>
      </c>
      <c r="L43" s="24"/>
      <c r="M43" s="33" t="e">
        <f ca="1">IF(AND(DAY(TODAY()) &lt;= DAY(EOMONTH($A$4,0)), MONTH(TODAY()) =MONTH($A$4), ISNUMBER($B$46)), DAY(TODAY()) - (M$39+M$40+M$41+M$42+$B$46), DAY(EOMONTH($A$4,0)) - (M$39+M$40+M$41+M$42+$B$46))</f>
        <v>#NAME?</v>
      </c>
      <c r="N43" s="24"/>
      <c r="O43" s="24"/>
      <c r="P43" s="33" t="e">
        <f ca="1">IF(AND(DAY(TODAY()) &lt;= DAY(EOMONTH($A$4,0)), MONTH(TODAY()) =MONTH($A$4), ISNUMBER($B$46)), DAY(TODAY()) - (P$39+P$40+P$41+P$42+$B$46), DAY(EOMONTH($A$4,0)) - (P$39+P$40+P$41+P$42+$B$46))</f>
        <v>#NAME?</v>
      </c>
      <c r="Q43" s="24"/>
      <c r="R43" s="33" t="e">
        <f ca="1">IF(AND(DAY(TODAY()) &lt;= DAY(EOMONTH($A$4,0)), MONTH(TODAY()) =MONTH($A$4), ISNUMBER($B$46)), DAY(TODAY()) - (R$39+R$40+R$41+R$42+$B$46), DAY(EOMONTH($A$4,0)) - (R$39+R$40+R$41+R$42+$B$46))</f>
        <v>#NAME?</v>
      </c>
      <c r="S43" s="32"/>
      <c r="T43" s="33" t="e">
        <f ca="1">IF(AND(DAY(TODAY()) &lt;= DAY(EOMONTH($A$4,0)), MONTH(TODAY()) =MONTH($A$4), ISNUMBER($B$46)), DAY(TODAY()) - (T$39+T$40+T$41+T$42+$B$46), DAY(EOMONTH($A$4,0)) - (T$39+T$40+T$41+T$42+$B$46))</f>
        <v>#NAME?</v>
      </c>
      <c r="U43" s="32"/>
      <c r="V43" s="33" t="e">
        <f ca="1">IF(AND(DAY(TODAY()) &lt;= DAY(EOMONTH($A$4,0)), MONTH(TODAY()) =MONTH($A$4), ISNUMBER($B$46)), DAY(TODAY()) - (V$39+V$40+V$41+V$42+$B$46), DAY(EOMONTH($A$4,0)) - (V$39+V$40+V$41+V$42+$B$46))</f>
        <v>#NAME?</v>
      </c>
      <c r="W43" s="32"/>
      <c r="X43" s="33" t="e">
        <f ca="1">IF(AND(DAY(TODAY()) &lt;= DAY(EOMONTH($A$4,0)), MONTH(TODAY()) =MONTH($A$4), ISNUMBER($B$46)), DAY(TODAY()) - (X$39+X$40+X$41+X$42+$B$46), DAY(EOMONTH($A$4,0)) - (X$39+X$40+X$41+X$42+$B$46))</f>
        <v>#NAME?</v>
      </c>
      <c r="Y43" s="32"/>
      <c r="Z43" s="33" t="e">
        <f ca="1">IF(AND(DAY(TODAY()) &lt;= DAY(EOMONTH($A$4,0)), MONTH(TODAY()) =MONTH($A$4), ISNUMBER($B$46)), DAY(TODAY()) - (Z$39+Z$40+Z$41+Z$42+$B$46), DAY(EOMONTH($A$4,0)) - (Z$39+Z$40+Z$41+Z$42+$B$46))</f>
        <v>#NAME?</v>
      </c>
      <c r="AA43" s="32"/>
      <c r="AB43" s="33" t="e">
        <f ca="1">IF(AND(DAY(TODAY()) &lt;= DAY(EOMONTH($A$4,0)), MONTH(TODAY()) =MONTH($A$4), ISNUMBER($B$46)), DAY(TODAY()) - (AB$39+AB$40+AB$41+AB$42+$B$46), DAY(EOMONTH($A$4,0)) - (AB$39+AB$40+AB$41+AB$42+$B$46))</f>
        <v>#NAME?</v>
      </c>
      <c r="AC43" s="32"/>
      <c r="AD43" s="33" t="e">
        <f ca="1">IF(AND(DAY(TODAY()) &lt;= DAY(EOMONTH($A$4,0)), MONTH(TODAY()) =MONTH($A$4), ISNUMBER($B$46)), DAY(TODAY()) - (AD$39+AD$40+AD$41+AD$42+$B$46), DAY(EOMONTH($A$4,0)) - (AD$39+AD$40+AD$41+AD$42+$B$46))</f>
        <v>#NAME?</v>
      </c>
      <c r="AE43" s="32"/>
      <c r="AF43" s="33" t="e">
        <f ca="1">IF(AND(DAY(TODAY()) &lt;= DAY(EOMONTH($A$4,0)), MONTH(TODAY()) =MONTH($A$4), ISNUMBER($B$46)), DAY(TODAY()) - (AF$39+AF$40+AF$41+AF$42+$B$46), DAY(EOMONTH($A$4,0)) - (AF$39+AF$40+AF$41+AF$42+$B$46))</f>
        <v>#NAME?</v>
      </c>
      <c r="AG43" s="32"/>
      <c r="AH43" s="83"/>
      <c r="AI43" s="83"/>
    </row>
    <row r="44" spans="1:35" ht="12.75">
      <c r="A44" s="28" t="s">
        <v>31</v>
      </c>
      <c r="B44" s="111" t="e">
        <f ca="1">B43+B42-$B$45</f>
        <v>#NAME?</v>
      </c>
      <c r="C44" s="112"/>
      <c r="D44" s="24"/>
      <c r="E44" s="111" t="e">
        <f ca="1">E43+E42-$B$45</f>
        <v>#NAME?</v>
      </c>
      <c r="F44" s="112"/>
      <c r="G44" s="111" t="e">
        <f ca="1">G43+G42-$B$45</f>
        <v>#NAME?</v>
      </c>
      <c r="H44" s="112"/>
      <c r="I44" s="111" t="e">
        <f ca="1">I43+I42-$B$45</f>
        <v>#NAME?</v>
      </c>
      <c r="J44" s="112"/>
      <c r="K44" s="111" t="e">
        <f ca="1">K43+K42-$B$45</f>
        <v>#NAME?</v>
      </c>
      <c r="L44" s="112"/>
      <c r="M44" s="111" t="e">
        <f ca="1">M43+M42-$B$45</f>
        <v>#NAME?</v>
      </c>
      <c r="N44" s="112"/>
      <c r="O44" s="33"/>
      <c r="P44" s="111" t="e">
        <f ca="1">P43+P42-$B$45</f>
        <v>#NAME?</v>
      </c>
      <c r="Q44" s="112"/>
      <c r="R44" s="111" t="e">
        <f ca="1">R43+R42-$B$45</f>
        <v>#NAME?</v>
      </c>
      <c r="S44" s="112"/>
      <c r="T44" s="111" t="e">
        <f ca="1">T43+T42-$B$45</f>
        <v>#NAME?</v>
      </c>
      <c r="U44" s="112"/>
      <c r="V44" s="111" t="e">
        <f ca="1">V43+V42-$B$45</f>
        <v>#NAME?</v>
      </c>
      <c r="W44" s="112"/>
      <c r="X44" s="111" t="e">
        <f ca="1">X43+X42-$B$45</f>
        <v>#NAME?</v>
      </c>
      <c r="Y44" s="112"/>
      <c r="Z44" s="111" t="e">
        <f ca="1">Z43+Z42-$B$45</f>
        <v>#NAME?</v>
      </c>
      <c r="AA44" s="112"/>
      <c r="AB44" s="111" t="e">
        <f ca="1">AB43+AB42-$B$45</f>
        <v>#NAME?</v>
      </c>
      <c r="AC44" s="112"/>
      <c r="AD44" s="111" t="e">
        <f ca="1">AD43+AD42-$B$45</f>
        <v>#NAME?</v>
      </c>
      <c r="AE44" s="112"/>
      <c r="AF44" s="111" t="e">
        <f ca="1">AF43+AF42-$B$45</f>
        <v>#NAME?</v>
      </c>
      <c r="AG44" s="112"/>
      <c r="AH44" s="85"/>
      <c r="AI44" s="85"/>
    </row>
    <row r="45" spans="1:35" ht="15">
      <c r="A45" s="34" t="s">
        <v>32</v>
      </c>
      <c r="B45" s="39">
        <f>COUNTIF(B4:B36,"***** ***** Holiday ***")</f>
        <v>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86"/>
      <c r="AI45" s="86"/>
    </row>
    <row r="46" spans="1:35" ht="15">
      <c r="A46" s="37" t="s">
        <v>33</v>
      </c>
      <c r="B46" s="30">
        <f ca="1">SUMPRODUCT(--(TEXT(ROW(INDIRECT(A4&amp;":"&amp;IF(MONTH(TODAY())=MONTH(A4),TODAY(),EOMONTH(A4,0)))),"ddd")="Sun"))</f>
        <v>4</v>
      </c>
      <c r="D46" s="38"/>
      <c r="E46" s="38"/>
      <c r="F46" s="38"/>
      <c r="G46" s="38"/>
      <c r="H46" s="38"/>
      <c r="I46" s="38"/>
      <c r="J46" s="38"/>
      <c r="K46" s="38"/>
      <c r="L46" s="39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87"/>
      <c r="AI46" s="87"/>
    </row>
    <row r="47" spans="1:35" ht="12.75">
      <c r="A47" s="34" t="s">
        <v>34</v>
      </c>
      <c r="B47" s="40">
        <v>0.35416666666666669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</row>
    <row r="48" spans="1:35" ht="12.75">
      <c r="A48" s="34" t="s">
        <v>35</v>
      </c>
      <c r="B48" s="38"/>
      <c r="C48" s="38"/>
      <c r="D48" s="41">
        <f>SUM(D4:D34)</f>
        <v>0.14305555555555521</v>
      </c>
      <c r="E48" s="38"/>
      <c r="F48" s="42"/>
      <c r="G48" s="41">
        <f>SUM(G4:G34)</f>
        <v>8.6222222222222218</v>
      </c>
      <c r="H48" s="42"/>
      <c r="I48" s="38"/>
      <c r="J48" s="41">
        <f>SUM(J4:J34)</f>
        <v>13.543749999999999</v>
      </c>
      <c r="K48" s="38"/>
      <c r="L48" s="38"/>
      <c r="M48" s="41">
        <f>SUM(M4:M34)</f>
        <v>3.2576388888888892</v>
      </c>
      <c r="N48" s="38"/>
      <c r="O48" s="38"/>
      <c r="P48" s="41">
        <f>SUM(P4:P34)</f>
        <v>9.0395833333333329</v>
      </c>
      <c r="Q48" s="38"/>
      <c r="R48" s="38"/>
      <c r="S48" s="41">
        <f>SUM(S4:S34)</f>
        <v>17.738888888888887</v>
      </c>
      <c r="T48" s="43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</row>
    <row r="49" spans="1:35" ht="12.75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43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87"/>
      <c r="AI49" s="87"/>
    </row>
    <row r="50" spans="1:35" ht="12.75">
      <c r="A50" s="44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8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</row>
    <row r="51" spans="1:35" ht="15">
      <c r="A51" s="44"/>
      <c r="B51" s="87"/>
      <c r="C51" s="87"/>
      <c r="D51" s="89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90">
        <v>278</v>
      </c>
      <c r="P51" s="87"/>
      <c r="Q51" s="87"/>
      <c r="R51" s="88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</row>
    <row r="52" spans="1:35" ht="12.75">
      <c r="A52" s="44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8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</row>
    <row r="53" spans="1:35" ht="14.25">
      <c r="A53" s="91">
        <f>DAY(EOMONTH(A4,0))</f>
        <v>31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8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</row>
    <row r="54" spans="1:35" ht="12.75">
      <c r="A54" s="44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8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</row>
    <row r="55" spans="1:35" ht="12.75">
      <c r="A55" s="44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8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</row>
    <row r="56" spans="1:35" ht="12.75">
      <c r="A56" s="44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8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</row>
    <row r="57" spans="1:35" ht="12.75">
      <c r="A57" s="44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8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</row>
    <row r="58" spans="1:35" ht="12.75">
      <c r="A58" s="44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8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</row>
    <row r="59" spans="1:35" ht="12.75">
      <c r="A59" s="44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8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</row>
  </sheetData>
  <mergeCells count="95">
    <mergeCell ref="E44:F44"/>
    <mergeCell ref="B44:C44"/>
    <mergeCell ref="P44:Q44"/>
    <mergeCell ref="T44:U44"/>
    <mergeCell ref="M44:N44"/>
    <mergeCell ref="R44:S44"/>
    <mergeCell ref="K44:L44"/>
    <mergeCell ref="G44:H44"/>
    <mergeCell ref="I44:J44"/>
    <mergeCell ref="X42:Y42"/>
    <mergeCell ref="T39:U39"/>
    <mergeCell ref="K39:L39"/>
    <mergeCell ref="P40:Q40"/>
    <mergeCell ref="P41:Q41"/>
    <mergeCell ref="R41:S41"/>
    <mergeCell ref="T41:U41"/>
    <mergeCell ref="T40:U40"/>
    <mergeCell ref="R40:S40"/>
    <mergeCell ref="R39:S39"/>
    <mergeCell ref="P39:Q39"/>
    <mergeCell ref="K40:L40"/>
    <mergeCell ref="M40:N40"/>
    <mergeCell ref="M41:N41"/>
    <mergeCell ref="M39:N39"/>
    <mergeCell ref="AF42:AG42"/>
    <mergeCell ref="K41:L41"/>
    <mergeCell ref="G42:H42"/>
    <mergeCell ref="I42:J42"/>
    <mergeCell ref="B42:C42"/>
    <mergeCell ref="E42:F42"/>
    <mergeCell ref="AF41:AG41"/>
    <mergeCell ref="K42:L42"/>
    <mergeCell ref="M42:N42"/>
    <mergeCell ref="AD42:AE42"/>
    <mergeCell ref="AB42:AC42"/>
    <mergeCell ref="Z42:AA42"/>
    <mergeCell ref="R42:S42"/>
    <mergeCell ref="P42:Q42"/>
    <mergeCell ref="V42:W42"/>
    <mergeCell ref="T42:U42"/>
    <mergeCell ref="AD44:AE44"/>
    <mergeCell ref="AB44:AC44"/>
    <mergeCell ref="V44:W44"/>
    <mergeCell ref="Z44:AA44"/>
    <mergeCell ref="X44:Y44"/>
    <mergeCell ref="AF44:AG44"/>
    <mergeCell ref="Z39:AA39"/>
    <mergeCell ref="Z40:AA40"/>
    <mergeCell ref="X40:Y40"/>
    <mergeCell ref="V40:W40"/>
    <mergeCell ref="X39:Y39"/>
    <mergeCell ref="V39:W39"/>
    <mergeCell ref="AB40:AC40"/>
    <mergeCell ref="AB39:AC39"/>
    <mergeCell ref="AD40:AE40"/>
    <mergeCell ref="AD39:AE39"/>
    <mergeCell ref="AF39:AG39"/>
    <mergeCell ref="AF40:AG40"/>
    <mergeCell ref="AD41:AE41"/>
    <mergeCell ref="AB41:AC41"/>
    <mergeCell ref="Z41:AA41"/>
    <mergeCell ref="B39:C39"/>
    <mergeCell ref="B41:C41"/>
    <mergeCell ref="B40:C40"/>
    <mergeCell ref="I41:J41"/>
    <mergeCell ref="G39:H39"/>
    <mergeCell ref="E40:F40"/>
    <mergeCell ref="E41:F41"/>
    <mergeCell ref="I40:J40"/>
    <mergeCell ref="E39:F39"/>
    <mergeCell ref="I39:J39"/>
    <mergeCell ref="G40:H40"/>
    <mergeCell ref="G41:H41"/>
    <mergeCell ref="B2:C2"/>
    <mergeCell ref="A1:A2"/>
    <mergeCell ref="E1:N1"/>
    <mergeCell ref="P1:S1"/>
    <mergeCell ref="T1:AG1"/>
    <mergeCell ref="AB2:AC2"/>
    <mergeCell ref="Z2:AA2"/>
    <mergeCell ref="AF2:AG2"/>
    <mergeCell ref="AD2:AE2"/>
    <mergeCell ref="V2:W2"/>
    <mergeCell ref="X2:Y2"/>
    <mergeCell ref="T2:U2"/>
    <mergeCell ref="M2:N2"/>
    <mergeCell ref="B1:C1"/>
    <mergeCell ref="G2:H2"/>
    <mergeCell ref="I2:J2"/>
    <mergeCell ref="P2:Q2"/>
    <mergeCell ref="E2:F2"/>
    <mergeCell ref="K2:L2"/>
    <mergeCell ref="R2:S2"/>
    <mergeCell ref="X41:Y41"/>
    <mergeCell ref="V41:W41"/>
  </mergeCells>
  <conditionalFormatting sqref="C4:C36 F4:F38 I4 L4:L38 O4 R4 U4:U38 W4:W38 Y4:Y38 AA4:AA38 AC4:AC38 AE4:AE38 AG4:AG38 AI4:AI38 H5:H7 J5:J7 N5:N7 Q5:Q7 S5:S7 AH5:AH7 I8 O8 R8 H9:H14 J9:J14 N9:N14 Q9:Q14 S9:S14 AH9:AH14 I15 O15 R15 H16:H21 J16:J21 N16:N21 Q16:Q21 S16:S21 AH16:AH21 I22 O22 R22 H23:H28 J23:J28 N23:N28 Q23:Q28 S23:S28 AH23:AH28 I29 O29 R29 H30:H38 J30:J38 N30:N38 Q30:Q38 S30:S38 AH30:AH38">
    <cfRule type="expression" dxfId="98" priority="1">
      <formula>AND(VALUE(C4) &lt;&gt; 0,HOUR(C4) = 17)</formula>
    </cfRule>
  </conditionalFormatting>
  <conditionalFormatting sqref="B4:AI36">
    <cfRule type="containsText" dxfId="97" priority="2" operator="containsText" text="NP">
      <formula>NOT(ISERROR(SEARCH(("NP"),(B4))))</formula>
    </cfRule>
  </conditionalFormatting>
  <conditionalFormatting sqref="B4:AI36">
    <cfRule type="expression" dxfId="96" priority="3">
      <formula>HOUR(C4) = ""</formula>
    </cfRule>
  </conditionalFormatting>
  <conditionalFormatting sqref="C4:C36 F4:F38 I4 L4:L38 O4 R4 U4:U38 W4:W38 Y4:Y38 AA4:AA38 AC4:AC38 AE4:AE38 AG4:AG38 AI4:AI38 H5:H7 J5:J7 N5:N7 Q5:Q7 S5:S7 AH5:AH7 I8 O8 R8 H9:H14 J9:J14 N9:N14 Q9:Q14 S9:S14 AH9:AH14 I15 O15 R15 H16:H21 J16:J21 N16:N21 Q16:Q21 S16:S21 AH16:AH21 I22 O22 R22 H23:H28 J23:J28 N23:N28 Q23:Q28 S23:S28 AH23:AH28 I29 O29 R29 H30:H38 J30:J38 N30:N38 Q30:Q38 S30:S38 AH30:AH38">
    <cfRule type="expression" dxfId="95" priority="4">
      <formula>AND(VALUE(C4) &lt;&gt; 0,HOUR(C4) &lt; 17)</formula>
    </cfRule>
  </conditionalFormatting>
  <conditionalFormatting sqref="C4:C36 F4:F38 I4 L4:L38 O4 R4 U4:U38 W4:W38 Y4:Y38 AA4:AA38 AC4:AC38 AE4:AE38 AG4:AG38 AI4:AI38 H5:H7 J5:J7 N5:N7 Q5:Q7 S5:S7 AH5:AH7 I8 O8 R8 H9:H14 J9:J14 N9:N14 Q9:Q14 S9:S14 AH9:AH14 I15 O15 R15 H16:H21 J16:J21 N16:N21 Q16:Q21 S16:S21 AH16:AH21 I22 O22 R22 H23:H28 J23:J28 N23:N28 Q23:Q28 S23:S28 AH23:AH28 I29 O29 R29 H30:H38 J30:J38 N30:N38 Q30:Q38 S30:S38 AH30:AH38">
    <cfRule type="expression" dxfId="94" priority="5">
      <formula>AND(HOUR(C4) &gt;=16,MINUTE(C4) &gt;=59,VALUE(C4) &lt;&gt; 0)</formula>
    </cfRule>
  </conditionalFormatting>
  <conditionalFormatting sqref="B4:B38 D4:E38 G4:G38 H4 I4:I38 J4 K4:K38 M4:M38 N4 O4:P38 Q4 R4:R38 S4 T4:T38 V4:V38 X4:X38 Z4:Z38 AB4:AB38 AD4:AD38 AF4:AF38 AH4 H8 J8 N8 Q8 S8 AH8 H15 J15 N15 Q15 S15 AH15 H22 J22 N22 Q22 S22 AH22 H29 J29 N29 Q29 S29 AH29">
    <cfRule type="expression" dxfId="93" priority="6">
      <formula>AND(HOUR(B4) &gt;= 8, MINUTE(B4) &gt;= 36)</formula>
    </cfRule>
  </conditionalFormatting>
  <conditionalFormatting sqref="B4:B38 D4:E38 G4:G38 H4 I4:I38 J4 K4:K38 M4:M38 N4 O4:P38 Q4 R4:R38 S4 T4:T38 V4:V38 X4:X38 Z4:Z38 AB4:AB38 AD4:AD38 AF4:AF38 AH4 H8 J8 N8 Q8 S8 AH8 H15 J15 N15 Q15 S15 AH15 H22 J22 N22 Q22 S22 AH22 H29 J29 N29 Q29 S29 AH29">
    <cfRule type="expression" dxfId="92" priority="7">
      <formula>HOUR(B4) &gt;8</formula>
    </cfRule>
  </conditionalFormatting>
  <conditionalFormatting sqref="B4:B38 D4:E38 G4:G38 H4 I4:I38 J4 K4:K38 M4:M38 N4 O4:P38 Q4 R4:R38 S4 T4:T38 V4:V38 X4:X38 Z4:Z38 AB4:AB38 AD4:AD38 AF4:AF38 AH4 H8 J8 N8 Q8 S8 AH8 H15 J15 N15 Q15 S15 AH15 H22 J22 N22 Q22 S22 AH22 H29 J29 N29 Q29 S29 AH29">
    <cfRule type="expression" dxfId="91" priority="8">
      <formula>AND(HOUR(B4) &lt;= 8,MINUTE(B4) &lt;= 30, VALUE(B4) &lt;&gt; 0)</formula>
    </cfRule>
  </conditionalFormatting>
  <conditionalFormatting sqref="B4:B38 D4:E38 G4:G38 H4 I4:I38 J4 K4:K38 M4:M38 N4 O4:P38 Q4 R4:R38 S4 T4:T38 V4:V38 X4:X38 Z4:Z38 AB4:AB38 AD4:AD38 AF4:AF38 AH4 H8 J8 N8 Q8 S8 AH8 H15 J15 N15 Q15 S15 AH15 H22 J22 N22 Q22 S22 AH22 H29 J29 N29 Q29 S29 AH29">
    <cfRule type="expression" dxfId="90" priority="9">
      <formula>AND(HOUR(B4) &lt; 8, VALUE(B4) &lt;&gt; 0)</formula>
    </cfRule>
  </conditionalFormatting>
  <conditionalFormatting sqref="B4:B38 D4:E38 G4:G38 H4 I4:I38 J4 K4:K38 M4:M38 N4 O4:P38 Q4 R4:R38 S4 T4:T38 V4:V38 X4:X38 Z4:Z38 AB4:AB38 AD4:AD38 AF4:AF38 AH4 H8 J8 N8 Q8 S8 AH8 H15 J15 N15 Q15 S15 AH15 H22 J22 N22 Q22 S22 AH22 H29 J29 N29 Q29 S29 AH29">
    <cfRule type="expression" dxfId="89" priority="10">
      <formula>AND(HOUR(B4) &lt;= 8,MINUTE(B4) &lt;= 35, VALUE(B4) &lt;&gt; 0)</formula>
    </cfRule>
  </conditionalFormatting>
  <conditionalFormatting sqref="B4:B38 D4:E38 G4:G38 H4 I4:I38 J4 K4:K38 M4:M38 N4 O4:P38 Q4 R4:R38 S4 T4:T38 V4:V38 X4:X38 Z4:Z38 AB4:AB38 AD4:AD38 AF4:AF38 AH4 H8 J8 N8 Q8 S8 AH8 H15 J15 N15 Q15 S15 AH15 H22 J22 N22 Q22 S22 AH22 H29 J29 N29 Q29 S29 AH29">
    <cfRule type="expression" dxfId="88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3"/>
  <sheetViews>
    <sheetView workbookViewId="0"/>
  </sheetViews>
  <sheetFormatPr defaultColWidth="14.42578125" defaultRowHeight="15.75" customHeight="1"/>
  <cols>
    <col min="1" max="1" width="36.7109375" customWidth="1"/>
    <col min="2" max="2" width="98.5703125" customWidth="1"/>
  </cols>
  <sheetData>
    <row r="1" spans="1:2" ht="15.75" customHeight="1">
      <c r="A1" s="47" t="s">
        <v>36</v>
      </c>
      <c r="B1" s="48" t="s">
        <v>38</v>
      </c>
    </row>
    <row r="2" spans="1:2" ht="15.75" customHeight="1">
      <c r="A2" s="50" t="s">
        <v>39</v>
      </c>
      <c r="B2" s="53" t="s">
        <v>40</v>
      </c>
    </row>
    <row r="3" spans="1:2" ht="15.75" customHeight="1">
      <c r="A3" s="54" t="s">
        <v>41</v>
      </c>
      <c r="B3" s="53" t="s">
        <v>43</v>
      </c>
    </row>
  </sheetData>
  <hyperlinks>
    <hyperlink ref="B2" r:id="rId1" location="gid=1182292435"/>
    <hyperlink ref="B3" r:id="rId2" location="gid=189126396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H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2578125" defaultRowHeight="15.75" customHeight="1"/>
  <cols>
    <col min="1" max="1" width="22.7109375" hidden="1" customWidth="1"/>
    <col min="2" max="2" width="22.7109375" customWidth="1"/>
    <col min="3" max="3" width="8.7109375" customWidth="1"/>
    <col min="4" max="4" width="8.85546875" customWidth="1"/>
    <col min="5" max="12" width="7.5703125" customWidth="1"/>
    <col min="13" max="13" width="9" customWidth="1"/>
    <col min="14" max="14" width="8.85546875" customWidth="1"/>
    <col min="15" max="15" width="9.140625" customWidth="1"/>
    <col min="16" max="16" width="8.28515625" customWidth="1"/>
    <col min="17" max="20" width="7.5703125" customWidth="1"/>
    <col min="21" max="21" width="6.5703125" customWidth="1"/>
    <col min="22" max="22" width="7.5703125" customWidth="1"/>
    <col min="23" max="23" width="6.42578125" customWidth="1"/>
    <col min="24" max="24" width="7.5703125" customWidth="1"/>
    <col min="25" max="25" width="6.28515625" customWidth="1"/>
    <col min="26" max="28" width="7.5703125" customWidth="1"/>
    <col min="29" max="29" width="6.85546875" customWidth="1"/>
    <col min="30" max="30" width="7.5703125" customWidth="1"/>
    <col min="31" max="31" width="7" customWidth="1"/>
    <col min="32" max="34" width="7.5703125" customWidth="1"/>
  </cols>
  <sheetData>
    <row r="1" spans="1:34" ht="15.75" customHeight="1">
      <c r="A1" s="59"/>
      <c r="B1" s="118" t="s">
        <v>44</v>
      </c>
      <c r="C1" s="117" t="s">
        <v>2</v>
      </c>
      <c r="D1" s="112"/>
      <c r="E1" s="1"/>
      <c r="F1" s="1"/>
      <c r="G1" s="116" t="s">
        <v>3</v>
      </c>
      <c r="H1" s="120"/>
      <c r="I1" s="120"/>
      <c r="J1" s="120"/>
      <c r="K1" s="120"/>
      <c r="L1" s="120"/>
      <c r="M1" s="120"/>
      <c r="N1" s="120"/>
      <c r="O1" s="120"/>
      <c r="P1" s="112"/>
      <c r="Q1" s="121" t="s">
        <v>4</v>
      </c>
      <c r="R1" s="120"/>
      <c r="S1" s="120"/>
      <c r="T1" s="112"/>
      <c r="U1" s="117" t="s">
        <v>5</v>
      </c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12"/>
    </row>
    <row r="2" spans="1:34" ht="15.75" customHeight="1">
      <c r="A2" s="59"/>
      <c r="B2" s="119"/>
      <c r="C2" s="116" t="s">
        <v>6</v>
      </c>
      <c r="D2" s="112"/>
      <c r="E2" s="3"/>
      <c r="F2" s="3"/>
      <c r="G2" s="117" t="s">
        <v>8</v>
      </c>
      <c r="H2" s="112"/>
      <c r="I2" s="117" t="s">
        <v>9</v>
      </c>
      <c r="J2" s="112"/>
      <c r="K2" s="117" t="s">
        <v>10</v>
      </c>
      <c r="L2" s="112"/>
      <c r="M2" s="117" t="s">
        <v>11</v>
      </c>
      <c r="N2" s="112"/>
      <c r="O2" s="117" t="s">
        <v>42</v>
      </c>
      <c r="P2" s="112"/>
      <c r="Q2" s="117" t="s">
        <v>12</v>
      </c>
      <c r="R2" s="112"/>
      <c r="S2" s="117" t="s">
        <v>13</v>
      </c>
      <c r="T2" s="112"/>
      <c r="U2" s="116" t="s">
        <v>14</v>
      </c>
      <c r="V2" s="112"/>
      <c r="W2" s="117" t="s">
        <v>15</v>
      </c>
      <c r="X2" s="112"/>
      <c r="Y2" s="117" t="s">
        <v>16</v>
      </c>
      <c r="Z2" s="112"/>
      <c r="AA2" s="116" t="s">
        <v>17</v>
      </c>
      <c r="AB2" s="112"/>
      <c r="AC2" s="116" t="s">
        <v>18</v>
      </c>
      <c r="AD2" s="112"/>
      <c r="AE2" s="116" t="s">
        <v>19</v>
      </c>
      <c r="AF2" s="112"/>
      <c r="AG2" s="116" t="s">
        <v>20</v>
      </c>
      <c r="AH2" s="112"/>
    </row>
    <row r="3" spans="1:34" ht="15.75" customHeight="1">
      <c r="A3" s="63"/>
      <c r="B3" s="4" t="s">
        <v>21</v>
      </c>
      <c r="C3" s="5" t="s">
        <v>22</v>
      </c>
      <c r="D3" s="5" t="s">
        <v>23</v>
      </c>
      <c r="E3" s="5"/>
      <c r="F3" s="5"/>
      <c r="G3" s="5" t="s">
        <v>22</v>
      </c>
      <c r="H3" s="5" t="s">
        <v>23</v>
      </c>
      <c r="I3" s="5" t="s">
        <v>22</v>
      </c>
      <c r="J3" s="5" t="s">
        <v>23</v>
      </c>
      <c r="K3" s="5" t="s">
        <v>22</v>
      </c>
      <c r="L3" s="5" t="s">
        <v>23</v>
      </c>
      <c r="M3" s="5" t="s">
        <v>22</v>
      </c>
      <c r="N3" s="5" t="s">
        <v>23</v>
      </c>
      <c r="O3" s="5" t="s">
        <v>22</v>
      </c>
      <c r="P3" s="5" t="s">
        <v>23</v>
      </c>
      <c r="Q3" s="5" t="s">
        <v>22</v>
      </c>
      <c r="R3" s="5" t="s">
        <v>23</v>
      </c>
      <c r="S3" s="5" t="s">
        <v>22</v>
      </c>
      <c r="T3" s="5" t="s">
        <v>23</v>
      </c>
      <c r="U3" s="5" t="s">
        <v>22</v>
      </c>
      <c r="V3" s="5" t="s">
        <v>23</v>
      </c>
      <c r="W3" s="5" t="s">
        <v>22</v>
      </c>
      <c r="X3" s="5" t="s">
        <v>23</v>
      </c>
      <c r="Y3" s="5" t="s">
        <v>22</v>
      </c>
      <c r="Z3" s="5" t="s">
        <v>23</v>
      </c>
      <c r="AA3" s="5" t="s">
        <v>22</v>
      </c>
      <c r="AB3" s="5" t="s">
        <v>23</v>
      </c>
      <c r="AC3" s="5" t="s">
        <v>22</v>
      </c>
      <c r="AD3" s="5" t="s">
        <v>23</v>
      </c>
      <c r="AE3" s="5" t="s">
        <v>22</v>
      </c>
      <c r="AF3" s="5" t="s">
        <v>23</v>
      </c>
      <c r="AG3" s="5" t="s">
        <v>22</v>
      </c>
      <c r="AH3" s="5" t="s">
        <v>23</v>
      </c>
    </row>
    <row r="4" spans="1:34" ht="15.75" customHeight="1">
      <c r="A4" s="64" t="str">
        <f t="shared" ref="A4:A33" ca="1" si="0">IFERROR(__xludf.DUMMYFUNCTION("TO_TEXT(B4)"),"Monday, April 01, 2019")</f>
        <v>Monday, April 01, 2019</v>
      </c>
      <c r="B4" s="6">
        <v>43556</v>
      </c>
      <c r="C4" s="7" t="s">
        <v>24</v>
      </c>
      <c r="D4" s="7" t="s">
        <v>24</v>
      </c>
      <c r="E4" s="9"/>
      <c r="F4" s="7">
        <v>21</v>
      </c>
      <c r="G4" s="9">
        <v>0.36875000000000002</v>
      </c>
      <c r="H4" s="9">
        <v>0.71250000000000002</v>
      </c>
      <c r="I4" s="9">
        <v>0.36875000000000002</v>
      </c>
      <c r="J4" s="9">
        <v>0.71250000000000002</v>
      </c>
      <c r="K4" s="7" t="s">
        <v>24</v>
      </c>
      <c r="L4" s="7" t="s">
        <v>24</v>
      </c>
      <c r="M4" s="9">
        <v>0.36875000000000002</v>
      </c>
      <c r="N4" s="9">
        <v>0.71250000000000002</v>
      </c>
      <c r="O4" s="9">
        <v>0.56597222222222221</v>
      </c>
      <c r="P4" s="9">
        <v>0.71250000000000002</v>
      </c>
      <c r="Q4" s="9">
        <v>0.53472222222222221</v>
      </c>
      <c r="R4" s="9">
        <v>0.71250000000000002</v>
      </c>
      <c r="S4" s="9">
        <v>0.35486111111111113</v>
      </c>
      <c r="T4" s="9">
        <v>0.70902777777777781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>
        <v>0.35416666666666669</v>
      </c>
      <c r="AF4" s="9">
        <v>0.66666666666666663</v>
      </c>
      <c r="AG4" s="9"/>
      <c r="AH4" s="9"/>
    </row>
    <row r="5" spans="1:34" ht="15.75" customHeight="1">
      <c r="A5" s="64" t="str">
        <f t="shared" ca="1" si="0"/>
        <v>Monday, April 01, 2019</v>
      </c>
      <c r="B5" s="6">
        <v>43557</v>
      </c>
      <c r="C5" s="7" t="s">
        <v>24</v>
      </c>
      <c r="D5" s="7" t="s">
        <v>24</v>
      </c>
      <c r="E5" s="9"/>
      <c r="F5" s="7">
        <v>1</v>
      </c>
      <c r="G5" s="9">
        <v>0.35486111111111113</v>
      </c>
      <c r="H5" s="9">
        <v>0.71111111111111114</v>
      </c>
      <c r="I5" s="9">
        <v>0.35486111111111113</v>
      </c>
      <c r="J5" s="9">
        <v>0.71111111111111114</v>
      </c>
      <c r="K5" s="7" t="s">
        <v>24</v>
      </c>
      <c r="L5" s="7" t="s">
        <v>24</v>
      </c>
      <c r="M5" s="9">
        <v>0.35486111111111113</v>
      </c>
      <c r="N5" s="9">
        <v>0.71111111111111114</v>
      </c>
      <c r="O5" s="9">
        <v>0.35486111111111113</v>
      </c>
      <c r="P5" s="9">
        <v>0.71111111111111114</v>
      </c>
      <c r="Q5" s="9">
        <v>0.36388888888888887</v>
      </c>
      <c r="R5" s="9">
        <v>0.71111111111111114</v>
      </c>
      <c r="S5" s="9">
        <v>0.35486111111111113</v>
      </c>
      <c r="T5" s="9">
        <v>0.70972222222222225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5.75" customHeight="1">
      <c r="A6" s="64" t="str">
        <f t="shared" ca="1" si="0"/>
        <v>Monday, April 01, 2019</v>
      </c>
      <c r="B6" s="6">
        <v>43558</v>
      </c>
      <c r="C6" s="9">
        <v>0.3527777777777778</v>
      </c>
      <c r="D6" s="9">
        <v>0.69444444444444442</v>
      </c>
      <c r="E6" s="9"/>
      <c r="F6" s="7">
        <v>2</v>
      </c>
      <c r="G6" s="9">
        <v>0.35555555555555557</v>
      </c>
      <c r="H6" s="9">
        <v>0.71875</v>
      </c>
      <c r="I6" s="9">
        <v>0.35555555555555557</v>
      </c>
      <c r="J6" s="9">
        <v>0.71875</v>
      </c>
      <c r="K6" s="7" t="s">
        <v>24</v>
      </c>
      <c r="L6" s="7" t="s">
        <v>24</v>
      </c>
      <c r="M6" s="9">
        <v>0.35555555555555557</v>
      </c>
      <c r="N6" s="9">
        <v>0.71875</v>
      </c>
      <c r="O6" s="9">
        <v>0.35555555555555557</v>
      </c>
      <c r="P6" s="9">
        <v>0.71875</v>
      </c>
      <c r="Q6" s="9">
        <v>0.36319444444444443</v>
      </c>
      <c r="R6" s="9">
        <v>0.71875</v>
      </c>
      <c r="S6" s="9">
        <v>0.35486111111111113</v>
      </c>
      <c r="T6" s="9">
        <v>0.70902777777777781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5.75" customHeight="1">
      <c r="A7" s="64" t="str">
        <f t="shared" ca="1" si="0"/>
        <v>Monday, April 01, 2019</v>
      </c>
      <c r="B7" s="6">
        <v>43559</v>
      </c>
      <c r="C7" s="7" t="s">
        <v>24</v>
      </c>
      <c r="D7" s="7" t="s">
        <v>24</v>
      </c>
      <c r="E7" s="9"/>
      <c r="F7" s="7">
        <v>53</v>
      </c>
      <c r="G7" s="9">
        <v>0.39097222222222222</v>
      </c>
      <c r="H7" s="9">
        <v>0.71250000000000002</v>
      </c>
      <c r="I7" s="9">
        <v>0.39097222222222222</v>
      </c>
      <c r="J7" s="9">
        <v>0.71250000000000002</v>
      </c>
      <c r="K7" s="7" t="s">
        <v>24</v>
      </c>
      <c r="L7" s="7" t="s">
        <v>24</v>
      </c>
      <c r="M7" s="9">
        <v>0.39097222222222222</v>
      </c>
      <c r="N7" s="9">
        <v>0.71250000000000002</v>
      </c>
      <c r="O7" s="9">
        <v>0.38055555555555554</v>
      </c>
      <c r="P7" s="9">
        <v>0.71250000000000002</v>
      </c>
      <c r="Q7" s="9">
        <v>0.37222222222222223</v>
      </c>
      <c r="R7" s="9">
        <v>0.71250000000000002</v>
      </c>
      <c r="S7" s="9">
        <v>0.35416666666666669</v>
      </c>
      <c r="T7" s="9">
        <v>0.70902777777777781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15.75" customHeight="1">
      <c r="A8" s="64" t="str">
        <f t="shared" ca="1" si="0"/>
        <v>Monday, April 01, 2019</v>
      </c>
      <c r="B8" s="6">
        <v>43560</v>
      </c>
      <c r="C8" s="7" t="s">
        <v>24</v>
      </c>
      <c r="D8" s="7" t="s">
        <v>24</v>
      </c>
      <c r="E8" s="9"/>
      <c r="F8" s="7">
        <v>12</v>
      </c>
      <c r="G8" s="9">
        <v>0.36249999999999999</v>
      </c>
      <c r="H8" s="9">
        <v>0.71666666666666667</v>
      </c>
      <c r="I8" s="9">
        <v>0.36249999999999999</v>
      </c>
      <c r="J8" s="9">
        <v>0.71666666666666667</v>
      </c>
      <c r="K8" s="7" t="s">
        <v>24</v>
      </c>
      <c r="L8" s="7" t="s">
        <v>24</v>
      </c>
      <c r="M8" s="9">
        <v>0.36249999999999999</v>
      </c>
      <c r="N8" s="9">
        <v>0.71666666666666667</v>
      </c>
      <c r="O8" s="9">
        <v>0.36249999999999999</v>
      </c>
      <c r="P8" s="9">
        <v>0.71666666666666667</v>
      </c>
      <c r="Q8" s="9">
        <v>0.36944444444444446</v>
      </c>
      <c r="R8" s="9">
        <v>0.71666666666666667</v>
      </c>
      <c r="S8" s="9">
        <v>0.35416666666666669</v>
      </c>
      <c r="T8" s="9">
        <v>0.70902777777777781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15.75" customHeight="1">
      <c r="A9" s="64" t="str">
        <f t="shared" ca="1" si="0"/>
        <v>Monday, April 01, 2019</v>
      </c>
      <c r="B9" s="6">
        <v>43561</v>
      </c>
      <c r="C9" s="9">
        <v>0.34236111111111112</v>
      </c>
      <c r="D9" s="9">
        <v>0.6875</v>
      </c>
      <c r="E9" s="9"/>
      <c r="F9" s="9"/>
      <c r="G9" s="9">
        <v>0.35069444444444442</v>
      </c>
      <c r="H9" s="9">
        <v>0.71319444444444446</v>
      </c>
      <c r="I9" s="9">
        <v>0.35069444444444442</v>
      </c>
      <c r="J9" s="9">
        <v>0.71319444444444446</v>
      </c>
      <c r="K9" s="7" t="s">
        <v>24</v>
      </c>
      <c r="L9" s="7" t="s">
        <v>24</v>
      </c>
      <c r="M9" s="9">
        <v>0.35069444444444442</v>
      </c>
      <c r="N9" s="9">
        <v>0.71319444444444446</v>
      </c>
      <c r="O9" s="9">
        <v>0.35069444444444442</v>
      </c>
      <c r="P9" s="9">
        <v>0.71319444444444446</v>
      </c>
      <c r="Q9" s="9">
        <v>0.35416666666666669</v>
      </c>
      <c r="R9" s="9">
        <v>0.71319444444444446</v>
      </c>
      <c r="S9" s="9">
        <v>0.35486111111111113</v>
      </c>
      <c r="T9" s="9">
        <v>0.71319444444444446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15.75" customHeight="1">
      <c r="A10" s="64" t="str">
        <f t="shared" ca="1" si="0"/>
        <v>Monday, April 01, 2019</v>
      </c>
      <c r="B10" s="6">
        <v>43562</v>
      </c>
      <c r="C10" s="126" t="s">
        <v>46</v>
      </c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12"/>
    </row>
    <row r="11" spans="1:34" ht="15.75" customHeight="1">
      <c r="A11" s="64" t="str">
        <f t="shared" ca="1" si="0"/>
        <v>Monday, April 01, 2019</v>
      </c>
      <c r="B11" s="6">
        <v>43563</v>
      </c>
      <c r="C11" s="9">
        <v>0.36805555555555558</v>
      </c>
      <c r="D11" s="9">
        <v>0.70902777777777781</v>
      </c>
      <c r="E11" s="9"/>
      <c r="F11" s="7">
        <v>12</v>
      </c>
      <c r="G11" s="9">
        <v>0.36249999999999999</v>
      </c>
      <c r="H11" s="9">
        <v>0.71875</v>
      </c>
      <c r="I11" s="9">
        <v>0.36249999999999999</v>
      </c>
      <c r="J11" s="9">
        <v>0.71875</v>
      </c>
      <c r="K11" s="7" t="s">
        <v>24</v>
      </c>
      <c r="L11" s="7" t="s">
        <v>24</v>
      </c>
      <c r="M11" s="9">
        <v>0.36249999999999999</v>
      </c>
      <c r="N11" s="9">
        <v>0.71875</v>
      </c>
      <c r="O11" s="9">
        <v>0.36249999999999999</v>
      </c>
      <c r="P11" s="9">
        <v>0.71875</v>
      </c>
      <c r="Q11" s="9">
        <v>0.36944444444444446</v>
      </c>
      <c r="R11" s="9">
        <v>0.71875</v>
      </c>
      <c r="S11" s="9">
        <v>0.35416666666666669</v>
      </c>
      <c r="T11" s="9">
        <v>0.70972222222222225</v>
      </c>
      <c r="U11" s="9"/>
      <c r="V11" s="9"/>
      <c r="W11" s="9"/>
      <c r="X11" s="9">
        <v>0.71875</v>
      </c>
      <c r="Y11" s="9"/>
      <c r="Z11" s="9"/>
      <c r="AA11" s="9">
        <v>0.20833333333333334</v>
      </c>
      <c r="AB11" s="9">
        <v>0.52083333333333337</v>
      </c>
      <c r="AC11" s="9"/>
      <c r="AD11" s="9"/>
      <c r="AE11" s="9"/>
      <c r="AF11" s="9"/>
      <c r="AG11" s="9">
        <v>0.52083333333333337</v>
      </c>
      <c r="AH11" s="9">
        <v>0.83333333333333337</v>
      </c>
    </row>
    <row r="12" spans="1:34" ht="15.75" customHeight="1">
      <c r="A12" s="64" t="str">
        <f t="shared" ca="1" si="0"/>
        <v>Monday, April 01, 2019</v>
      </c>
      <c r="B12" s="6">
        <v>43564</v>
      </c>
      <c r="C12" s="9">
        <v>0.37361111111111112</v>
      </c>
      <c r="D12" s="9">
        <v>0.69027777777777777</v>
      </c>
      <c r="E12" s="9"/>
      <c r="F12" s="9"/>
      <c r="G12" s="9">
        <v>0.34791666666666665</v>
      </c>
      <c r="H12" s="9">
        <v>0.70833333333333337</v>
      </c>
      <c r="I12" s="9">
        <v>0.34791666666666665</v>
      </c>
      <c r="J12" s="9">
        <v>0.70833333333333337</v>
      </c>
      <c r="K12" s="7" t="s">
        <v>24</v>
      </c>
      <c r="L12" s="7" t="s">
        <v>24</v>
      </c>
      <c r="M12" s="13">
        <v>0.37361111111111112</v>
      </c>
      <c r="N12" s="9">
        <v>0.70833333333333337</v>
      </c>
      <c r="O12" s="9">
        <v>0.37083333333333335</v>
      </c>
      <c r="P12" s="9">
        <v>0.70833333333333337</v>
      </c>
      <c r="Q12" s="9">
        <v>0.36875000000000002</v>
      </c>
      <c r="R12" s="9">
        <v>0.70833333333333337</v>
      </c>
      <c r="S12" s="9">
        <v>0.3527777777777778</v>
      </c>
      <c r="T12" s="9">
        <v>0.70833333333333337</v>
      </c>
      <c r="U12" s="9"/>
      <c r="V12" s="9"/>
      <c r="W12" s="9"/>
      <c r="X12" s="9"/>
      <c r="Y12" s="9"/>
      <c r="Z12" s="9"/>
      <c r="AA12" s="9">
        <v>0.20833333333333334</v>
      </c>
      <c r="AB12" s="9">
        <v>0.52083333333333337</v>
      </c>
      <c r="AC12" s="9"/>
      <c r="AD12" s="9"/>
      <c r="AE12" s="9"/>
      <c r="AF12" s="9"/>
      <c r="AG12" s="9">
        <v>0.35416666666666669</v>
      </c>
      <c r="AH12" s="9">
        <v>0.70833333333333337</v>
      </c>
    </row>
    <row r="13" spans="1:34" ht="15.75" customHeight="1">
      <c r="A13" s="64" t="str">
        <f t="shared" ca="1" si="0"/>
        <v>Monday, April 01, 2019</v>
      </c>
      <c r="B13" s="6">
        <v>43565</v>
      </c>
      <c r="C13" s="9">
        <v>0.3611111111111111</v>
      </c>
      <c r="D13" s="9">
        <v>0.67638888888888893</v>
      </c>
      <c r="E13" s="9"/>
      <c r="F13" s="7">
        <v>14</v>
      </c>
      <c r="G13" s="9">
        <v>0.36388888888888887</v>
      </c>
      <c r="H13" s="9">
        <v>0.70277777777777772</v>
      </c>
      <c r="I13" s="9">
        <v>0.36388888888888887</v>
      </c>
      <c r="J13" s="9">
        <v>0.70277777777777772</v>
      </c>
      <c r="K13" s="7" t="s">
        <v>24</v>
      </c>
      <c r="L13" s="7" t="s">
        <v>24</v>
      </c>
      <c r="M13" s="13">
        <v>0.36388888888888887</v>
      </c>
      <c r="N13" s="9">
        <v>0.70277777777777772</v>
      </c>
      <c r="O13" s="9">
        <v>0.36388888888888887</v>
      </c>
      <c r="P13" s="9">
        <v>0.70277777777777772</v>
      </c>
      <c r="Q13" s="9">
        <v>0.35972222222222222</v>
      </c>
      <c r="R13" s="9">
        <v>0.70277777777777772</v>
      </c>
      <c r="S13" s="9">
        <v>0.35416666666666669</v>
      </c>
      <c r="T13" s="9">
        <v>0.70486111111111116</v>
      </c>
      <c r="U13" s="9"/>
      <c r="V13" s="9"/>
      <c r="W13" s="9"/>
      <c r="X13" s="9"/>
      <c r="Y13" s="9">
        <v>0.35416666666666669</v>
      </c>
      <c r="Z13" s="9">
        <v>0.66666666666666663</v>
      </c>
      <c r="AA13" s="9"/>
      <c r="AB13" s="9"/>
      <c r="AC13" s="9"/>
      <c r="AD13" s="9"/>
      <c r="AE13" s="9"/>
      <c r="AF13" s="9"/>
      <c r="AG13" s="9"/>
      <c r="AH13" s="9"/>
    </row>
    <row r="14" spans="1:34" ht="15.75" customHeight="1">
      <c r="A14" s="64" t="str">
        <f t="shared" ca="1" si="0"/>
        <v>Monday, April 01, 2019</v>
      </c>
      <c r="B14" s="6">
        <v>43566</v>
      </c>
      <c r="C14" s="7" t="s">
        <v>24</v>
      </c>
      <c r="D14" s="7" t="s">
        <v>24</v>
      </c>
      <c r="E14" s="9"/>
      <c r="F14" s="9"/>
      <c r="G14" s="9">
        <v>0.3527777777777778</v>
      </c>
      <c r="H14" s="9">
        <v>0.71527777777777779</v>
      </c>
      <c r="I14" s="9">
        <v>0.3527777777777778</v>
      </c>
      <c r="J14" s="9">
        <v>0.71527777777777779</v>
      </c>
      <c r="K14" s="7" t="s">
        <v>24</v>
      </c>
      <c r="L14" s="7" t="s">
        <v>24</v>
      </c>
      <c r="M14" s="9">
        <v>0.3527777777777778</v>
      </c>
      <c r="N14" s="9">
        <v>0.71527777777777779</v>
      </c>
      <c r="O14" s="9">
        <v>0.37777777777777777</v>
      </c>
      <c r="P14" s="9">
        <v>0.71527777777777779</v>
      </c>
      <c r="Q14" s="9">
        <v>0.36805555555555558</v>
      </c>
      <c r="R14" s="9">
        <v>0.71527777777777779</v>
      </c>
      <c r="S14" s="9">
        <v>0.35416666666666669</v>
      </c>
      <c r="T14" s="9">
        <v>0.71527777777777779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v>0.35416666666666669</v>
      </c>
      <c r="AH14" s="9">
        <v>0.73263888888888884</v>
      </c>
    </row>
    <row r="15" spans="1:34" ht="15.75" customHeight="1">
      <c r="A15" s="64" t="str">
        <f t="shared" ca="1" si="0"/>
        <v>Monday, April 01, 2019</v>
      </c>
      <c r="B15" s="6">
        <v>43567</v>
      </c>
      <c r="C15" s="9">
        <v>0.35208333333333336</v>
      </c>
      <c r="D15" s="9">
        <v>0.69791666666666663</v>
      </c>
      <c r="E15" s="9"/>
      <c r="F15" s="9"/>
      <c r="G15" s="9">
        <v>0.35347222222222224</v>
      </c>
      <c r="H15" s="9">
        <v>0.73263888888888884</v>
      </c>
      <c r="I15" s="9">
        <v>0.35347222222222224</v>
      </c>
      <c r="J15" s="9">
        <v>0.73263888888888884</v>
      </c>
      <c r="K15" s="7" t="s">
        <v>24</v>
      </c>
      <c r="L15" s="7" t="s">
        <v>24</v>
      </c>
      <c r="M15" s="9">
        <v>0.35347222222222224</v>
      </c>
      <c r="N15" s="9">
        <v>0.73263888888888884</v>
      </c>
      <c r="O15" s="9">
        <v>0.35347222222222224</v>
      </c>
      <c r="P15" s="9">
        <v>0.73263888888888884</v>
      </c>
      <c r="Q15" s="9">
        <v>0.36527777777777776</v>
      </c>
      <c r="R15" s="9">
        <v>0.73263888888888884</v>
      </c>
      <c r="S15" s="9">
        <v>0.35555555555555557</v>
      </c>
      <c r="T15" s="9">
        <v>0.70833333333333337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ht="15.75" customHeight="1">
      <c r="A16" s="64" t="str">
        <f t="shared" ca="1" si="0"/>
        <v>Monday, April 01, 2019</v>
      </c>
      <c r="B16" s="6">
        <v>43568</v>
      </c>
      <c r="C16" s="126" t="s">
        <v>47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12"/>
    </row>
    <row r="17" spans="1:34" ht="15.75" customHeight="1">
      <c r="A17" s="64" t="str">
        <f t="shared" ca="1" si="0"/>
        <v>Monday, April 01, 2019</v>
      </c>
      <c r="B17" s="6">
        <v>43569</v>
      </c>
      <c r="C17" s="126" t="s">
        <v>46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12"/>
    </row>
    <row r="18" spans="1:34" ht="15.75" customHeight="1">
      <c r="A18" s="64" t="str">
        <f t="shared" ca="1" si="0"/>
        <v>Monday, April 01, 2019</v>
      </c>
      <c r="B18" s="6">
        <v>43570</v>
      </c>
      <c r="C18" s="9">
        <v>0.36875000000000002</v>
      </c>
      <c r="D18" s="9">
        <v>0.66805555555555551</v>
      </c>
      <c r="E18" s="9"/>
      <c r="F18" s="7">
        <v>23</v>
      </c>
      <c r="G18" s="9">
        <v>0.37013888888888891</v>
      </c>
      <c r="H18" s="9">
        <v>0.71319444444444446</v>
      </c>
      <c r="I18" s="9">
        <v>0.37013888888888891</v>
      </c>
      <c r="J18" s="9">
        <v>0.71319444444444446</v>
      </c>
      <c r="K18" s="7" t="s">
        <v>24</v>
      </c>
      <c r="L18" s="7" t="s">
        <v>24</v>
      </c>
      <c r="M18" s="9">
        <v>0.37013888888888891</v>
      </c>
      <c r="N18" s="9">
        <v>0.71319444444444446</v>
      </c>
      <c r="O18" s="9">
        <v>0.37013888888888891</v>
      </c>
      <c r="P18" s="9">
        <v>0.71319444444444446</v>
      </c>
      <c r="Q18" s="9">
        <v>0.36319444444444443</v>
      </c>
      <c r="R18" s="9">
        <v>0.71319444444444446</v>
      </c>
      <c r="S18" s="9">
        <v>0.35416666666666669</v>
      </c>
      <c r="T18" s="9">
        <v>0.70833333333333337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ht="15.75" customHeight="1">
      <c r="A19" s="64" t="str">
        <f t="shared" ca="1" si="0"/>
        <v>Monday, April 01, 2019</v>
      </c>
      <c r="B19" s="6">
        <v>43571</v>
      </c>
      <c r="C19" s="7" t="s">
        <v>24</v>
      </c>
      <c r="D19" s="7" t="s">
        <v>24</v>
      </c>
      <c r="E19" s="9"/>
      <c r="F19" s="7">
        <v>6</v>
      </c>
      <c r="G19" s="9">
        <v>0.35833333333333334</v>
      </c>
      <c r="H19" s="9">
        <v>0.71527777777777779</v>
      </c>
      <c r="I19" s="9">
        <v>0.35833333333333334</v>
      </c>
      <c r="J19" s="9">
        <v>0.71527777777777779</v>
      </c>
      <c r="K19" s="7" t="s">
        <v>24</v>
      </c>
      <c r="L19" s="7" t="s">
        <v>24</v>
      </c>
      <c r="M19" s="9">
        <v>0.35833333333333334</v>
      </c>
      <c r="N19" s="9">
        <v>0.71527777777777779</v>
      </c>
      <c r="O19" s="9">
        <v>0.35833333333333334</v>
      </c>
      <c r="P19" s="9">
        <v>0.71527777777777779</v>
      </c>
      <c r="Q19" s="9">
        <v>0.37361111111111112</v>
      </c>
      <c r="R19" s="9">
        <v>0.71527777777777779</v>
      </c>
      <c r="S19" s="9">
        <v>0.35486111111111113</v>
      </c>
      <c r="T19" s="9">
        <v>0.71527777777777779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ht="15.75" customHeight="1">
      <c r="A20" s="64" t="str">
        <f t="shared" ca="1" si="0"/>
        <v>Monday, April 01, 2019</v>
      </c>
      <c r="B20" s="6">
        <v>43572</v>
      </c>
      <c r="C20" s="9">
        <v>0.35347222222222224</v>
      </c>
      <c r="D20" s="9">
        <v>0.68194444444444446</v>
      </c>
      <c r="E20" s="9"/>
      <c r="F20" s="9"/>
      <c r="G20" s="9">
        <v>0.34861111111111109</v>
      </c>
      <c r="H20" s="9">
        <v>0.7104166666666667</v>
      </c>
      <c r="I20" s="9">
        <v>0.34861111111111109</v>
      </c>
      <c r="J20" s="9">
        <v>0.7104166666666667</v>
      </c>
      <c r="K20" s="7" t="s">
        <v>24</v>
      </c>
      <c r="L20" s="7" t="s">
        <v>24</v>
      </c>
      <c r="M20" s="9">
        <v>0.34861111111111109</v>
      </c>
      <c r="N20" s="9">
        <v>0.7104166666666667</v>
      </c>
      <c r="O20" s="9">
        <v>0.34861111111111109</v>
      </c>
      <c r="P20" s="9">
        <v>0.7104166666666667</v>
      </c>
      <c r="Q20" s="9">
        <v>0.35902777777777778</v>
      </c>
      <c r="R20" s="9">
        <v>0.7104166666666667</v>
      </c>
      <c r="S20" s="9">
        <v>0.35416666666666669</v>
      </c>
      <c r="T20" s="9">
        <v>0.70902777777777781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ht="15.75" customHeight="1">
      <c r="A21" s="64" t="str">
        <f t="shared" ca="1" si="0"/>
        <v>Monday, April 01, 2019</v>
      </c>
      <c r="B21" s="6">
        <v>43573</v>
      </c>
      <c r="C21" s="9">
        <v>0.37569444444444444</v>
      </c>
      <c r="D21" s="9">
        <v>0.60277777777777775</v>
      </c>
      <c r="E21" s="9"/>
      <c r="F21" s="9"/>
      <c r="G21" s="9">
        <v>0.34930555555555554</v>
      </c>
      <c r="H21" s="9">
        <v>0.70902777777777781</v>
      </c>
      <c r="I21" s="9">
        <v>0.34930555555555554</v>
      </c>
      <c r="J21" s="9">
        <v>0.70902777777777781</v>
      </c>
      <c r="K21" s="7" t="s">
        <v>24</v>
      </c>
      <c r="L21" s="7" t="s">
        <v>24</v>
      </c>
      <c r="M21" s="9">
        <v>0.34930555555555554</v>
      </c>
      <c r="N21" s="9">
        <v>0.70902777777777781</v>
      </c>
      <c r="O21" s="7" t="s">
        <v>24</v>
      </c>
      <c r="P21" s="7" t="s">
        <v>24</v>
      </c>
      <c r="Q21" s="9">
        <v>0.36388888888888887</v>
      </c>
      <c r="R21" s="9">
        <v>0.70902777777777781</v>
      </c>
      <c r="S21" s="9">
        <v>0.35347222222222224</v>
      </c>
      <c r="T21" s="9">
        <v>0.70902777777777781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ht="15.75" customHeight="1">
      <c r="A22" s="64" t="str">
        <f t="shared" ca="1" si="0"/>
        <v>Monday, April 01, 2019</v>
      </c>
      <c r="B22" s="6">
        <v>43574</v>
      </c>
      <c r="C22" s="7" t="s">
        <v>24</v>
      </c>
      <c r="D22" s="7" t="s">
        <v>24</v>
      </c>
      <c r="E22" s="9"/>
      <c r="F22" s="9"/>
      <c r="G22" s="9">
        <v>0.35416666666666669</v>
      </c>
      <c r="H22" s="9">
        <v>0.70972222222222225</v>
      </c>
      <c r="I22" s="7" t="s">
        <v>24</v>
      </c>
      <c r="J22" s="7" t="s">
        <v>24</v>
      </c>
      <c r="K22" s="7" t="s">
        <v>24</v>
      </c>
      <c r="L22" s="7" t="s">
        <v>24</v>
      </c>
      <c r="M22" s="9">
        <v>0.35416666666666669</v>
      </c>
      <c r="N22" s="9">
        <v>0.70972222222222225</v>
      </c>
      <c r="O22" s="9">
        <v>0.35416666666666669</v>
      </c>
      <c r="P22" s="9">
        <v>0.70972222222222225</v>
      </c>
      <c r="Q22" s="9">
        <v>0.36458333333333331</v>
      </c>
      <c r="R22" s="9">
        <v>0.70972222222222225</v>
      </c>
      <c r="S22" s="9">
        <v>0.35416666666666669</v>
      </c>
      <c r="T22" s="9">
        <v>0.70972222222222225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ht="15.75" customHeight="1">
      <c r="A23" s="64" t="str">
        <f t="shared" ca="1" si="0"/>
        <v>Monday, April 01, 2019</v>
      </c>
      <c r="B23" s="6">
        <v>43575</v>
      </c>
      <c r="C23" s="7" t="s">
        <v>24</v>
      </c>
      <c r="D23" s="7" t="s">
        <v>24</v>
      </c>
      <c r="E23" s="13"/>
      <c r="F23" s="13"/>
      <c r="G23" s="13">
        <v>0.35069444444444442</v>
      </c>
      <c r="H23" s="9">
        <v>0.7104166666666667</v>
      </c>
      <c r="I23" s="7" t="s">
        <v>24</v>
      </c>
      <c r="J23" s="7" t="s">
        <v>24</v>
      </c>
      <c r="K23" s="65" t="s">
        <v>24</v>
      </c>
      <c r="L23" s="67" t="s">
        <v>24</v>
      </c>
      <c r="M23" s="13">
        <v>0.35069444444444442</v>
      </c>
      <c r="N23" s="9">
        <v>0.7104166666666667</v>
      </c>
      <c r="O23" s="13">
        <v>0.35069444444444442</v>
      </c>
      <c r="P23" s="9">
        <v>0.7104166666666667</v>
      </c>
      <c r="Q23" s="9">
        <v>0.36805555555555558</v>
      </c>
      <c r="R23" s="9">
        <v>0.7104166666666667</v>
      </c>
      <c r="S23" s="9">
        <v>0.35416666666666669</v>
      </c>
      <c r="T23" s="9">
        <v>0.7104166666666667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ht="15.75" customHeight="1">
      <c r="A24" s="64" t="str">
        <f t="shared" ca="1" si="0"/>
        <v>Monday, April 01, 2019</v>
      </c>
      <c r="B24" s="6">
        <v>43576</v>
      </c>
      <c r="C24" s="126" t="s">
        <v>46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12"/>
    </row>
    <row r="25" spans="1:34" ht="15.75" customHeight="1">
      <c r="A25" s="64" t="str">
        <f t="shared" ca="1" si="0"/>
        <v>Monday, April 01, 2019</v>
      </c>
      <c r="B25" s="6">
        <v>43577</v>
      </c>
      <c r="C25" s="7" t="s">
        <v>24</v>
      </c>
      <c r="D25" s="7" t="s">
        <v>24</v>
      </c>
      <c r="E25" s="9"/>
      <c r="F25" s="9"/>
      <c r="G25" s="9">
        <v>0.3527777777777778</v>
      </c>
      <c r="H25" s="9">
        <v>0.70972222222222225</v>
      </c>
      <c r="I25" s="7" t="s">
        <v>24</v>
      </c>
      <c r="J25" s="7" t="s">
        <v>24</v>
      </c>
      <c r="K25" s="70" t="s">
        <v>24</v>
      </c>
      <c r="L25" s="71" t="s">
        <v>24</v>
      </c>
      <c r="M25" s="9">
        <v>0.3527777777777778</v>
      </c>
      <c r="N25" s="9">
        <v>0.70972222222222225</v>
      </c>
      <c r="O25" s="9">
        <v>0.3527777777777778</v>
      </c>
      <c r="P25" s="9">
        <v>0.70972222222222225</v>
      </c>
      <c r="Q25" s="9">
        <v>0.36180555555555555</v>
      </c>
      <c r="R25" s="9">
        <v>0.70972222222222225</v>
      </c>
      <c r="S25" s="9">
        <v>0.35416666666666669</v>
      </c>
      <c r="T25" s="9">
        <v>0.70972222222222225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ht="15.75" customHeight="1">
      <c r="A26" s="64" t="str">
        <f t="shared" ca="1" si="0"/>
        <v>Monday, April 01, 2019</v>
      </c>
      <c r="B26" s="6">
        <v>43578</v>
      </c>
      <c r="C26" s="72" t="s">
        <v>24</v>
      </c>
      <c r="D26" s="7" t="s">
        <v>24</v>
      </c>
      <c r="E26" s="73"/>
      <c r="F26" s="73"/>
      <c r="G26" s="73">
        <v>0.35347222222222224</v>
      </c>
      <c r="H26" s="9">
        <v>0.70833333333333337</v>
      </c>
      <c r="I26" s="7" t="s">
        <v>24</v>
      </c>
      <c r="J26" s="7" t="s">
        <v>24</v>
      </c>
      <c r="K26" s="70" t="s">
        <v>24</v>
      </c>
      <c r="L26" s="71" t="s">
        <v>24</v>
      </c>
      <c r="M26" s="73">
        <v>0.35347222222222224</v>
      </c>
      <c r="N26" s="9">
        <v>0.70833333333333337</v>
      </c>
      <c r="O26" s="73">
        <v>0.35347222222222224</v>
      </c>
      <c r="P26" s="9">
        <v>0.70833333333333337</v>
      </c>
      <c r="Q26" s="73">
        <v>0.37291666666666667</v>
      </c>
      <c r="R26" s="9">
        <v>0.70833333333333337</v>
      </c>
      <c r="S26" s="9">
        <v>0.35416666666666669</v>
      </c>
      <c r="T26" s="9">
        <v>0.70833333333333337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ht="15.75" customHeight="1">
      <c r="A27" s="64" t="str">
        <f t="shared" ca="1" si="0"/>
        <v>Monday, April 01, 2019</v>
      </c>
      <c r="B27" s="6">
        <v>43579</v>
      </c>
      <c r="C27" s="9">
        <v>0.38333333333333336</v>
      </c>
      <c r="D27" s="9">
        <v>0.69444444444444442</v>
      </c>
      <c r="E27" s="9"/>
      <c r="F27" s="7">
        <v>7</v>
      </c>
      <c r="G27" s="9">
        <v>0.35902777777777778</v>
      </c>
      <c r="H27" s="9">
        <v>0.70902777777777781</v>
      </c>
      <c r="I27" s="7" t="s">
        <v>24</v>
      </c>
      <c r="J27" s="7" t="s">
        <v>24</v>
      </c>
      <c r="K27" s="70" t="s">
        <v>24</v>
      </c>
      <c r="L27" s="71" t="s">
        <v>24</v>
      </c>
      <c r="M27" s="9">
        <v>0.35902777777777778</v>
      </c>
      <c r="N27" s="9">
        <v>0.70902777777777781</v>
      </c>
      <c r="O27" s="9">
        <v>0.35902777777777778</v>
      </c>
      <c r="P27" s="9">
        <v>0.70902777777777781</v>
      </c>
      <c r="Q27" s="9">
        <v>0.3611111111111111</v>
      </c>
      <c r="R27" s="9">
        <v>0.70902777777777781</v>
      </c>
      <c r="S27" s="9">
        <v>0.35416666666666669</v>
      </c>
      <c r="T27" s="9">
        <v>0.70902777777777781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15.75" customHeight="1">
      <c r="A28" s="64" t="str">
        <f t="shared" ca="1" si="0"/>
        <v>Monday, April 01, 2019</v>
      </c>
      <c r="B28" s="6">
        <v>43580</v>
      </c>
      <c r="C28" s="7" t="s">
        <v>24</v>
      </c>
      <c r="D28" s="7" t="s">
        <v>24</v>
      </c>
      <c r="E28" s="9"/>
      <c r="F28" s="7">
        <v>5</v>
      </c>
      <c r="G28" s="9">
        <v>0.3576388888888889</v>
      </c>
      <c r="H28" s="9">
        <v>0.71250000000000002</v>
      </c>
      <c r="I28" s="9">
        <v>0.3576388888888889</v>
      </c>
      <c r="J28" s="9">
        <v>0.71250000000000002</v>
      </c>
      <c r="K28" s="70" t="s">
        <v>24</v>
      </c>
      <c r="L28" s="71" t="s">
        <v>24</v>
      </c>
      <c r="M28" s="9">
        <v>0.3576388888888889</v>
      </c>
      <c r="N28" s="9">
        <v>0.71250000000000002</v>
      </c>
      <c r="O28" s="9">
        <v>0.3576388888888889</v>
      </c>
      <c r="P28" s="9">
        <v>0.71250000000000002</v>
      </c>
      <c r="Q28" s="9">
        <v>0.36458333333333331</v>
      </c>
      <c r="R28" s="9">
        <v>0.71250000000000002</v>
      </c>
      <c r="S28" s="9">
        <v>0.35347222222222224</v>
      </c>
      <c r="T28" s="9">
        <v>0.70902777777777781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ht="15.75" customHeight="1">
      <c r="A29" s="64" t="str">
        <f t="shared" ca="1" si="0"/>
        <v>Monday, April 01, 2019</v>
      </c>
      <c r="B29" s="6">
        <v>43581</v>
      </c>
      <c r="C29" s="7" t="s">
        <v>24</v>
      </c>
      <c r="D29" s="7" t="s">
        <v>24</v>
      </c>
      <c r="E29" s="9"/>
      <c r="F29" s="7">
        <v>2</v>
      </c>
      <c r="G29" s="9">
        <v>0.35555555555555557</v>
      </c>
      <c r="H29" s="9">
        <v>0.70902777777777781</v>
      </c>
      <c r="I29" s="9">
        <v>0.35555555555555557</v>
      </c>
      <c r="J29" s="9">
        <v>0.70902777777777781</v>
      </c>
      <c r="K29" s="7" t="s">
        <v>24</v>
      </c>
      <c r="L29" s="7" t="s">
        <v>24</v>
      </c>
      <c r="M29" s="9">
        <v>0.35555555555555557</v>
      </c>
      <c r="N29" s="9">
        <v>0.70902777777777781</v>
      </c>
      <c r="O29" s="9">
        <v>0.35555555555555557</v>
      </c>
      <c r="P29" s="9">
        <v>0.70902777777777781</v>
      </c>
      <c r="Q29" s="9">
        <v>0.36249999999999999</v>
      </c>
      <c r="R29" s="9">
        <v>0.70902777777777781</v>
      </c>
      <c r="S29" s="9">
        <v>0.35416666666666669</v>
      </c>
      <c r="T29" s="9">
        <v>0.70833333333333337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ht="15.75" customHeight="1">
      <c r="A30" s="64" t="str">
        <f t="shared" ca="1" si="0"/>
        <v>Monday, April 01, 2019</v>
      </c>
      <c r="B30" s="6">
        <v>43582</v>
      </c>
      <c r="C30" s="7" t="s">
        <v>24</v>
      </c>
      <c r="D30" s="7" t="s">
        <v>24</v>
      </c>
      <c r="E30" s="9"/>
      <c r="F30" s="9"/>
      <c r="G30" s="9">
        <v>0.35069444444444442</v>
      </c>
      <c r="H30" s="9">
        <v>0.7104166666666667</v>
      </c>
      <c r="I30" s="9">
        <v>0.35069444444444442</v>
      </c>
      <c r="J30" s="9">
        <v>0.7104166666666667</v>
      </c>
      <c r="K30" s="7" t="s">
        <v>24</v>
      </c>
      <c r="L30" s="7" t="s">
        <v>24</v>
      </c>
      <c r="M30" s="9">
        <v>0.35069444444444442</v>
      </c>
      <c r="N30" s="9">
        <v>0.7104166666666667</v>
      </c>
      <c r="O30" s="9">
        <v>0.35069444444444442</v>
      </c>
      <c r="P30" s="9">
        <v>0.7104166666666667</v>
      </c>
      <c r="Q30" s="7" t="s">
        <v>24</v>
      </c>
      <c r="R30" s="7" t="s">
        <v>24</v>
      </c>
      <c r="S30" s="9">
        <v>0.36249999999999999</v>
      </c>
      <c r="T30" s="9">
        <v>0.70833333333333337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5.75" customHeight="1">
      <c r="A31" s="64" t="str">
        <f t="shared" ca="1" si="0"/>
        <v>Monday, April 01, 2019</v>
      </c>
      <c r="B31" s="6">
        <v>43583</v>
      </c>
      <c r="C31" s="126" t="s">
        <v>46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12"/>
    </row>
    <row r="32" spans="1:34" ht="15.75" customHeight="1">
      <c r="A32" s="64" t="str">
        <f t="shared" ca="1" si="0"/>
        <v>Monday, April 01, 2019</v>
      </c>
      <c r="B32" s="6">
        <v>43584</v>
      </c>
      <c r="C32" s="9">
        <v>0.35416666666666669</v>
      </c>
      <c r="D32" s="9">
        <v>0.69513888888888886</v>
      </c>
      <c r="E32" s="9"/>
      <c r="F32" s="9"/>
      <c r="G32" s="9">
        <v>0.35416666666666669</v>
      </c>
      <c r="H32" s="9">
        <v>0.71250000000000002</v>
      </c>
      <c r="I32" s="9">
        <v>0.35416666666666669</v>
      </c>
      <c r="J32" s="9">
        <v>0.71250000000000002</v>
      </c>
      <c r="K32" s="7" t="s">
        <v>24</v>
      </c>
      <c r="L32" s="7" t="s">
        <v>24</v>
      </c>
      <c r="M32" s="9">
        <v>0.35416666666666669</v>
      </c>
      <c r="N32" s="9">
        <v>0.71250000000000002</v>
      </c>
      <c r="O32" s="9">
        <v>0.35416666666666669</v>
      </c>
      <c r="P32" s="9">
        <v>0.71250000000000002</v>
      </c>
      <c r="Q32" s="9">
        <v>0.36388888888888887</v>
      </c>
      <c r="R32" s="9">
        <v>0.71250000000000002</v>
      </c>
      <c r="S32" s="9">
        <v>0.35416666666666669</v>
      </c>
      <c r="T32" s="9">
        <v>0.70902777777777781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15.75" customHeight="1">
      <c r="A33" s="64" t="str">
        <f t="shared" ca="1" si="0"/>
        <v>Monday, April 01, 2019</v>
      </c>
      <c r="B33" s="6">
        <v>43585</v>
      </c>
      <c r="C33" s="7" t="s">
        <v>24</v>
      </c>
      <c r="D33" s="7" t="s">
        <v>24</v>
      </c>
      <c r="E33" s="9"/>
      <c r="F33" s="7">
        <v>13</v>
      </c>
      <c r="G33" s="9">
        <v>0.36319444444444443</v>
      </c>
      <c r="H33" s="9">
        <v>0.70833333333333337</v>
      </c>
      <c r="I33" s="9">
        <v>0.36319444444444443</v>
      </c>
      <c r="J33" s="9">
        <v>0.70833333333333337</v>
      </c>
      <c r="K33" s="7" t="s">
        <v>24</v>
      </c>
      <c r="L33" s="7" t="s">
        <v>24</v>
      </c>
      <c r="M33" s="9">
        <v>0.36319444444444443</v>
      </c>
      <c r="N33" s="9">
        <v>0.70833333333333337</v>
      </c>
      <c r="O33" s="9">
        <v>0.36319444444444443</v>
      </c>
      <c r="P33" s="9">
        <v>0.70833333333333337</v>
      </c>
      <c r="Q33" s="9">
        <v>0.3659722222222222</v>
      </c>
      <c r="R33" s="9">
        <v>0.70833333333333337</v>
      </c>
      <c r="S33" s="9">
        <v>0.35347222222222224</v>
      </c>
      <c r="T33" s="9">
        <v>0.70833333333333337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ht="15.75" customHeight="1">
      <c r="A34" s="64"/>
      <c r="B34" s="6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ht="15.75" customHeight="1">
      <c r="A35" s="64"/>
      <c r="B35" s="6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15.75" customHeight="1">
      <c r="A36" s="64"/>
      <c r="B36" s="6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66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ht="15.75" customHeight="1">
      <c r="A37" s="44"/>
      <c r="B37" s="17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ht="15.75" customHeight="1">
      <c r="A38" s="44"/>
      <c r="B38" s="17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ht="15.75" customHeight="1">
      <c r="A39" s="75"/>
      <c r="B39" s="18" t="s">
        <v>26</v>
      </c>
      <c r="C39" s="114">
        <f>COUNTIF(C4:C36,"NP")</f>
        <v>14</v>
      </c>
      <c r="D39" s="112"/>
      <c r="E39" s="19"/>
      <c r="F39" s="19"/>
      <c r="G39" s="114">
        <f>COUNTIF(G4:G36,"NP")</f>
        <v>0</v>
      </c>
      <c r="H39" s="112"/>
      <c r="I39" s="115">
        <f>COUNTIF(J4:J36,"NP")</f>
        <v>5</v>
      </c>
      <c r="J39" s="112"/>
      <c r="K39" s="115">
        <f>COUNTIF(L4:L36,"NP")</f>
        <v>25</v>
      </c>
      <c r="L39" s="112"/>
      <c r="M39" s="114">
        <f>COUNTIF(M4:M36,"NP")</f>
        <v>0</v>
      </c>
      <c r="N39" s="112"/>
      <c r="O39" s="114">
        <f>COUNTIF(O4:O36,"NP")</f>
        <v>1</v>
      </c>
      <c r="P39" s="112"/>
      <c r="Q39" s="114">
        <f>COUNTIF(Q4:Q36,"NP")</f>
        <v>1</v>
      </c>
      <c r="R39" s="112"/>
      <c r="S39" s="114">
        <f>COUNTIF(S4:S36,"NP")</f>
        <v>0</v>
      </c>
      <c r="T39" s="112"/>
      <c r="U39" s="114">
        <f>COUNTIF(U4:U36,"NP")</f>
        <v>0</v>
      </c>
      <c r="V39" s="112"/>
      <c r="W39" s="114">
        <f>COUNTIF(W4:W36,"NP")</f>
        <v>0</v>
      </c>
      <c r="X39" s="112"/>
      <c r="Y39" s="114">
        <f>COUNTIF(Y4:Y36,"NP")</f>
        <v>0</v>
      </c>
      <c r="Z39" s="112"/>
      <c r="AA39" s="114">
        <f>COUNTIF(AA4:AA36,"NP")</f>
        <v>0</v>
      </c>
      <c r="AB39" s="112"/>
      <c r="AC39" s="114">
        <f>COUNTIF(AC4:AC36,"NP")</f>
        <v>0</v>
      </c>
      <c r="AD39" s="112"/>
      <c r="AE39" s="114">
        <f>COUNTIF(AE4:AE36,"NP")</f>
        <v>0</v>
      </c>
      <c r="AF39" s="112"/>
      <c r="AG39" s="114">
        <f>COUNTIF(AG4:AG36,"NP")</f>
        <v>0</v>
      </c>
      <c r="AH39" s="112"/>
    </row>
    <row r="40" spans="1:34" ht="15.75" customHeight="1">
      <c r="A40" s="77"/>
      <c r="B40" s="23" t="s">
        <v>27</v>
      </c>
      <c r="C40" s="113" t="e">
        <f ca="1">countcoloredcells(C4:C36,$B$40)</f>
        <v>#NAME?</v>
      </c>
      <c r="D40" s="112"/>
      <c r="E40" s="24"/>
      <c r="F40" s="24"/>
      <c r="G40" s="113" t="e">
        <f ca="1">countcoloredcells(G4:G36,$B$40)</f>
        <v>#NAME?</v>
      </c>
      <c r="H40" s="112"/>
      <c r="I40" s="113" t="e">
        <f ca="1">countcoloredcells(I4:I36,$B$40)</f>
        <v>#NAME?</v>
      </c>
      <c r="J40" s="112"/>
      <c r="K40" s="113" t="e">
        <f ca="1">countcoloredcells(K4:K36,$B$40)</f>
        <v>#NAME?</v>
      </c>
      <c r="L40" s="112"/>
      <c r="M40" s="113" t="e">
        <f ca="1">countcoloredcells(M4:M36,$B$40)</f>
        <v>#NAME?</v>
      </c>
      <c r="N40" s="112"/>
      <c r="O40" s="113" t="e">
        <f ca="1">countcoloredcells(O4:O36,$B$40)</f>
        <v>#NAME?</v>
      </c>
      <c r="P40" s="112"/>
      <c r="Q40" s="113" t="e">
        <f ca="1">countcoloredcells(Q4:Q36,$B$40)</f>
        <v>#NAME?</v>
      </c>
      <c r="R40" s="112"/>
      <c r="S40" s="113" t="e">
        <f ca="1">countcoloredcells(S4:S36,$B$40)</f>
        <v>#NAME?</v>
      </c>
      <c r="T40" s="112"/>
      <c r="U40" s="113" t="e">
        <f ca="1">countcoloredcells(U4:U36,$B$40)</f>
        <v>#NAME?</v>
      </c>
      <c r="V40" s="112"/>
      <c r="W40" s="113" t="e">
        <f ca="1">countcoloredcells(W4:W36,$B$40)</f>
        <v>#NAME?</v>
      </c>
      <c r="X40" s="112"/>
      <c r="Y40" s="113" t="e">
        <f ca="1">countcoloredcells(Y4:Y36,$B$40)</f>
        <v>#NAME?</v>
      </c>
      <c r="Z40" s="112"/>
      <c r="AA40" s="113" t="e">
        <f ca="1">countcoloredcells(AA4:AA36,$B$40)</f>
        <v>#NAME?</v>
      </c>
      <c r="AB40" s="112"/>
      <c r="AC40" s="113" t="e">
        <f ca="1">countcoloredcells(AC4:AC36,$B$40)</f>
        <v>#NAME?</v>
      </c>
      <c r="AD40" s="112"/>
      <c r="AE40" s="113" t="e">
        <f ca="1">countcoloredcells(AE4:AE36,$B$40)</f>
        <v>#NAME?</v>
      </c>
      <c r="AF40" s="112"/>
      <c r="AG40" s="113" t="e">
        <f ca="1">countcoloredcells(AG4:AG36,$B$40)</f>
        <v>#NAME?</v>
      </c>
      <c r="AH40" s="112"/>
    </row>
    <row r="41" spans="1:34" ht="15.75" customHeight="1">
      <c r="A41" s="78"/>
      <c r="B41" s="27" t="s">
        <v>28</v>
      </c>
      <c r="C41" s="113" t="e">
        <f ca="1">countcoloredcells(C4:C36,$B$41)</f>
        <v>#NAME?</v>
      </c>
      <c r="D41" s="112"/>
      <c r="E41" s="24"/>
      <c r="F41" s="24"/>
      <c r="G41" s="113" t="e">
        <f ca="1">countcoloredcells(G4:G36,$B$41)</f>
        <v>#NAME?</v>
      </c>
      <c r="H41" s="112"/>
      <c r="I41" s="123" t="e">
        <f ca="1">countcoloredcells(I3:I35,$B$41)</f>
        <v>#NAME?</v>
      </c>
      <c r="J41" s="124"/>
      <c r="K41" s="123" t="e">
        <f ca="1">countcoloredcells(K4:K36,$B$41)</f>
        <v>#NAME?</v>
      </c>
      <c r="L41" s="124"/>
      <c r="M41" s="113" t="e">
        <f ca="1">countcoloredcells(M4:M36,$B$41)</f>
        <v>#NAME?</v>
      </c>
      <c r="N41" s="112"/>
      <c r="O41" s="113" t="e">
        <f ca="1">countcoloredcells(O4:O36,$B$41)</f>
        <v>#NAME?</v>
      </c>
      <c r="P41" s="112"/>
      <c r="Q41" s="113" t="e">
        <f ca="1">countcoloredcells(Q4:Q36,$B$41)</f>
        <v>#NAME?</v>
      </c>
      <c r="R41" s="112"/>
      <c r="S41" s="113" t="e">
        <f ca="1">countcoloredcells(S4:S36,$B$41)</f>
        <v>#NAME?</v>
      </c>
      <c r="T41" s="112"/>
      <c r="U41" s="113" t="e">
        <f ca="1">countcoloredcells(U4:U36,$B$41)</f>
        <v>#NAME?</v>
      </c>
      <c r="V41" s="112"/>
      <c r="W41" s="113" t="e">
        <f ca="1">countcoloredcells(W4:W36,$B$41)</f>
        <v>#NAME?</v>
      </c>
      <c r="X41" s="112"/>
      <c r="Y41" s="113" t="e">
        <f ca="1">countcoloredcells(Y4:Y36,$B$41)</f>
        <v>#NAME?</v>
      </c>
      <c r="Z41" s="112"/>
      <c r="AA41" s="113" t="e">
        <f ca="1">countcoloredcells(AA4:AA36,$B$41)</f>
        <v>#NAME?</v>
      </c>
      <c r="AB41" s="112"/>
      <c r="AC41" s="113" t="e">
        <f ca="1">countcoloredcells(AC4:AC36,$B$41)</f>
        <v>#NAME?</v>
      </c>
      <c r="AD41" s="112"/>
      <c r="AE41" s="113" t="e">
        <f ca="1">countcoloredcells(AE4:AE36,$B$41)</f>
        <v>#NAME?</v>
      </c>
      <c r="AF41" s="112"/>
      <c r="AG41" s="113" t="e">
        <f ca="1">countcoloredcells(AG4:AG36,$B$41)</f>
        <v>#NAME?</v>
      </c>
      <c r="AH41" s="112"/>
    </row>
    <row r="42" spans="1:34" ht="15.75" customHeight="1">
      <c r="A42" s="79"/>
      <c r="B42" s="28" t="s">
        <v>29</v>
      </c>
      <c r="C42" s="113" t="e">
        <f ca="1">countcoloredcells(C4:C36,$B$42)</f>
        <v>#NAME?</v>
      </c>
      <c r="D42" s="112"/>
      <c r="E42" s="24"/>
      <c r="F42" s="24"/>
      <c r="G42" s="113" t="e">
        <f ca="1">countcoloredcells(G4:G36,$B$42)</f>
        <v>#NAME?</v>
      </c>
      <c r="H42" s="112"/>
      <c r="I42" s="123" t="e">
        <f ca="1">countcoloredcells(I4:I36,$B$42)</f>
        <v>#NAME?</v>
      </c>
      <c r="J42" s="124"/>
      <c r="K42" s="123" t="e">
        <f ca="1">countcoloredcells(K4:K36,$B$42)</f>
        <v>#NAME?</v>
      </c>
      <c r="L42" s="124"/>
      <c r="M42" s="123" t="e">
        <f ca="1">countcoloredcells(M4:M36,$B$42)</f>
        <v>#NAME?</v>
      </c>
      <c r="N42" s="124"/>
      <c r="O42" s="113" t="e">
        <f ca="1">countcoloredcells(O4:O36,$B$42)</f>
        <v>#NAME?</v>
      </c>
      <c r="P42" s="112"/>
      <c r="Q42" s="113" t="e">
        <f ca="1">countcoloredcells(Q4:Q36,$B$42)</f>
        <v>#NAME?</v>
      </c>
      <c r="R42" s="112"/>
      <c r="S42" s="113" t="e">
        <f ca="1">countcoloredcells(S4:S36,$B$42)</f>
        <v>#NAME?</v>
      </c>
      <c r="T42" s="112"/>
      <c r="U42" s="113" t="e">
        <f ca="1">countcoloredcells(U4:U36,$B$42)</f>
        <v>#NAME?</v>
      </c>
      <c r="V42" s="112"/>
      <c r="W42" s="113" t="e">
        <f ca="1">countcoloredcells(W4:W36,$B$42)</f>
        <v>#NAME?</v>
      </c>
      <c r="X42" s="112"/>
      <c r="Y42" s="113" t="e">
        <f ca="1">countcoloredcells(Y4:Y36,$B$42)</f>
        <v>#NAME?</v>
      </c>
      <c r="Z42" s="112"/>
      <c r="AA42" s="113" t="e">
        <f ca="1">countcoloredcells(AA4:AA36,$B$42)</f>
        <v>#NAME?</v>
      </c>
      <c r="AB42" s="112"/>
      <c r="AC42" s="113" t="e">
        <f ca="1">countcoloredcells(AC4:AC36,$B$42)</f>
        <v>#NAME?</v>
      </c>
      <c r="AD42" s="112"/>
      <c r="AE42" s="113" t="e">
        <f ca="1">countcoloredcells(AE4:AE36,$B$42)</f>
        <v>#NAME?</v>
      </c>
      <c r="AF42" s="112"/>
      <c r="AG42" s="113" t="e">
        <f ca="1">countcoloredcells(AG4:AG36,$B$42)</f>
        <v>#NAME?</v>
      </c>
      <c r="AH42" s="112"/>
    </row>
    <row r="43" spans="1:34" ht="15.75" customHeight="1">
      <c r="A43" s="80"/>
      <c r="B43" s="29" t="s">
        <v>30</v>
      </c>
      <c r="C43" s="24" t="e">
        <f ca="1">IF(AND(DAY(TODAY()) &lt;= 30, MONTH(TODAY()) =4, ISNUMBER($O$46)), DAY(TODAY()) - (C39+C40+C41+C42+$O$46), DAY(4/30/2019) - (C39+C41+C42+$O$46))</f>
        <v>#NAME?</v>
      </c>
      <c r="D43" s="24"/>
      <c r="E43" s="24"/>
      <c r="F43" s="24"/>
      <c r="G43" s="24" t="e">
        <f ca="1">IF(AND(DAY(TODAY()) &lt;= 30, MONTH(TODAY()) =4, ISNUMBER($O$46)), DAY(TODAY()) - (G39+G40+G41+G42+$O$46), DAY(4/30/2019) - (G39+G41+G42+$O$46))</f>
        <v>#NAME?</v>
      </c>
      <c r="H43" s="24"/>
      <c r="I43" s="24" t="e">
        <f ca="1">IF(AND(DAY(TODAY()) &lt;= 30, MONTH(TODAY()) =4, ISNUMBER($O$46)), DAY(TODAY()) - (I39+I40+I41+I42+$O$46), DAY(4/30/2019) - (I39+I41+I42+$O$46))</f>
        <v>#NAME?</v>
      </c>
      <c r="J43" s="24"/>
      <c r="K43" s="24" t="e">
        <f ca="1">IF(AND(DAY(TODAY()) &lt;= 30, MONTH(TODAY()) =4, ISNUMBER($O$46)), DAY(TODAY()) - (K39+K40+K41+K42+$O$46), DAY(4/30/2019) - (K39+K41+K42+$O$46))</f>
        <v>#NAME?</v>
      </c>
      <c r="L43" s="32"/>
      <c r="M43" s="24" t="e">
        <f ca="1">IF(AND(DAY(TODAY()) &lt;= 30, MONTH(TODAY()) =4, ISNUMBER($O$46)), DAY(TODAY()) - (M39+M40+M41+M42+$O$46), DAY(4/30/2019) - (M39+M41+M42+$O$46))</f>
        <v>#NAME?</v>
      </c>
      <c r="N43" s="24"/>
      <c r="O43" s="24" t="e">
        <f ca="1">IF(AND(DAY(TODAY()) &lt;= 30, MONTH(TODAY()) =4, ISNUMBER($O$46)), DAY(TODAY()) - (O39+O40+O41+O42+$O$46), DAY(4/30/2019) - (O39+O41+O42+$O$46))</f>
        <v>#NAME?</v>
      </c>
      <c r="P43" s="24"/>
      <c r="Q43" s="24" t="e">
        <f ca="1">IF(AND(DAY(TODAY()) &lt;= 30, MONTH(TODAY()) =4, ISNUMBER($O$46)), DAY(TODAY()) - (Q39+Q40+Q41+Q42+$O$46), DAY(4/30/2019) - (Q39+Q41+Q42+$O$46))</f>
        <v>#NAME?</v>
      </c>
      <c r="R43" s="24"/>
      <c r="S43" s="24" t="e">
        <f ca="1">IF(AND(DAY(TODAY()) &lt;= 30, MONTH(TODAY()) =4, ISNUMBER($O$46)), DAY(TODAY()) - (S39+S40+S41+S42+$O$46), DAY(4/30/2019) - (S39+S41+S42+$O$46))</f>
        <v>#NAME?</v>
      </c>
      <c r="T43" s="32"/>
      <c r="U43" s="24" t="e">
        <f ca="1">IF(AND(DAY(TODAY()) &lt;= 30, MONTH(TODAY()) =4, ISNUMBER($O$46)), DAY(TODAY()) - (U39+U40+U41+U42+$O$46), DAY(4/30/2019) - (U39+U41+U42+$O$46))</f>
        <v>#NAME?</v>
      </c>
      <c r="V43" s="32"/>
      <c r="W43" s="24" t="e">
        <f ca="1">IF(AND(DAY(TODAY()) &lt;= 30, MONTH(TODAY()) =4, ISNUMBER($O$46)), DAY(TODAY()) - (W39+W40+W41+W42+$O$46), DAY(4/30/2019) - (W39+W41+W42+$O$46))</f>
        <v>#NAME?</v>
      </c>
      <c r="X43" s="32"/>
      <c r="Y43" s="24" t="e">
        <f ca="1">IF(AND(DAY(TODAY()) &lt;= 30, MONTH(TODAY()) =4, ISNUMBER($O$46)), DAY(TODAY()) - (Y39+Y40+Y41+Y42+$O$46), DAY(4/30/2019) - (Y39+Y41+Y42+$O$46))</f>
        <v>#NAME?</v>
      </c>
      <c r="Z43" s="32"/>
      <c r="AA43" s="24" t="e">
        <f ca="1">IF(AND(DAY(TODAY()) &lt;= 30, MONTH(TODAY()) =4, ISNUMBER($O$46)), DAY(TODAY()) - (AA39+AA40+AA41+AA42+$O$46), DAY(4/30/2019) - (AA39+AA41+AA42+$O$46))</f>
        <v>#NAME?</v>
      </c>
      <c r="AB43" s="32"/>
      <c r="AC43" s="24" t="e">
        <f ca="1">IF(AND(DAY(TODAY()) &lt;= 30, MONTH(TODAY()) =4, ISNUMBER($O$46)), DAY(TODAY()) - (AC39+AC40+AC41+AC42+$O$46), DAY(4/30/2019) - (AC39+AC41+AC42+$O$46))</f>
        <v>#NAME?</v>
      </c>
      <c r="AD43" s="32"/>
      <c r="AE43" s="24" t="e">
        <f ca="1">IF(AND(DAY(TODAY()) &lt;= 30, MONTH(TODAY()) =4, ISNUMBER($O$46)), DAY(TODAY()) - (AE39+AE40+AE41+AE42+$O$46), DAY(4/30/2019) - (AE39+AE41+AE42+$O$46))</f>
        <v>#NAME?</v>
      </c>
      <c r="AF43" s="32"/>
      <c r="AG43" s="24" t="e">
        <f ca="1">IF(AND(DAY(TODAY()) &lt;= 30, MONTH(TODAY()) =4, ISNUMBER($O$46)), DAY(TODAY()) - (AG39+AG40+AG41+AG42+$O$46), DAY(4/30/2019) - (AG39+AG41+AG42+$O$46))</f>
        <v>#NAME?</v>
      </c>
      <c r="AH43" s="32"/>
    </row>
    <row r="44" spans="1:34" ht="15.75" customHeight="1">
      <c r="A44" s="79"/>
      <c r="B44" s="28" t="s">
        <v>31</v>
      </c>
      <c r="C44" s="113" t="e">
        <f ca="1">C43+C42-$C$45</f>
        <v>#NAME?</v>
      </c>
      <c r="D44" s="112"/>
      <c r="E44" s="24"/>
      <c r="F44" s="24"/>
      <c r="G44" s="113" t="e">
        <f ca="1">G43+G42-$C$45</f>
        <v>#NAME?</v>
      </c>
      <c r="H44" s="112"/>
      <c r="I44" s="111" t="e">
        <f ca="1">I43+I42-$C$45</f>
        <v>#NAME?</v>
      </c>
      <c r="J44" s="112"/>
      <c r="K44" s="111" t="e">
        <f ca="1">K43+K42-$C$45</f>
        <v>#NAME?</v>
      </c>
      <c r="L44" s="112"/>
      <c r="M44" s="111" t="e">
        <f ca="1">M43+M42-$C$45</f>
        <v>#NAME?</v>
      </c>
      <c r="N44" s="112"/>
      <c r="O44" s="111" t="e">
        <f ca="1">O43+O42-$C$45</f>
        <v>#NAME?</v>
      </c>
      <c r="P44" s="112"/>
      <c r="Q44" s="111" t="e">
        <f ca="1">Q43+Q42-$C$45</f>
        <v>#NAME?</v>
      </c>
      <c r="R44" s="112"/>
      <c r="S44" s="111" t="e">
        <f ca="1">S43+S42-$C$45</f>
        <v>#NAME?</v>
      </c>
      <c r="T44" s="112"/>
      <c r="U44" s="111" t="e">
        <f ca="1">U43+U42-$C$45</f>
        <v>#NAME?</v>
      </c>
      <c r="V44" s="112"/>
      <c r="W44" s="111" t="e">
        <f ca="1">W43+W42-$C$45</f>
        <v>#NAME?</v>
      </c>
      <c r="X44" s="112"/>
      <c r="Y44" s="111" t="e">
        <f ca="1">Y43+Y42-$C$45</f>
        <v>#NAME?</v>
      </c>
      <c r="Z44" s="112"/>
      <c r="AA44" s="111" t="e">
        <f ca="1">AA43+AA42-$C$45</f>
        <v>#NAME?</v>
      </c>
      <c r="AB44" s="112"/>
      <c r="AC44" s="111" t="e">
        <f ca="1">AC43+AC42-$C$45</f>
        <v>#NAME?</v>
      </c>
      <c r="AD44" s="112"/>
      <c r="AE44" s="111" t="e">
        <f ca="1">AE43+AE42-$C$45</f>
        <v>#NAME?</v>
      </c>
      <c r="AF44" s="112"/>
      <c r="AG44" s="111" t="e">
        <f ca="1">AG43+AG42-$C$45</f>
        <v>#NAME?</v>
      </c>
      <c r="AH44" s="112"/>
    </row>
    <row r="45" spans="1:34" ht="15">
      <c r="A45" s="34"/>
      <c r="B45" s="34" t="s">
        <v>32</v>
      </c>
      <c r="C45" s="39">
        <f>COUNTIF(C4:C36,"***** ***** Holiday")</f>
        <v>0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</row>
    <row r="46" spans="1:34" ht="15">
      <c r="A46" s="44"/>
      <c r="B46" s="44"/>
      <c r="C46" s="81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9"/>
      <c r="O46" s="39">
        <f>COUNTIF(C4:C37,"*** SUNDAY ***")</f>
        <v>4</v>
      </c>
      <c r="P46" s="37" t="s">
        <v>33</v>
      </c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</row>
    <row r="47" spans="1:34" ht="15.75" customHeight="1">
      <c r="A47" s="44"/>
      <c r="B47" s="44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84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</row>
    <row r="48" spans="1:34" ht="15.75" customHeight="1">
      <c r="A48" s="44"/>
      <c r="B48" s="44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6"/>
      <c r="P48" s="38"/>
      <c r="Q48" s="38"/>
      <c r="R48" s="38"/>
      <c r="S48" s="43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</row>
    <row r="49" spans="1:34" ht="15.75" customHeight="1">
      <c r="A49" s="44"/>
      <c r="B49" s="44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43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</row>
    <row r="50" spans="1:34" ht="15.75" customHeight="1">
      <c r="A50" s="44"/>
      <c r="B50" s="44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</row>
    <row r="51" spans="1:34" ht="15.75" customHeight="1">
      <c r="A51" s="44"/>
      <c r="B51" s="44"/>
      <c r="C51" s="87"/>
      <c r="D51" s="87"/>
      <c r="E51" s="87"/>
      <c r="F51" s="92">
        <f>F11+F13+F18+F19+F27+F28+F29+F33+F4+F5+F6+F7+F8</f>
        <v>171</v>
      </c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8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</row>
    <row r="52" spans="1:34" ht="15.75" customHeight="1">
      <c r="A52" s="44"/>
      <c r="B52" s="44"/>
      <c r="C52" s="87"/>
      <c r="D52" s="87"/>
      <c r="E52" s="87"/>
      <c r="F52" s="92">
        <f>F51-F7</f>
        <v>118</v>
      </c>
      <c r="G52" s="87"/>
      <c r="H52" s="87"/>
      <c r="I52" s="87"/>
      <c r="J52" s="87"/>
      <c r="K52" s="87"/>
      <c r="L52" s="87"/>
      <c r="M52" s="92">
        <f>F52+28</f>
        <v>146</v>
      </c>
      <c r="N52" s="87"/>
      <c r="O52" s="87"/>
      <c r="P52" s="87"/>
      <c r="Q52" s="87"/>
      <c r="R52" s="87"/>
      <c r="S52" s="88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</row>
    <row r="53" spans="1:34" ht="15.75" customHeight="1">
      <c r="A53" s="44"/>
      <c r="B53" s="44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8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</row>
    <row r="54" spans="1:34" ht="15.75" customHeight="1">
      <c r="A54" s="44"/>
      <c r="B54" s="44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8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</row>
    <row r="55" spans="1:34" ht="15.75" customHeight="1">
      <c r="A55" s="44"/>
      <c r="B55" s="44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8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</row>
    <row r="56" spans="1:34" ht="15.75" customHeight="1">
      <c r="A56" s="44"/>
      <c r="B56" s="44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8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</row>
    <row r="57" spans="1:34" ht="15.75" customHeight="1">
      <c r="A57" s="44"/>
      <c r="B57" s="44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8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</row>
    <row r="58" spans="1:34" ht="15.75" customHeight="1">
      <c r="A58" s="44"/>
      <c r="B58" s="44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8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</row>
    <row r="59" spans="1:34" ht="15.75" customHeight="1">
      <c r="A59" s="44"/>
      <c r="B59" s="4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8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</row>
    <row r="60" spans="1:34" ht="15.75" customHeight="1">
      <c r="A60" s="44"/>
      <c r="B60" s="44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8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</row>
  </sheetData>
  <mergeCells count="100">
    <mergeCell ref="AA44:AB44"/>
    <mergeCell ref="AA42:AB42"/>
    <mergeCell ref="AE44:AF44"/>
    <mergeCell ref="AC44:AD44"/>
    <mergeCell ref="AG44:AH44"/>
    <mergeCell ref="AC42:AD42"/>
    <mergeCell ref="AE42:AF42"/>
    <mergeCell ref="AG42:AH42"/>
    <mergeCell ref="U41:V41"/>
    <mergeCell ref="U44:V44"/>
    <mergeCell ref="Y41:Z41"/>
    <mergeCell ref="W41:X41"/>
    <mergeCell ref="W44:X44"/>
    <mergeCell ref="Y44:Z44"/>
    <mergeCell ref="S44:T44"/>
    <mergeCell ref="AA40:AB40"/>
    <mergeCell ref="C42:D42"/>
    <mergeCell ref="C41:D41"/>
    <mergeCell ref="C39:D39"/>
    <mergeCell ref="C44:D44"/>
    <mergeCell ref="K41:L41"/>
    <mergeCell ref="M41:N41"/>
    <mergeCell ref="K44:L44"/>
    <mergeCell ref="I44:J44"/>
    <mergeCell ref="G44:H44"/>
    <mergeCell ref="M44:N44"/>
    <mergeCell ref="Q44:R44"/>
    <mergeCell ref="O44:P44"/>
    <mergeCell ref="O41:P41"/>
    <mergeCell ref="O42:P42"/>
    <mergeCell ref="I39:J39"/>
    <mergeCell ref="I40:J40"/>
    <mergeCell ref="K39:L39"/>
    <mergeCell ref="G42:H42"/>
    <mergeCell ref="I42:J42"/>
    <mergeCell ref="G39:H39"/>
    <mergeCell ref="Y39:Z39"/>
    <mergeCell ref="AA39:AB39"/>
    <mergeCell ref="K40:L40"/>
    <mergeCell ref="Q40:R40"/>
    <mergeCell ref="M39:N39"/>
    <mergeCell ref="O39:P39"/>
    <mergeCell ref="S39:T39"/>
    <mergeCell ref="Q39:R39"/>
    <mergeCell ref="Y40:Z40"/>
    <mergeCell ref="W40:X40"/>
    <mergeCell ref="S40:T40"/>
    <mergeCell ref="M40:N40"/>
    <mergeCell ref="O40:P40"/>
    <mergeCell ref="U40:V40"/>
    <mergeCell ref="U39:V39"/>
    <mergeCell ref="W39:X39"/>
    <mergeCell ref="AG40:AH40"/>
    <mergeCell ref="K42:L42"/>
    <mergeCell ref="M42:N42"/>
    <mergeCell ref="AE40:AF40"/>
    <mergeCell ref="Y42:Z42"/>
    <mergeCell ref="W42:X42"/>
    <mergeCell ref="Q41:R41"/>
    <mergeCell ref="Q42:R42"/>
    <mergeCell ref="S42:T42"/>
    <mergeCell ref="S41:T41"/>
    <mergeCell ref="AA41:AB41"/>
    <mergeCell ref="AC41:AD41"/>
    <mergeCell ref="AG41:AH41"/>
    <mergeCell ref="AE41:AF41"/>
    <mergeCell ref="AC40:AD40"/>
    <mergeCell ref="U42:V42"/>
    <mergeCell ref="C2:D2"/>
    <mergeCell ref="C1:D1"/>
    <mergeCell ref="G41:H41"/>
    <mergeCell ref="I41:J41"/>
    <mergeCell ref="G2:H2"/>
    <mergeCell ref="C31:AH31"/>
    <mergeCell ref="C24:AH24"/>
    <mergeCell ref="AA2:AB2"/>
    <mergeCell ref="AC2:AD2"/>
    <mergeCell ref="U1:AH1"/>
    <mergeCell ref="AE2:AF2"/>
    <mergeCell ref="AG2:AH2"/>
    <mergeCell ref="U2:V2"/>
    <mergeCell ref="W2:X2"/>
    <mergeCell ref="Y2:Z2"/>
    <mergeCell ref="AG39:AH39"/>
    <mergeCell ref="M2:N2"/>
    <mergeCell ref="C40:D40"/>
    <mergeCell ref="G40:H40"/>
    <mergeCell ref="B1:B2"/>
    <mergeCell ref="C17:AH17"/>
    <mergeCell ref="C16:AH16"/>
    <mergeCell ref="C10:AH10"/>
    <mergeCell ref="K2:L2"/>
    <mergeCell ref="I2:J2"/>
    <mergeCell ref="G1:P1"/>
    <mergeCell ref="Q1:T1"/>
    <mergeCell ref="O2:P2"/>
    <mergeCell ref="Q2:R2"/>
    <mergeCell ref="S2:T2"/>
    <mergeCell ref="AE39:AF39"/>
    <mergeCell ref="AC39:AD39"/>
  </mergeCells>
  <conditionalFormatting sqref="D4:D9 H4:H9 J4:J9 L4:L9 N4:N9 P4:P9 R4:R9 T4:T9 V4:V9 X4:X9 Z4:Z9 AB4:AB9 AD4:AD9 AF4:AF9 AH4:AH9 D11:D15 H11:H15 J11:J15 L11:L15 N11:N15 P11:P15 R11:R15 T11:T15 V11:V15 X11:X15 Z11:Z15 AB11:AB15 AD11:AD15 AF11:AF15 AH11:AH15 D18:D23 H18:H23 J18:J23 L18:L23 N18:N23 P18:P23 R18:R23 T18:T23 V18:V23 X18:X23 Z18:Z23 AB18:AB23 AD18:AD23 AF18:AF23 AH18:AH23 D25:D30 H25:H30 J25:J30 L25:L30 N25:N30 P25:P30 R25:R30 T25:T30 V25:V30 X25:X30 Z25:Z30 AB25:AB30 AD25:AD30 AF25:AF30 AH25:AH30 D32:D36 H32:H38 J32:J38 L32:L38 N32:N38 P32:P38 R32:R38 T32:T38 V32:V38 X32:X38 Z32:Z38 AB32:AB38 AD32:AD38 AF32:AF38 AH32:AH38 O33">
    <cfRule type="expression" dxfId="87" priority="1">
      <formula>AND(VALUE(D4) &lt;&gt; 0,HOUR(D4) = 17)</formula>
    </cfRule>
  </conditionalFormatting>
  <conditionalFormatting sqref="C4:AH36">
    <cfRule type="containsText" dxfId="86" priority="2" operator="containsText" text="NP">
      <formula>NOT(ISERROR(SEARCH(("NP"),(C4))))</formula>
    </cfRule>
  </conditionalFormatting>
  <conditionalFormatting sqref="C4:AH36">
    <cfRule type="expression" dxfId="85" priority="3">
      <formula>HOUR(D4) = ""</formula>
    </cfRule>
  </conditionalFormatting>
  <conditionalFormatting sqref="D4:D9 H4:H9 J4:J9 L4:L9 N4:N9 P4:P9 R4:R9 T4:T9 V4:V9 X4:X9 Z4:Z9 AB4:AB9 AD4:AD9 AF4:AF9 AH4:AH9 D11:D15 H11:H15 J11:J15 L11:L15 N11:N15 P11:P15 R11:R15 T11:T15 V11:V15 X11:X15 Z11:Z15 AB11:AB15 AD11:AD15 AF11:AF15 AH11:AH15 D18:D23 H18:H23 J18:J23 L18:L23 N18:N23 P18:P23 R18:R23 T18:T23 V18:V23 X18:X23 Z18:Z23 AB18:AB23 AD18:AD23 AF18:AF23 AH18:AH23 D25:D30 H25:H30 J25:J30 L25:L30 N25:N30 P25:P30 R25:R30 T25:T30 V25:V30 X25:X30 Z25:Z30 AB25:AB30 AD25:AD30 AF25:AF30 AH25:AH30 D32:D36 H32:H38 J32:J38 L32:L38 N32:N38 P32:P38 R32:R38 T32:T38 V32:V38 X32:X38 Z32:Z38 AB32:AB38 AD32:AD38 AF32:AF38 AH32:AH38 O33">
    <cfRule type="expression" dxfId="84" priority="4">
      <formula>AND(VALUE(D4) &lt;&gt; 0,HOUR(D4) &lt; 17)</formula>
    </cfRule>
  </conditionalFormatting>
  <conditionalFormatting sqref="D4:D9 H4:H9 J4:J9 L4:L9 N4:N9 P4:P9 R4:R9 T4:T9 V4:V9 X4:X9 Z4:Z9 AB4:AB9 AD4:AD9 AF4:AF9 AH4:AH9 D11:D15 H11:H15 J11:J15 L11:L15 N11:N15 P11:P15 R11:R15 T11:T15 V11:V15 X11:X15 Z11:Z15 AB11:AB15 AD11:AD15 AF11:AF15 AH11:AH15 D18:D23 H18:H23 J18:J23 L18:L23 N18:N23 P18:P23 R18:R23 T18:T23 V18:V23 X18:X23 Z18:Z23 AB18:AB23 AD18:AD23 AF18:AF23 AH18:AH23 D25:D30 H25:H30 J25:J30 L25:L30 N25:N30 P25:P30 R25:R30 T25:T30 V25:V30 X25:X30 Z25:Z30 AB25:AB30 AD25:AD30 AF25:AF30 AH25:AH30 D32:D36 H32:H38 J32:J38 L32:L38 N32:N38 P32:P38 R32:R38 T32:T38 V32:V38 X32:X38 Z32:Z38 AB32:AB38 AD32:AD38 AF32:AF38 AH32:AH38 O33">
    <cfRule type="expression" dxfId="83" priority="5">
      <formula>AND(HOUR(D4) &gt;=16,MINUTE(D4) &gt;=59,VALUE(D4) &lt;&gt; 0)</formula>
    </cfRule>
  </conditionalFormatting>
  <conditionalFormatting sqref="C4:C38 E4:G38 I4:I38 K4:K38 M4:M38 O4:O38 Q4:Q38 S4:S38 U4:U38 W4:W38 Y4:Y38 AA4:AA38 AC4:AC38 AE4:AE38 AG4:AG38">
    <cfRule type="expression" dxfId="82" priority="6">
      <formula>AND(HOUR(C4) &gt;= 8, MINUTE(C4) &gt;= 36)</formula>
    </cfRule>
  </conditionalFormatting>
  <conditionalFormatting sqref="C4:C38 E4:G38 I4:I38 K4:K38 M4:M38 O4:O38 Q4:Q38 S4:S38 U4:U38 W4:W38 Y4:Y38 AA4:AA38 AC4:AC38 AE4:AE38 AG4:AG38">
    <cfRule type="expression" dxfId="81" priority="7">
      <formula>HOUR(C4) &gt;8</formula>
    </cfRule>
  </conditionalFormatting>
  <conditionalFormatting sqref="C4:C38 E4:G38 I4:I38 K4:K38 M4:M38 O4:O38 Q4:Q38 S4:S38 U4:U38 W4:W38 Y4:Y38 AA4:AA38 AC4:AC38 AE4:AE38 AG4:AG38">
    <cfRule type="expression" dxfId="80" priority="8">
      <formula>AND(HOUR(C4) &lt;= 8,MINUTE(C4) &lt;= 30, VALUE(C4) &lt;&gt; 0)</formula>
    </cfRule>
  </conditionalFormatting>
  <conditionalFormatting sqref="C4:C38 E4:G38 I4:I38 K4:K38 M4:M38 O4:O38 Q4:Q38 S4:S38 U4:U38 W4:W38 Y4:Y38 AA4:AA38 AC4:AC38 AE4:AE38 AG4:AG38">
    <cfRule type="expression" dxfId="79" priority="9">
      <formula>AND(HOUR(C4) &lt; 8, VALUE(C4) &lt;&gt; 0)</formula>
    </cfRule>
  </conditionalFormatting>
  <conditionalFormatting sqref="C4:C38 E4:G38 I4:I38 K4:K38 M4:M38 O4:O38 Q4:Q38 S4:S38 U4:U38 W4:W38 Y4:Y38 AA4:AA38 AC4:AC38 AE4:AE38 AG4:AG38">
    <cfRule type="expression" dxfId="78" priority="10">
      <formula>AND(HOUR(C4) &lt;= 8,MINUTE(C4) &lt;= 35, VALUE(C4) &lt;&gt; 0)</formula>
    </cfRule>
  </conditionalFormatting>
  <conditionalFormatting sqref="C4:C38 E4:G38 I4:I38 K4:K38 M4:M38 O4:O38 Q4:Q38 S4:S38 U4:U38 W4:W38 Y4:Y38 AA4:AA38 AC4:AC38 AE4:AE38 AG4:AG38">
    <cfRule type="expression" dxfId="77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9" width="7.5703125" customWidth="1"/>
    <col min="10" max="10" width="9" customWidth="1"/>
    <col min="11" max="11" width="8.85546875" customWidth="1"/>
    <col min="12" max="12" width="9.140625" customWidth="1"/>
    <col min="13" max="13" width="8.28515625" customWidth="1"/>
    <col min="14" max="17" width="7.5703125" customWidth="1"/>
    <col min="18" max="18" width="6.5703125" customWidth="1"/>
    <col min="19" max="19" width="7.5703125" customWidth="1"/>
    <col min="20" max="20" width="6.42578125" customWidth="1"/>
    <col min="21" max="21" width="7.5703125" customWidth="1"/>
    <col min="22" max="22" width="6.28515625" customWidth="1"/>
    <col min="23" max="25" width="7.5703125" customWidth="1"/>
    <col min="26" max="26" width="6.85546875" customWidth="1"/>
    <col min="27" max="27" width="7.5703125" customWidth="1"/>
    <col min="28" max="28" width="7" customWidth="1"/>
    <col min="29" max="31" width="7.5703125" customWidth="1"/>
  </cols>
  <sheetData>
    <row r="1" spans="1:31" ht="15.75" customHeight="1">
      <c r="A1" s="118" t="s">
        <v>45</v>
      </c>
      <c r="B1" s="117" t="s">
        <v>2</v>
      </c>
      <c r="C1" s="112"/>
      <c r="D1" s="116" t="s">
        <v>3</v>
      </c>
      <c r="E1" s="120"/>
      <c r="F1" s="120"/>
      <c r="G1" s="120"/>
      <c r="H1" s="120"/>
      <c r="I1" s="120"/>
      <c r="J1" s="120"/>
      <c r="K1" s="120"/>
      <c r="L1" s="120"/>
      <c r="M1" s="112"/>
      <c r="N1" s="121" t="s">
        <v>4</v>
      </c>
      <c r="O1" s="120"/>
      <c r="P1" s="120"/>
      <c r="Q1" s="112"/>
      <c r="R1" s="117" t="s">
        <v>5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12"/>
    </row>
    <row r="2" spans="1:31" ht="15.75" customHeight="1">
      <c r="A2" s="119"/>
      <c r="B2" s="116" t="s">
        <v>6</v>
      </c>
      <c r="C2" s="112"/>
      <c r="D2" s="117" t="s">
        <v>8</v>
      </c>
      <c r="E2" s="112"/>
      <c r="F2" s="117" t="s">
        <v>9</v>
      </c>
      <c r="G2" s="112"/>
      <c r="H2" s="117" t="s">
        <v>10</v>
      </c>
      <c r="I2" s="112"/>
      <c r="J2" s="117" t="s">
        <v>11</v>
      </c>
      <c r="K2" s="112"/>
      <c r="L2" s="117" t="s">
        <v>42</v>
      </c>
      <c r="M2" s="112"/>
      <c r="N2" s="117" t="s">
        <v>12</v>
      </c>
      <c r="O2" s="112"/>
      <c r="P2" s="117" t="s">
        <v>13</v>
      </c>
      <c r="Q2" s="112"/>
      <c r="R2" s="116" t="s">
        <v>14</v>
      </c>
      <c r="S2" s="112"/>
      <c r="T2" s="117" t="s">
        <v>15</v>
      </c>
      <c r="U2" s="112"/>
      <c r="V2" s="117" t="s">
        <v>16</v>
      </c>
      <c r="W2" s="112"/>
      <c r="X2" s="116" t="s">
        <v>17</v>
      </c>
      <c r="Y2" s="112"/>
      <c r="Z2" s="116" t="s">
        <v>18</v>
      </c>
      <c r="AA2" s="112"/>
      <c r="AB2" s="116" t="s">
        <v>19</v>
      </c>
      <c r="AC2" s="112"/>
      <c r="AD2" s="116" t="s">
        <v>20</v>
      </c>
      <c r="AE2" s="112"/>
    </row>
    <row r="3" spans="1:31" ht="15.75" customHeight="1">
      <c r="A3" s="4" t="s">
        <v>21</v>
      </c>
      <c r="B3" s="5" t="s">
        <v>22</v>
      </c>
      <c r="C3" s="5" t="s">
        <v>23</v>
      </c>
      <c r="D3" s="5" t="s">
        <v>22</v>
      </c>
      <c r="E3" s="5" t="s">
        <v>23</v>
      </c>
      <c r="F3" s="5" t="s">
        <v>22</v>
      </c>
      <c r="G3" s="5" t="s">
        <v>23</v>
      </c>
      <c r="H3" s="5" t="s">
        <v>22</v>
      </c>
      <c r="I3" s="5" t="s">
        <v>23</v>
      </c>
      <c r="J3" s="5" t="s">
        <v>22</v>
      </c>
      <c r="K3" s="5" t="s">
        <v>23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22</v>
      </c>
      <c r="Q3" s="5" t="s">
        <v>23</v>
      </c>
      <c r="R3" s="5" t="s">
        <v>22</v>
      </c>
      <c r="S3" s="5" t="s">
        <v>23</v>
      </c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</row>
    <row r="4" spans="1:31" ht="15.75" customHeight="1">
      <c r="A4" s="6">
        <v>43891</v>
      </c>
      <c r="B4" s="126" t="s">
        <v>48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12"/>
    </row>
    <row r="5" spans="1:31" ht="15.75" customHeight="1">
      <c r="A5" s="6">
        <v>43892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>
      <c r="A6" s="6">
        <v>43893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>
      <c r="A7" s="6">
        <v>43894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>
      <c r="A8" s="6">
        <v>43895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.75" customHeight="1">
      <c r="A9" s="6">
        <v>43896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5.75" customHeight="1">
      <c r="A10" s="6">
        <v>43897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>
      <c r="A11" s="6">
        <v>43898</v>
      </c>
      <c r="B11" s="126" t="s">
        <v>46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12"/>
    </row>
    <row r="12" spans="1:31" ht="15.75" customHeight="1">
      <c r="A12" s="6">
        <v>43899</v>
      </c>
      <c r="B12" s="9"/>
      <c r="C12" s="9"/>
      <c r="D12" s="9"/>
      <c r="E12" s="9"/>
      <c r="F12" s="9"/>
      <c r="G12" s="9"/>
      <c r="H12" s="22"/>
      <c r="I12" s="22"/>
      <c r="J12" s="22"/>
      <c r="K12" s="2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.75" customHeight="1">
      <c r="A13" s="6">
        <v>43900</v>
      </c>
      <c r="B13" s="126" t="s">
        <v>49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12"/>
    </row>
    <row r="14" spans="1:31" ht="15.75" customHeight="1">
      <c r="A14" s="6">
        <v>43901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5.75" customHeight="1">
      <c r="A15" s="6">
        <v>43902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.75" customHeight="1">
      <c r="A16" s="6">
        <v>43903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5.75" customHeight="1">
      <c r="A17" s="6">
        <v>43904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5.75" customHeight="1">
      <c r="A18" s="6">
        <v>43905</v>
      </c>
      <c r="B18" s="126" t="s">
        <v>46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12"/>
    </row>
    <row r="19" spans="1:31" ht="15.75" customHeight="1">
      <c r="A19" s="6">
        <v>43906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5.75" customHeight="1">
      <c r="A20" s="6">
        <v>43907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5.75" customHeight="1">
      <c r="A21" s="6">
        <v>43908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5.75" customHeight="1">
      <c r="A22" s="6">
        <v>43909</v>
      </c>
      <c r="B22" s="8"/>
      <c r="C22" s="9"/>
      <c r="D22" s="9"/>
      <c r="E22" s="9"/>
      <c r="F22" s="9"/>
      <c r="G22" s="9"/>
      <c r="H22" s="22"/>
      <c r="I22" s="22"/>
      <c r="J22" s="22"/>
      <c r="K22" s="22"/>
      <c r="L22" s="2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5.75" customHeight="1">
      <c r="A23" s="6">
        <v>43910</v>
      </c>
      <c r="B23" s="8"/>
      <c r="C23" s="9"/>
      <c r="D23" s="9"/>
      <c r="E23" s="9"/>
      <c r="F23" s="9"/>
      <c r="G23" s="9"/>
      <c r="H23" s="22"/>
      <c r="I23" s="69"/>
      <c r="J23" s="22"/>
      <c r="K23" s="69"/>
      <c r="L23" s="2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5.75" customHeight="1">
      <c r="A24" s="6">
        <v>43911</v>
      </c>
      <c r="B24" s="8"/>
      <c r="C24" s="9"/>
      <c r="D24" s="9"/>
      <c r="E24" s="9"/>
      <c r="F24" s="9"/>
      <c r="G24" s="9"/>
      <c r="H24" s="22"/>
      <c r="I24" s="69"/>
      <c r="J24" s="22"/>
      <c r="K24" s="69"/>
      <c r="L24" s="2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5.75" customHeight="1">
      <c r="A25" s="6">
        <v>43912</v>
      </c>
      <c r="B25" s="126" t="s">
        <v>46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12"/>
    </row>
    <row r="26" spans="1:31" ht="15.75" customHeight="1">
      <c r="A26" s="6">
        <v>43913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5.75" customHeight="1">
      <c r="A27" s="6">
        <v>43914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5.75" customHeight="1">
      <c r="A28" s="6">
        <v>43915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5.75" customHeight="1">
      <c r="A29" s="6">
        <v>43916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6">
        <v>43917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5.75" customHeight="1">
      <c r="A31" s="6">
        <v>43918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6">
        <v>43919</v>
      </c>
      <c r="B32" s="126" t="s">
        <v>46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12"/>
    </row>
    <row r="33" spans="1:31" ht="15.75" customHeight="1">
      <c r="A33" s="6">
        <v>43920</v>
      </c>
      <c r="B33" s="8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5.75" customHeight="1">
      <c r="A34" s="6">
        <v>43921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5.75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5.75" customHeight="1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6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.75" customHeight="1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.75" customHeight="1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.75" customHeight="1">
      <c r="A39" s="18" t="s">
        <v>26</v>
      </c>
      <c r="B39" s="114">
        <f>COUNTIF(B4:B36,"NP")</f>
        <v>0</v>
      </c>
      <c r="C39" s="112"/>
      <c r="D39" s="114">
        <f>COUNTIF(D4:D36,"NP")</f>
        <v>0</v>
      </c>
      <c r="E39" s="112"/>
      <c r="F39" s="115">
        <f>COUNTIF(G4:G36,"NP")</f>
        <v>0</v>
      </c>
      <c r="G39" s="112"/>
      <c r="H39" s="115">
        <f>COUNTIF(I4:I36,"NP")</f>
        <v>0</v>
      </c>
      <c r="I39" s="112"/>
      <c r="J39" s="114">
        <f>COUNTIF(J4:J36,"NP")</f>
        <v>0</v>
      </c>
      <c r="K39" s="112"/>
      <c r="L39" s="114">
        <f>COUNTIF(L4:L36,"NP")</f>
        <v>0</v>
      </c>
      <c r="M39" s="112"/>
      <c r="N39" s="114">
        <f>COUNTIF(N4:N36,"NP")</f>
        <v>0</v>
      </c>
      <c r="O39" s="112"/>
      <c r="P39" s="114">
        <f>COUNTIF(P4:P36,"NP")</f>
        <v>0</v>
      </c>
      <c r="Q39" s="112"/>
      <c r="R39" s="114">
        <f>COUNTIF(R4:R36,"NP")</f>
        <v>0</v>
      </c>
      <c r="S39" s="112"/>
      <c r="T39" s="114">
        <f>COUNTIF(T4:T36,"NP")</f>
        <v>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0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</row>
    <row r="40" spans="1:31" ht="15.75" customHeight="1">
      <c r="A40" s="23" t="s">
        <v>27</v>
      </c>
      <c r="B40" s="113" t="e">
        <f ca="1">countcoloredcells(B4:B36,$A$40)</f>
        <v>#NAME?</v>
      </c>
      <c r="C40" s="112"/>
      <c r="D40" s="113" t="e">
        <f ca="1">countcoloredcells(D4:D36,$A$40)</f>
        <v>#NAME?</v>
      </c>
      <c r="E40" s="112"/>
      <c r="F40" s="123" t="e">
        <f ca="1">countcoloredcells(G4:G36,$A$40)</f>
        <v>#NAME?</v>
      </c>
      <c r="G40" s="124"/>
      <c r="H40" s="123" t="e">
        <f ca="1">countcoloredcells(I4:I31,$A$40)</f>
        <v>#NAME?</v>
      </c>
      <c r="I40" s="124"/>
      <c r="J40" s="113" t="e">
        <f ca="1">countcoloredcells(J4:J36,$A$40)</f>
        <v>#NAME?</v>
      </c>
      <c r="K40" s="112"/>
      <c r="L40" s="113" t="e">
        <f ca="1">countcoloredcells(L4:L36,$A$40)</f>
        <v>#NAME?</v>
      </c>
      <c r="M40" s="112"/>
      <c r="N40" s="113" t="e">
        <f ca="1">countcoloredcells(N4:N36,$A$40)</f>
        <v>#NAME?</v>
      </c>
      <c r="O40" s="112"/>
      <c r="P40" s="113" t="e">
        <f ca="1">countcoloredcells(P4:P36,$A$40)</f>
        <v>#NAME?</v>
      </c>
      <c r="Q40" s="112"/>
      <c r="R40" s="113" t="e">
        <f ca="1">countcoloredcells(R4:R36,$A$40)</f>
        <v>#NAME?</v>
      </c>
      <c r="S40" s="112"/>
      <c r="T40" s="113" t="e">
        <f ca="1">countcoloredcells(T4:T36,$A$40)</f>
        <v>#NAME?</v>
      </c>
      <c r="U40" s="112"/>
      <c r="V40" s="113" t="e">
        <f ca="1">countcoloredcells(V4:V36,$A$40)</f>
        <v>#NAME?</v>
      </c>
      <c r="W40" s="112"/>
      <c r="X40" s="113" t="e">
        <f ca="1">countcoloredcells(X4:X36,$A$40)</f>
        <v>#NAME?</v>
      </c>
      <c r="Y40" s="112"/>
      <c r="Z40" s="113" t="e">
        <f ca="1">countcoloredcells(Z4:Z36,$A$40)</f>
        <v>#NAME?</v>
      </c>
      <c r="AA40" s="112"/>
      <c r="AB40" s="113" t="e">
        <f ca="1">countcoloredcells(AB4:AB36,$A$40)</f>
        <v>#NAME?</v>
      </c>
      <c r="AC40" s="112"/>
      <c r="AD40" s="113" t="e">
        <f ca="1">countcoloredcells(AD4:AD36,$A$40)</f>
        <v>#NAME?</v>
      </c>
      <c r="AE40" s="112"/>
    </row>
    <row r="41" spans="1:31" ht="15.75" customHeight="1">
      <c r="A41" s="27" t="s">
        <v>28</v>
      </c>
      <c r="B41" s="113" t="e">
        <f ca="1">countcoloredcells(B4:B36,$A$41)</f>
        <v>#NAME?</v>
      </c>
      <c r="C41" s="112"/>
      <c r="D41" s="113" t="e">
        <f ca="1">countcoloredcells(D4:D36,$A$41)</f>
        <v>#NAME?</v>
      </c>
      <c r="E41" s="112"/>
      <c r="F41" s="123" t="e">
        <f ca="1">countcoloredcells(F3:F35,$A$41)</f>
        <v>#NAME?</v>
      </c>
      <c r="G41" s="124"/>
      <c r="H41" s="123" t="e">
        <f ca="1">countcoloredcells(H4:H36,$A$41)</f>
        <v>#NAME?</v>
      </c>
      <c r="I41" s="124"/>
      <c r="J41" s="113" t="e">
        <f ca="1">countcoloredcells(J4:J36,$A$41)</f>
        <v>#NAME?</v>
      </c>
      <c r="K41" s="112"/>
      <c r="L41" s="113" t="e">
        <f ca="1">countcoloredcells(L4:L36,$A$41)</f>
        <v>#NAME?</v>
      </c>
      <c r="M41" s="112"/>
      <c r="N41" s="113" t="e">
        <f ca="1">countcoloredcells(N4:N36,$A$41)</f>
        <v>#NAME?</v>
      </c>
      <c r="O41" s="112"/>
      <c r="P41" s="113" t="e">
        <f ca="1">countcoloredcells(P4:P36,$A$41)</f>
        <v>#NAME?</v>
      </c>
      <c r="Q41" s="112"/>
      <c r="R41" s="113" t="e">
        <f ca="1">countcoloredcells(R4:R36,$A$41)</f>
        <v>#NAME?</v>
      </c>
      <c r="S41" s="112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</row>
    <row r="42" spans="1:31" ht="15.75" customHeight="1">
      <c r="A42" s="28" t="s">
        <v>29</v>
      </c>
      <c r="B42" s="113" t="e">
        <f ca="1">countcoloredcells(B4:B36,$A$42)</f>
        <v>#NAME?</v>
      </c>
      <c r="C42" s="112"/>
      <c r="D42" s="113" t="e">
        <f ca="1">countcoloredcells(D4:D36,$A$42)</f>
        <v>#NAME?</v>
      </c>
      <c r="E42" s="112"/>
      <c r="F42" s="123" t="e">
        <f ca="1">countcoloredcells(F4:F36,$A$42)</f>
        <v>#NAME?</v>
      </c>
      <c r="G42" s="124"/>
      <c r="H42" s="123" t="e">
        <f ca="1">countcoloredcells(H4:H36,$A$42)</f>
        <v>#NAME?</v>
      </c>
      <c r="I42" s="124"/>
      <c r="J42" s="123" t="e">
        <f ca="1">countcoloredcells(J4:J36,$A$42)</f>
        <v>#NAME?</v>
      </c>
      <c r="K42" s="124"/>
      <c r="L42" s="113" t="e">
        <f ca="1">countcoloredcells(L4:L36,$A$42)</f>
        <v>#NAME?</v>
      </c>
      <c r="M42" s="112"/>
      <c r="N42" s="113" t="e">
        <f ca="1">countcoloredcells(N4:N36,$A$42)</f>
        <v>#NAME?</v>
      </c>
      <c r="O42" s="112"/>
      <c r="P42" s="113" t="e">
        <f ca="1">countcoloredcells(P4:P36,$A$42)</f>
        <v>#NAME?</v>
      </c>
      <c r="Q42" s="112"/>
      <c r="R42" s="113" t="e">
        <f ca="1">countcoloredcells(R4:R36,$A$42)</f>
        <v>#NAME?</v>
      </c>
      <c r="S42" s="112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</row>
    <row r="43" spans="1:31" ht="15.75" customHeight="1">
      <c r="A43" s="29" t="s">
        <v>30</v>
      </c>
      <c r="B43" s="24" t="e">
        <f ca="1">IF(AND(DAY(TODAY()) &lt;= 31, MONTH(TODAY()) = 1, ISNUMBER($L46)), DAY(TODAY()) - (B39+B40+B41+B42+$L46), DAY("1/31/2020") - (B39+B41+B42+$L46))</f>
        <v>#VALUE!</v>
      </c>
      <c r="C43" s="24"/>
      <c r="D43" s="24" t="e">
        <f ca="1">IF(AND(DAY(TODAY()) &lt;= 31, MONTH(TODAY()) = 1, ISNUMBER($L46)), DAY(TODAY()) - (D39+D40+D41+D42+$L46), DAY("1/31/2020") - (D39+D41+D42+$L46))</f>
        <v>#VALUE!</v>
      </c>
      <c r="E43" s="24"/>
      <c r="F43" s="24" t="e">
        <f ca="1">IF(AND(DAY(TODAY()) &lt;= 31, MONTH(TODAY()) = 1, ISNUMBER($L46)), DAY(TODAY()) - (F39+F40+F41+F42+$L46), DAY("1/31/2020") - (F39+F41+F42+$L46))</f>
        <v>#VALUE!</v>
      </c>
      <c r="G43" s="24"/>
      <c r="H43" s="24" t="e">
        <f ca="1">IF(AND(DAY(TODAY()) &lt;= 31, MONTH(TODAY()) = 1, ISNUMBER($L46)), DAY(TODAY()) - (H39+H40+H41+H42+$L46), DAY("1/31/2020") - (H39+H41+H42+$L46))</f>
        <v>#VALUE!</v>
      </c>
      <c r="I43" s="32"/>
      <c r="J43" s="24" t="e">
        <f ca="1">IF(AND(DAY(TODAY()) &lt;= 31, MONTH(TODAY()) = 1, ISNUMBER($L46)), DAY(TODAY()) - (J39+J40+J41+J42+$L46), DAY("1/31/2020") - (J39+J41+J42+$L46))</f>
        <v>#VALUE!</v>
      </c>
      <c r="K43" s="24"/>
      <c r="L43" s="24" t="e">
        <f ca="1">IF(AND(DAY(TODAY()) &lt;= 31, MONTH(TODAY()) = 1, ISNUMBER($L46)), DAY(TODAY()) - (L39+L40+L41+L42+$L46), DAY("1/31/2020") - (L39+L41+L42+$L46))</f>
        <v>#VALUE!</v>
      </c>
      <c r="M43" s="24"/>
      <c r="N43" s="24" t="e">
        <f ca="1">IF(AND(DAY(TODAY()) &lt;= 31, MONTH(TODAY()) = 1, ISNUMBER($L46)), DAY(TODAY()) - (N39+N40+N41+N42+$L46), DAY("1/31/2020") - (N39+N41+N42+$L46))</f>
        <v>#VALUE!</v>
      </c>
      <c r="O43" s="24"/>
      <c r="P43" s="24" t="e">
        <f ca="1">IF(AND(DAY(TODAY()) &lt;= 31, MONTH(TODAY()) = 1, ISNUMBER($L46)), DAY(TODAY()) - (P39+P40+P41+P42+$L46), DAY("1/31/2020") - (P39+P41+P42+$L46))</f>
        <v>#VALUE!</v>
      </c>
      <c r="Q43" s="32"/>
      <c r="R43" s="24" t="e">
        <f ca="1">IF(AND(DAY(TODAY()) &lt;= 31, MONTH(TODAY()) = 1, ISNUMBER($L46)), DAY(TODAY()) - (R39+R40+R41+R42+$L46), DAY("1/31/2020") - (R39+R41+R42+$L46))</f>
        <v>#VALUE!</v>
      </c>
      <c r="S43" s="32"/>
      <c r="T43" s="24" t="e">
        <f ca="1">IF(AND(DAY(TODAY()) &lt;= 31, MONTH(TODAY()) = 1, ISNUMBER($L46)), DAY(TODAY()) - (T39+T40+T41+T42+$L46), DAY("1/31/2020") - (T39+T41+T42+$L46))</f>
        <v>#VALUE!</v>
      </c>
      <c r="U43" s="32"/>
      <c r="V43" s="24" t="e">
        <f ca="1">IF(AND(DAY(TODAY()) &lt;= 31, MONTH(TODAY()) = 1, ISNUMBER($L46)), DAY(TODAY()) - (V39+V40+V41+V42+$L46), DAY("1/31/2020") - (V39+V41+V42+$L46))</f>
        <v>#VALUE!</v>
      </c>
      <c r="W43" s="32"/>
      <c r="X43" s="24" t="e">
        <f ca="1">IF(AND(DAY(TODAY()) &lt;= 31, MONTH(TODAY()) = 1, ISNUMBER($L46)), DAY(TODAY()) - (X39+X40+X41+X42+$L46), DAY("1/31/2020") - (X39+X41+X42+$L46))</f>
        <v>#VALUE!</v>
      </c>
      <c r="Y43" s="32"/>
      <c r="Z43" s="24" t="e">
        <f ca="1">IF(AND(DAY(TODAY()) &lt;= 31, MONTH(TODAY()) = 1, ISNUMBER($L46)), DAY(TODAY()) - (Z39+Z40+Z41+Z42+$L46), DAY("1/31/2020") - (Z39+Z41+Z42+$L46))</f>
        <v>#VALUE!</v>
      </c>
      <c r="AA43" s="32"/>
      <c r="AB43" s="24" t="e">
        <f ca="1">IF(AND(DAY(TODAY()) &lt;= 31, MONTH(TODAY()) = 1, ISNUMBER($L46)), DAY(TODAY()) - (AB39+AB40+AB41+AB42+$L46), DAY("1/31/2020") - (AB39+AB41+AB42+$L46))</f>
        <v>#VALUE!</v>
      </c>
      <c r="AC43" s="32"/>
      <c r="AD43" s="24" t="e">
        <f ca="1">IF(AND(DAY(TODAY()) &lt;= 31, MONTH(TODAY()) = 1, ISNUMBER($L46)), DAY(TODAY()) - (AD39+AD40+AD41+AD42+$L46), DAY("1/31/2020") - (AD39+AD41+AD42+$L46))</f>
        <v>#VALUE!</v>
      </c>
      <c r="AE43" s="32"/>
    </row>
    <row r="44" spans="1:31" ht="15.75" customHeight="1">
      <c r="A44" s="28" t="s">
        <v>31</v>
      </c>
      <c r="B44" s="113" t="e">
        <f ca="1">B43+B42-$B$45</f>
        <v>#VALUE!</v>
      </c>
      <c r="C44" s="112"/>
      <c r="D44" s="113" t="e">
        <f ca="1">D43+D42-$B$45</f>
        <v>#VALUE!</v>
      </c>
      <c r="E44" s="112"/>
      <c r="F44" s="111" t="e">
        <f ca="1">F43+F42-$B$45</f>
        <v>#VALUE!</v>
      </c>
      <c r="G44" s="112"/>
      <c r="H44" s="111" t="e">
        <f ca="1">H43+H42-$B$45</f>
        <v>#VALUE!</v>
      </c>
      <c r="I44" s="112"/>
      <c r="J44" s="111" t="e">
        <f ca="1">J43+J42-$B$45</f>
        <v>#VALUE!</v>
      </c>
      <c r="K44" s="112"/>
      <c r="L44" s="111" t="e">
        <f ca="1">L43+L42-$B$45</f>
        <v>#VALUE!</v>
      </c>
      <c r="M44" s="112"/>
      <c r="N44" s="111" t="e">
        <f ca="1">N43+N42-$B$45</f>
        <v>#VALUE!</v>
      </c>
      <c r="O44" s="112"/>
      <c r="P44" s="111" t="e">
        <f ca="1">P43+P42-$B$45</f>
        <v>#VALUE!</v>
      </c>
      <c r="Q44" s="112"/>
      <c r="R44" s="111" t="e">
        <f ca="1">R43+R42-$B$45</f>
        <v>#VALUE!</v>
      </c>
      <c r="S44" s="112"/>
      <c r="T44" s="111" t="e">
        <f ca="1">T43+T42-$B$45</f>
        <v>#VALUE!</v>
      </c>
      <c r="U44" s="112"/>
      <c r="V44" s="111" t="e">
        <f ca="1">V43+V42-$B$45</f>
        <v>#VALUE!</v>
      </c>
      <c r="W44" s="112"/>
      <c r="X44" s="111" t="e">
        <f ca="1">X43+X42-$B$45</f>
        <v>#VALUE!</v>
      </c>
      <c r="Y44" s="112"/>
      <c r="Z44" s="111" t="e">
        <f ca="1">Z43+Z42-$B$45</f>
        <v>#VALUE!</v>
      </c>
      <c r="AA44" s="112"/>
      <c r="AB44" s="111" t="e">
        <f ca="1">AB43+AB42-$B$45</f>
        <v>#VALUE!</v>
      </c>
      <c r="AC44" s="112"/>
      <c r="AD44" s="111" t="e">
        <f ca="1">AD43+AD42-$B$45</f>
        <v>#VALUE!</v>
      </c>
      <c r="AE44" s="112"/>
    </row>
    <row r="45" spans="1:31" ht="15">
      <c r="A45" s="34" t="s">
        <v>32</v>
      </c>
      <c r="B45" s="39">
        <f>COUNTIF(B4:B36,"***** ***** Holiday")</f>
        <v>1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ht="15">
      <c r="A46" s="44"/>
      <c r="B46" s="81"/>
      <c r="C46" s="38"/>
      <c r="D46" s="38"/>
      <c r="E46" s="38"/>
      <c r="F46" s="38"/>
      <c r="G46" s="38"/>
      <c r="H46" s="38"/>
      <c r="I46" s="38"/>
      <c r="J46" s="38"/>
      <c r="K46" s="39"/>
      <c r="L46" s="36">
        <f>COUNTIF(B4:AE36,"*** SUNDAY ***")</f>
        <v>5</v>
      </c>
      <c r="M46" s="82" t="s">
        <v>50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31" ht="15.75" customHeight="1">
      <c r="A47" s="4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84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ht="15.75" customHeight="1">
      <c r="A48" s="4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6"/>
      <c r="M48" s="38"/>
      <c r="N48" s="38"/>
      <c r="O48" s="38"/>
      <c r="P48" s="4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ht="15.75" customHeight="1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43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</sheetData>
  <mergeCells count="101">
    <mergeCell ref="Z39:AA39"/>
    <mergeCell ref="AB39:AC39"/>
    <mergeCell ref="AD41:AE41"/>
    <mergeCell ref="AD40:AE40"/>
    <mergeCell ref="AB42:AC42"/>
    <mergeCell ref="AD42:AE42"/>
    <mergeCell ref="Z42:AA42"/>
    <mergeCell ref="X42:Y42"/>
    <mergeCell ref="Z40:AA40"/>
    <mergeCell ref="Z41:AA41"/>
    <mergeCell ref="AB41:AC41"/>
    <mergeCell ref="AB40:AC40"/>
    <mergeCell ref="B44:C44"/>
    <mergeCell ref="B42:C42"/>
    <mergeCell ref="L42:M42"/>
    <mergeCell ref="L41:M41"/>
    <mergeCell ref="P41:Q41"/>
    <mergeCell ref="J41:K41"/>
    <mergeCell ref="D39:E39"/>
    <mergeCell ref="B39:C39"/>
    <mergeCell ref="J40:K40"/>
    <mergeCell ref="L40:M40"/>
    <mergeCell ref="P42:Q42"/>
    <mergeCell ref="P44:Q44"/>
    <mergeCell ref="N44:O44"/>
    <mergeCell ref="L44:M44"/>
    <mergeCell ref="N42:O42"/>
    <mergeCell ref="F42:G42"/>
    <mergeCell ref="D42:E42"/>
    <mergeCell ref="P40:Q40"/>
    <mergeCell ref="H42:I42"/>
    <mergeCell ref="J42:K42"/>
    <mergeCell ref="F44:G44"/>
    <mergeCell ref="D44:E44"/>
    <mergeCell ref="J39:K39"/>
    <mergeCell ref="F39:G39"/>
    <mergeCell ref="B4:AE4"/>
    <mergeCell ref="B11:AE11"/>
    <mergeCell ref="B13:AE13"/>
    <mergeCell ref="B18:AE18"/>
    <mergeCell ref="H41:I41"/>
    <mergeCell ref="H40:I40"/>
    <mergeCell ref="N41:O41"/>
    <mergeCell ref="D41:E41"/>
    <mergeCell ref="D40:E40"/>
    <mergeCell ref="B40:C40"/>
    <mergeCell ref="B41:C41"/>
    <mergeCell ref="V39:W39"/>
    <mergeCell ref="X39:Y39"/>
    <mergeCell ref="P39:Q39"/>
    <mergeCell ref="L39:M39"/>
    <mergeCell ref="N39:O39"/>
    <mergeCell ref="F41:G41"/>
    <mergeCell ref="F40:G40"/>
    <mergeCell ref="B25:AE25"/>
    <mergeCell ref="B32:AE32"/>
    <mergeCell ref="R39:S39"/>
    <mergeCell ref="T39:U39"/>
    <mergeCell ref="H39:I39"/>
    <mergeCell ref="AD39:AE39"/>
    <mergeCell ref="A1:A2"/>
    <mergeCell ref="B1:C1"/>
    <mergeCell ref="D1:M1"/>
    <mergeCell ref="J2:K2"/>
    <mergeCell ref="AD2:AE2"/>
    <mergeCell ref="AB2:AC2"/>
    <mergeCell ref="F2:G2"/>
    <mergeCell ref="Z2:AA2"/>
    <mergeCell ref="T2:U2"/>
    <mergeCell ref="H2:I2"/>
    <mergeCell ref="R1:AE1"/>
    <mergeCell ref="N1:Q1"/>
    <mergeCell ref="L2:M2"/>
    <mergeCell ref="R2:S2"/>
    <mergeCell ref="N2:O2"/>
    <mergeCell ref="P2:Q2"/>
    <mergeCell ref="X2:Y2"/>
    <mergeCell ref="V2:W2"/>
    <mergeCell ref="D2:E2"/>
    <mergeCell ref="B2:C2"/>
    <mergeCell ref="R40:S40"/>
    <mergeCell ref="T40:U40"/>
    <mergeCell ref="T41:U41"/>
    <mergeCell ref="R41:S41"/>
    <mergeCell ref="N40:O40"/>
    <mergeCell ref="X40:Y40"/>
    <mergeCell ref="X41:Y41"/>
    <mergeCell ref="V41:W41"/>
    <mergeCell ref="V40:W40"/>
    <mergeCell ref="T42:U42"/>
    <mergeCell ref="R42:S42"/>
    <mergeCell ref="V42:W42"/>
    <mergeCell ref="J44:K44"/>
    <mergeCell ref="H44:I44"/>
    <mergeCell ref="AB44:AC44"/>
    <mergeCell ref="Z44:AA44"/>
    <mergeCell ref="AD44:AE44"/>
    <mergeCell ref="X44:Y44"/>
    <mergeCell ref="V44:W44"/>
    <mergeCell ref="R44:S44"/>
    <mergeCell ref="T44:U44"/>
  </mergeCells>
  <conditionalFormatting sqref="C5:C10 E5:E10 G5:G10 I5:I10 K5:K10 M5:M10 O5:O10 Q5:Q10 S5:S10 U5:U10 W5:W10 Y5:Y10 AA5:AA10 AC5:AC10 AE5:AE10 C12 E12 G12 I12 K12 M12 O12 Q12 S12 U12 W12 Y12 AA12 AC12 AE12 C14:C17 E14:E17 G14:G17 I14:I17 K14:K17 M14:M17 O14:O17 Q14:Q17 S14:S17 U14:U17 W14:W17 Y14:Y17 AA14:AA17 AC14:AC17 AE14:AE17 C19:C24 E19:E24 G19:G24 I19:I24 K19:K24 M19:M24 O19:O24 Q19:Q24 S19:S24 U19:U24 W19:W24 Y19:Y24 AA19:AA24 AC19:AC24 AE19:AE24 C26:C31 E26:E31 G26:G31 I26:I31 K26:K31 M26:M31 O26:O31 Q26:Q31 S26:S31 U26:U31 W26:W31 Y26:Y31 AA26:AA31 AC26:AC31 AE26:AE31 C33:C36 E33:E38 G33:G38 I33:I38 K33:K38 M33:M38 O33:O38 Q33:Q38 S33:S38 U33:U38 W33:W38 Y33:Y38 AA33:AA38 AC33:AC38 AE33:AE38">
    <cfRule type="expression" dxfId="76" priority="1">
      <formula>AND(VALUE(C5) &lt;&gt; 0,HOUR(C5) = 17)</formula>
    </cfRule>
  </conditionalFormatting>
  <conditionalFormatting sqref="B4:AE36">
    <cfRule type="containsText" dxfId="75" priority="2" operator="containsText" text="NP">
      <formula>NOT(ISERROR(SEARCH(("NP"),(B4))))</formula>
    </cfRule>
  </conditionalFormatting>
  <conditionalFormatting sqref="B4:AE36">
    <cfRule type="expression" dxfId="74" priority="3">
      <formula>HOUR(C4) = ""</formula>
    </cfRule>
  </conditionalFormatting>
  <conditionalFormatting sqref="C5:C10 E5:E10 G5:G10 I5:I10 K5:K10 M5:M10 O5:O10 Q5:Q10 S5:S10 U5:U10 W5:W10 Y5:Y10 AA5:AA10 AC5:AC10 AE5:AE10 C12 E12 G12 I12 K12 M12 O12 Q12 S12 U12 W12 Y12 AA12 AC12 AE12 C14:C17 E14:E17 G14:G17 I14:I17 K14:K17 M14:M17 O14:O17 Q14:Q17 S14:S17 U14:U17 W14:W17 Y14:Y17 AA14:AA17 AC14:AC17 AE14:AE17 C19:C24 E19:E24 G19:G24 I19:I24 K19:K24 M19:M24 O19:O24 Q19:Q24 S19:S24 U19:U24 W19:W24 Y19:Y24 AA19:AA24 AC19:AC24 AE19:AE24 C26:C31 E26:E31 G26:G31 I26:I31 K26:K31 M26:M31 O26:O31 Q26:Q31 S26:S31 U26:U31 W26:W31 Y26:Y31 AA26:AA31 AC26:AC31 AE26:AE31 C33:C36 E33:E38 G33:G38 I33:I38 K33:K38 M33:M38 O33:O38 Q33:Q38 S33:S38 U33:U38 W33:W38 Y33:Y38 AA33:AA38 AC33:AC38 AE33:AE38">
    <cfRule type="expression" dxfId="73" priority="4">
      <formula>AND(VALUE(C5) &lt;&gt; 0,HOUR(C5) &lt; 17)</formula>
    </cfRule>
  </conditionalFormatting>
  <conditionalFormatting sqref="C5:C10 E5:E10 G5:G10 I5:I10 K5:K10 M5:M10 O5:O10 Q5:Q10 S5:S10 U5:U10 W5:W10 Y5:Y10 AA5:AA10 AC5:AC10 AE5:AE10 C12 E12 G12 I12 K12 M12 O12 Q12 S12 U12 W12 Y12 AA12 AC12 AE12 C14:C17 E14:E17 G14:G17 I14:I17 K14:K17 M14:M17 O14:O17 Q14:Q17 S14:S17 U14:U17 W14:W17 Y14:Y17 AA14:AA17 AC14:AC17 AE14:AE17 C19:C24 E19:E24 G19:G24 I19:I24 K19:K24 M19:M24 O19:O24 Q19:Q24 S19:S24 U19:U24 W19:W24 Y19:Y24 AA19:AA24 AC19:AC24 AE19:AE24 C26:C31 E26:E31 G26:G31 I26:I31 K26:K31 M26:M31 O26:O31 Q26:Q31 S26:S31 U26:U31 W26:W31 Y26:Y31 AA26:AA31 AC26:AC31 AE26:AE31 C33:C36 E33:E38 G33:G38 I33:I38 K33:K38 M33:M38 O33:O38 Q33:Q38 S33:S38 U33:U38 W33:W38 Y33:Y38 AA33:AA38 AC33:AC38 AE33:AE38">
    <cfRule type="expression" dxfId="72" priority="5">
      <formula>AND(HOUR(C5) &gt;=16,MINUTE(C5) &gt;=59,VALUE(C5) &lt;&gt; 0)</formula>
    </cfRule>
  </conditionalFormatting>
  <conditionalFormatting sqref="B4:B38 D4:D38 F4:F38 H4:H38 J4:J38 L4:L38 N4:N38 P4:P38 R4:R38 T4:T38 V4:V38 X4:X38 Z4:Z38 AB4:AB38 AD4:AD38">
    <cfRule type="expression" dxfId="71" priority="6">
      <formula>AND(HOUR(B4) &gt;= 8, MINUTE(B4) &gt;= 36)</formula>
    </cfRule>
  </conditionalFormatting>
  <conditionalFormatting sqref="B4:B38 D4:D38 F4:F38 H4:H38 J4:J38 L4:L38 N4:N38 P4:P38 R4:R38 T4:T38 V4:V38 X4:X38 Z4:Z38 AB4:AB38 AD4:AD38">
    <cfRule type="expression" dxfId="70" priority="7">
      <formula>HOUR(B4) &gt;8</formula>
    </cfRule>
  </conditionalFormatting>
  <conditionalFormatting sqref="B4:B38 D4:D38 F4:F38 H4:H38 J4:J38 L4:L38 N4:N38 P4:P38 R4:R38 T4:T38 V4:V38 X4:X38 Z4:Z38 AB4:AB38 AD4:AD38">
    <cfRule type="expression" dxfId="69" priority="8">
      <formula>AND(HOUR(B4) &lt;= 8,MINUTE(B4) &lt;= 30, VALUE(B4) &lt;&gt; 0)</formula>
    </cfRule>
  </conditionalFormatting>
  <conditionalFormatting sqref="B4:B38 D4:D38 F4:F38 H4:H38 J4:J38 L4:L38 N4:N38 P4:P38 R4:R38 T4:T38 V4:V38 X4:X38 Z4:Z38 AB4:AB38 AD4:AD38">
    <cfRule type="expression" dxfId="68" priority="9">
      <formula>AND(HOUR(B4) &lt; 8, VALUE(B4) &lt;&gt; 0)</formula>
    </cfRule>
  </conditionalFormatting>
  <conditionalFormatting sqref="B4:B38 D4:D38 F4:F38 H4:H38 J4:J38 L4:L38 N4:N38 P4:P38 R4:R38 T4:T38 V4:V38 X4:X38 Z4:Z38 AB4:AB38 AD4:AD38">
    <cfRule type="expression" dxfId="67" priority="10">
      <formula>AND(HOUR(B4) &lt;= 8,MINUTE(B4) &lt;= 35, VALUE(B4) &lt;&gt; 0)</formula>
    </cfRule>
  </conditionalFormatting>
  <conditionalFormatting sqref="B4:B38 D4:D38 F4:F38 H4:H38 J4:J38 L4:L38 N4:N38 P4:P38 R4:R38 T4:T38 V4:V38 X4:X38 Z4:Z38 AB4:AB38 AD4:AD38">
    <cfRule type="expression" dxfId="66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9" width="7.5703125" customWidth="1"/>
    <col min="10" max="10" width="9" customWidth="1"/>
    <col min="11" max="11" width="8.85546875" customWidth="1"/>
    <col min="12" max="12" width="9.140625" customWidth="1"/>
    <col min="13" max="13" width="8.28515625" customWidth="1"/>
    <col min="14" max="17" width="7.5703125" customWidth="1"/>
    <col min="18" max="18" width="6.5703125" customWidth="1"/>
    <col min="19" max="19" width="7.5703125" customWidth="1"/>
    <col min="20" max="20" width="6.42578125" customWidth="1"/>
    <col min="21" max="21" width="7.5703125" customWidth="1"/>
    <col min="22" max="22" width="6.28515625" customWidth="1"/>
    <col min="23" max="25" width="7.5703125" customWidth="1"/>
    <col min="26" max="26" width="6.85546875" customWidth="1"/>
    <col min="27" max="27" width="7.5703125" customWidth="1"/>
    <col min="28" max="28" width="7" customWidth="1"/>
    <col min="29" max="31" width="7.5703125" customWidth="1"/>
  </cols>
  <sheetData>
    <row r="1" spans="1:31" ht="15.75" customHeight="1">
      <c r="A1" s="118" t="s">
        <v>51</v>
      </c>
      <c r="B1" s="117" t="s">
        <v>2</v>
      </c>
      <c r="C1" s="112"/>
      <c r="D1" s="116" t="s">
        <v>3</v>
      </c>
      <c r="E1" s="120"/>
      <c r="F1" s="120"/>
      <c r="G1" s="120"/>
      <c r="H1" s="120"/>
      <c r="I1" s="120"/>
      <c r="J1" s="120"/>
      <c r="K1" s="120"/>
      <c r="L1" s="120"/>
      <c r="M1" s="112"/>
      <c r="N1" s="121" t="s">
        <v>4</v>
      </c>
      <c r="O1" s="120"/>
      <c r="P1" s="120"/>
      <c r="Q1" s="112"/>
      <c r="R1" s="117" t="s">
        <v>5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12"/>
    </row>
    <row r="2" spans="1:31" ht="15.75" customHeight="1">
      <c r="A2" s="119"/>
      <c r="B2" s="116" t="s">
        <v>6</v>
      </c>
      <c r="C2" s="112"/>
      <c r="D2" s="117" t="s">
        <v>8</v>
      </c>
      <c r="E2" s="112"/>
      <c r="F2" s="117" t="s">
        <v>9</v>
      </c>
      <c r="G2" s="112"/>
      <c r="H2" s="117" t="s">
        <v>10</v>
      </c>
      <c r="I2" s="112"/>
      <c r="J2" s="117" t="s">
        <v>11</v>
      </c>
      <c r="K2" s="112"/>
      <c r="L2" s="117" t="s">
        <v>42</v>
      </c>
      <c r="M2" s="112"/>
      <c r="N2" s="117" t="s">
        <v>12</v>
      </c>
      <c r="O2" s="112"/>
      <c r="P2" s="117" t="s">
        <v>13</v>
      </c>
      <c r="Q2" s="112"/>
      <c r="R2" s="116" t="s">
        <v>14</v>
      </c>
      <c r="S2" s="112"/>
      <c r="T2" s="117" t="s">
        <v>15</v>
      </c>
      <c r="U2" s="112"/>
      <c r="V2" s="117" t="s">
        <v>16</v>
      </c>
      <c r="W2" s="112"/>
      <c r="X2" s="116" t="s">
        <v>17</v>
      </c>
      <c r="Y2" s="112"/>
      <c r="Z2" s="116" t="s">
        <v>18</v>
      </c>
      <c r="AA2" s="112"/>
      <c r="AB2" s="116" t="s">
        <v>19</v>
      </c>
      <c r="AC2" s="112"/>
      <c r="AD2" s="116" t="s">
        <v>20</v>
      </c>
      <c r="AE2" s="112"/>
    </row>
    <row r="3" spans="1:31" ht="15.75" customHeight="1">
      <c r="A3" s="4" t="s">
        <v>21</v>
      </c>
      <c r="B3" s="5" t="s">
        <v>22</v>
      </c>
      <c r="C3" s="5" t="s">
        <v>23</v>
      </c>
      <c r="D3" s="5" t="s">
        <v>22</v>
      </c>
      <c r="E3" s="5" t="s">
        <v>23</v>
      </c>
      <c r="F3" s="5" t="s">
        <v>22</v>
      </c>
      <c r="G3" s="5" t="s">
        <v>23</v>
      </c>
      <c r="H3" s="5" t="s">
        <v>22</v>
      </c>
      <c r="I3" s="5" t="s">
        <v>23</v>
      </c>
      <c r="J3" s="5" t="s">
        <v>22</v>
      </c>
      <c r="K3" s="5" t="s">
        <v>23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22</v>
      </c>
      <c r="Q3" s="5" t="s">
        <v>23</v>
      </c>
      <c r="R3" s="5" t="s">
        <v>22</v>
      </c>
      <c r="S3" s="5" t="s">
        <v>23</v>
      </c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</row>
    <row r="4" spans="1:31" ht="15.75" customHeight="1">
      <c r="A4" s="6">
        <v>43862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5.75" customHeight="1">
      <c r="A5" s="6">
        <v>43863</v>
      </c>
      <c r="B5" s="126" t="s">
        <v>46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12"/>
    </row>
    <row r="6" spans="1:31" ht="15.75" customHeight="1">
      <c r="A6" s="6">
        <v>43864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>
      <c r="A7" s="6">
        <v>43865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>
      <c r="A8" s="6">
        <v>43866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.75" customHeight="1">
      <c r="A9" s="6">
        <v>43867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5.75" customHeight="1">
      <c r="A10" s="6">
        <v>43868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>
      <c r="A11" s="6">
        <v>43869</v>
      </c>
      <c r="B11" s="9"/>
      <c r="C11" s="9"/>
      <c r="D11" s="9"/>
      <c r="E11" s="9"/>
      <c r="F11" s="9"/>
      <c r="G11" s="9"/>
      <c r="H11" s="22"/>
      <c r="I11" s="22"/>
      <c r="J11" s="20"/>
      <c r="K11" s="2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5.75" customHeight="1">
      <c r="A12" s="6">
        <v>43870</v>
      </c>
      <c r="B12" s="126" t="s">
        <v>46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12"/>
    </row>
    <row r="13" spans="1:31" ht="15.75" customHeight="1">
      <c r="A13" s="6">
        <v>43871</v>
      </c>
      <c r="B13" s="9"/>
      <c r="C13" s="9"/>
      <c r="D13" s="9"/>
      <c r="E13" s="9"/>
      <c r="F13" s="9"/>
      <c r="G13" s="9"/>
      <c r="H13" s="22"/>
      <c r="I13" s="22"/>
      <c r="J13" s="22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5.75" customHeight="1">
      <c r="A14" s="6">
        <v>43872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5.75" customHeight="1">
      <c r="A15" s="6">
        <v>43873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.75" customHeight="1">
      <c r="A16" s="6">
        <v>43874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5.75" customHeight="1">
      <c r="A17" s="6">
        <v>43875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5.75" customHeight="1">
      <c r="A18" s="6">
        <v>43876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5.75" customHeight="1">
      <c r="A19" s="6">
        <v>43877</v>
      </c>
      <c r="B19" s="126" t="s">
        <v>46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12"/>
    </row>
    <row r="20" spans="1:31" ht="15.75" customHeight="1">
      <c r="A20" s="6">
        <v>43878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5.75" customHeight="1">
      <c r="A21" s="6">
        <v>43879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5.75" customHeight="1">
      <c r="A22" s="6">
        <v>43880</v>
      </c>
      <c r="B22" s="9"/>
      <c r="C22" s="9"/>
      <c r="D22" s="9"/>
      <c r="E22" s="9"/>
      <c r="F22" s="9"/>
      <c r="G22" s="9"/>
      <c r="H22" s="22"/>
      <c r="I22" s="22"/>
      <c r="J22" s="22"/>
      <c r="K22" s="22"/>
      <c r="L22" s="2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5.75" customHeight="1">
      <c r="A23" s="6">
        <v>43881</v>
      </c>
      <c r="B23" s="9"/>
      <c r="C23" s="9"/>
      <c r="D23" s="9"/>
      <c r="E23" s="9"/>
      <c r="F23" s="9"/>
      <c r="G23" s="9"/>
      <c r="H23" s="22"/>
      <c r="I23" s="69"/>
      <c r="J23" s="22"/>
      <c r="K23" s="69"/>
      <c r="L23" s="2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5.75" customHeight="1">
      <c r="A24" s="6">
        <v>43882</v>
      </c>
      <c r="B24" s="9"/>
      <c r="C24" s="9"/>
      <c r="D24" s="9"/>
      <c r="E24" s="9"/>
      <c r="F24" s="9"/>
      <c r="G24" s="9"/>
      <c r="H24" s="22"/>
      <c r="I24" s="69"/>
      <c r="J24" s="22"/>
      <c r="K24" s="69"/>
      <c r="L24" s="2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5.75" customHeight="1">
      <c r="A25" s="6">
        <v>43883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5.75" customHeight="1">
      <c r="A26" s="6">
        <v>43884</v>
      </c>
      <c r="B26" s="126" t="s">
        <v>46</v>
      </c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12"/>
    </row>
    <row r="27" spans="1:31" ht="15.75" customHeight="1">
      <c r="A27" s="6">
        <v>43885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5.75" customHeight="1">
      <c r="A28" s="6">
        <v>43886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5.75" customHeight="1">
      <c r="A29" s="6">
        <v>43887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6">
        <v>43888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5.75" customHeight="1">
      <c r="A31" s="6">
        <v>43889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6">
        <v>43890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5.75" customHeight="1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5.75" customHeight="1">
      <c r="A34" s="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5.75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5.75" customHeight="1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6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.75" customHeight="1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.75" customHeight="1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.75" customHeight="1">
      <c r="A39" s="18" t="s">
        <v>26</v>
      </c>
      <c r="B39" s="114">
        <f>COUNTIF(B4:B36,"NP")</f>
        <v>0</v>
      </c>
      <c r="C39" s="112"/>
      <c r="D39" s="114">
        <f>COUNTIF(D4:D36,"NP")</f>
        <v>0</v>
      </c>
      <c r="E39" s="112"/>
      <c r="F39" s="115">
        <f>COUNTIF(G4:G36,"NP")</f>
        <v>0</v>
      </c>
      <c r="G39" s="112"/>
      <c r="H39" s="115">
        <f>COUNTIF(I4:I36,"NP")</f>
        <v>0</v>
      </c>
      <c r="I39" s="112"/>
      <c r="J39" s="114">
        <f>COUNTIF(J4:J36,"NP")</f>
        <v>0</v>
      </c>
      <c r="K39" s="112"/>
      <c r="L39" s="114">
        <f>COUNTIF(L4:L36,"NP")</f>
        <v>0</v>
      </c>
      <c r="M39" s="112"/>
      <c r="N39" s="114">
        <f>COUNTIF(N4:N36,"NP")</f>
        <v>0</v>
      </c>
      <c r="O39" s="112"/>
      <c r="P39" s="114">
        <f>COUNTIF(P4:P36,"NP")</f>
        <v>0</v>
      </c>
      <c r="Q39" s="112"/>
      <c r="R39" s="114">
        <f>COUNTIF(R4:R36,"NP")</f>
        <v>0</v>
      </c>
      <c r="S39" s="112"/>
      <c r="T39" s="114">
        <f>COUNTIF(T4:T36,"NP")</f>
        <v>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0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</row>
    <row r="40" spans="1:31" ht="15.75" customHeight="1">
      <c r="A40" s="23" t="s">
        <v>27</v>
      </c>
      <c r="B40" s="113" t="e">
        <f ca="1">countcoloredcells(B4:B36,$A$40)</f>
        <v>#NAME?</v>
      </c>
      <c r="C40" s="112"/>
      <c r="D40" s="113" t="e">
        <f ca="1">countcoloredcells(D4:D36,$A$40)</f>
        <v>#NAME?</v>
      </c>
      <c r="E40" s="112"/>
      <c r="F40" s="113" t="e">
        <f ca="1">countcoloredcells(F4:F36,$A$40)</f>
        <v>#NAME?</v>
      </c>
      <c r="G40" s="112"/>
      <c r="H40" s="113" t="e">
        <f ca="1">countcoloredcells(H4:H36,$A$40)</f>
        <v>#NAME?</v>
      </c>
      <c r="I40" s="112"/>
      <c r="J40" s="113" t="e">
        <f ca="1">countcoloredcells(J4:J36,$A$40)</f>
        <v>#NAME?</v>
      </c>
      <c r="K40" s="112"/>
      <c r="L40" s="113" t="e">
        <f ca="1">countcoloredcells(L4:L36,$A$40)</f>
        <v>#NAME?</v>
      </c>
      <c r="M40" s="112"/>
      <c r="N40" s="113" t="e">
        <f ca="1">countcoloredcells(N4:N36,$A$40)</f>
        <v>#NAME?</v>
      </c>
      <c r="O40" s="112"/>
      <c r="P40" s="113" t="e">
        <f ca="1">countcoloredcells(P4:P36,$A$40)</f>
        <v>#NAME?</v>
      </c>
      <c r="Q40" s="112"/>
      <c r="R40" s="113" t="e">
        <f ca="1">countcoloredcells(R4:R36,$A$40)</f>
        <v>#NAME?</v>
      </c>
      <c r="S40" s="112"/>
      <c r="T40" s="113" t="e">
        <f ca="1">countcoloredcells(T4:T36,$A$40)</f>
        <v>#NAME?</v>
      </c>
      <c r="U40" s="112"/>
      <c r="V40" s="113" t="e">
        <f ca="1">countcoloredcells(V4:V36,$A$40)</f>
        <v>#NAME?</v>
      </c>
      <c r="W40" s="112"/>
      <c r="X40" s="113" t="e">
        <f ca="1">countcoloredcells(X4:X36,$A$40)</f>
        <v>#NAME?</v>
      </c>
      <c r="Y40" s="112"/>
      <c r="Z40" s="113" t="e">
        <f ca="1">countcoloredcells(Z4:Z36,$A$40)</f>
        <v>#NAME?</v>
      </c>
      <c r="AA40" s="112"/>
      <c r="AB40" s="113" t="e">
        <f ca="1">countcoloredcells(AB4:AB36,$A$40)</f>
        <v>#NAME?</v>
      </c>
      <c r="AC40" s="112"/>
      <c r="AD40" s="113" t="e">
        <f ca="1">countcoloredcells(AD4:AD36,$A$40)</f>
        <v>#NAME?</v>
      </c>
      <c r="AE40" s="112"/>
    </row>
    <row r="41" spans="1:31" ht="15.75" customHeight="1">
      <c r="A41" s="27" t="s">
        <v>28</v>
      </c>
      <c r="B41" s="113" t="e">
        <f ca="1">countcoloredcells(B4:B36,$A$41)</f>
        <v>#NAME?</v>
      </c>
      <c r="C41" s="112"/>
      <c r="D41" s="113" t="e">
        <f ca="1">countcoloredcells(D4:D36,$A$41)</f>
        <v>#NAME?</v>
      </c>
      <c r="E41" s="112"/>
      <c r="F41" s="123" t="e">
        <f ca="1">countcoloredcells(F3:F35,$A$41)</f>
        <v>#NAME?</v>
      </c>
      <c r="G41" s="124"/>
      <c r="H41" s="123" t="e">
        <f ca="1">countcoloredcells(H4:H36,$A$41)</f>
        <v>#NAME?</v>
      </c>
      <c r="I41" s="124"/>
      <c r="J41" s="113" t="e">
        <f ca="1">countcoloredcells(J4:J36,$A$41)</f>
        <v>#NAME?</v>
      </c>
      <c r="K41" s="112"/>
      <c r="L41" s="113" t="e">
        <f ca="1">countcoloredcells(L4:L36,$A$41)</f>
        <v>#NAME?</v>
      </c>
      <c r="M41" s="112"/>
      <c r="N41" s="113" t="e">
        <f ca="1">countcoloredcells(N4:N36,$A$41)</f>
        <v>#NAME?</v>
      </c>
      <c r="O41" s="112"/>
      <c r="P41" s="113" t="e">
        <f ca="1">countcoloredcells(P4:P36,$A$41)</f>
        <v>#NAME?</v>
      </c>
      <c r="Q41" s="112"/>
      <c r="R41" s="113" t="e">
        <f ca="1">countcoloredcells(R4:R36,$A$41)</f>
        <v>#NAME?</v>
      </c>
      <c r="S41" s="112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</row>
    <row r="42" spans="1:31" ht="15.75" customHeight="1">
      <c r="A42" s="28" t="s">
        <v>29</v>
      </c>
      <c r="B42" s="113" t="e">
        <f ca="1">countcoloredcells(B4:B36,$A$42)</f>
        <v>#NAME?</v>
      </c>
      <c r="C42" s="112"/>
      <c r="D42" s="113" t="e">
        <f ca="1">countcoloredcells(D4:D36,$A$42)</f>
        <v>#NAME?</v>
      </c>
      <c r="E42" s="112"/>
      <c r="F42" s="123" t="e">
        <f ca="1">countcoloredcells(F4:F36,$A$42)</f>
        <v>#NAME?</v>
      </c>
      <c r="G42" s="124"/>
      <c r="H42" s="123" t="e">
        <f ca="1">countcoloredcells(H4:H36,$A$42)</f>
        <v>#NAME?</v>
      </c>
      <c r="I42" s="124"/>
      <c r="J42" s="123" t="e">
        <f ca="1">countcoloredcells(J4:J36,$A$42)</f>
        <v>#NAME?</v>
      </c>
      <c r="K42" s="124"/>
      <c r="L42" s="113" t="e">
        <f ca="1">countcoloredcells(L4:L36,$A$42)</f>
        <v>#NAME?</v>
      </c>
      <c r="M42" s="112"/>
      <c r="N42" s="113" t="e">
        <f ca="1">countcoloredcells(N4:N36,$A$42)</f>
        <v>#NAME?</v>
      </c>
      <c r="O42" s="112"/>
      <c r="P42" s="113" t="e">
        <f ca="1">countcoloredcells(P4:P36,$A$42)</f>
        <v>#NAME?</v>
      </c>
      <c r="Q42" s="112"/>
      <c r="R42" s="113" t="e">
        <f ca="1">countcoloredcells(R4:R36,$A$42)</f>
        <v>#NAME?</v>
      </c>
      <c r="S42" s="112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</row>
    <row r="43" spans="1:31" ht="15.75" customHeight="1">
      <c r="A43" s="29" t="s">
        <v>30</v>
      </c>
      <c r="B43" s="33" t="e">
        <f ca="1">IF(AND(DAY(TODAY()) &lt;= 29, MONTH(TODAY()) =2, ISNUMBER($L46)), DAY(TODAY()) - (B39+B40+B41+B42+$L46), DAY("2/29/2020") - (B39+B41+B42+$L46))</f>
        <v>#VALUE!</v>
      </c>
      <c r="C43" s="24"/>
      <c r="D43" s="33" t="e">
        <f ca="1">IF(AND(DAY(TODAY()) &lt;= 29, MONTH(TODAY()) =2, ISNUMBER($L46)), DAY(TODAY()) - (D39+D40+D41+D42+$L46), DAY("2/29/2020") - (D39+D41+D42+$L46))</f>
        <v>#VALUE!</v>
      </c>
      <c r="E43" s="24"/>
      <c r="F43" s="33" t="e">
        <f ca="1">IF(AND(DAY(TODAY()) &lt;= 29, MONTH(TODAY()) =2, ISNUMBER($L46)), DAY(TODAY()) - (F39+F40+F41+F42+$L46), DAY("2/29/2020") - (F39+F41+F42+$L46))</f>
        <v>#VALUE!</v>
      </c>
      <c r="G43" s="24"/>
      <c r="H43" s="33" t="e">
        <f ca="1">IF(AND(DAY(TODAY()) &lt;= 29, MONTH(TODAY()) =2, ISNUMBER($L46)), DAY(TODAY()) - (H39+H40+H41+H42+$L46), DAY("2/29/2020") - (H39+H41+H42+$L46))</f>
        <v>#VALUE!</v>
      </c>
      <c r="I43" s="32"/>
      <c r="J43" s="33" t="e">
        <f ca="1">IF(AND(DAY(TODAY()) &lt;= 29, MONTH(TODAY()) =2, ISNUMBER($L46)), DAY(TODAY()) - (J39+J40+J41+J42+$L46), DAY("2/29/2020") - (J39+J41+J42+$L46))</f>
        <v>#VALUE!</v>
      </c>
      <c r="K43" s="24"/>
      <c r="L43" s="33" t="e">
        <f ca="1">IF(AND(DAY(TODAY()) &lt;= 29, MONTH(TODAY()) =2, ISNUMBER($L46)), DAY(TODAY()) - (L39+L40+L41+L42+$L46), DAY("2/29/2020") - (L39+L41+L42+$L46))</f>
        <v>#VALUE!</v>
      </c>
      <c r="M43" s="24"/>
      <c r="N43" s="33" t="e">
        <f ca="1">IF(AND(DAY(TODAY()) &lt;= 29, MONTH(TODAY()) =2, ISNUMBER($L46)), DAY(TODAY()) - (N39+N40+N41+N42+$L46), DAY("2/29/2020") - (N39+N41+N42+$L46))</f>
        <v>#VALUE!</v>
      </c>
      <c r="O43" s="24"/>
      <c r="P43" s="33" t="e">
        <f ca="1">IF(AND(DAY(TODAY()) &lt;= 29, MONTH(TODAY()) =2, ISNUMBER($L46)), DAY(TODAY()) - (P39+P40+P41+P42+$L46), DAY("2/29/2020") - (P39+P41+P42+$L46))</f>
        <v>#VALUE!</v>
      </c>
      <c r="Q43" s="32"/>
      <c r="R43" s="33" t="e">
        <f ca="1">IF(AND(DAY(TODAY()) &lt;= 29, MONTH(TODAY()) =2, ISNUMBER($L46)), DAY(TODAY()) - (R39+R40+R41+R42+$L46), DAY("2/29/2020") - (R39+R41+R42+$L46))</f>
        <v>#VALUE!</v>
      </c>
      <c r="S43" s="32"/>
      <c r="T43" s="33" t="e">
        <f ca="1">IF(AND(DAY(TODAY()) &lt;= 29, MONTH(TODAY()) =2, ISNUMBER($L46)), DAY(TODAY()) - (T39+T40+T41+T42+$L46), DAY("2/29/2020") - (T39+T41+T42+$L46))</f>
        <v>#VALUE!</v>
      </c>
      <c r="U43" s="32"/>
      <c r="V43" s="33" t="e">
        <f ca="1">IF(AND(DAY(TODAY()) &lt;= 29, MONTH(TODAY()) =2, ISNUMBER($L46)), DAY(TODAY()) - (V39+V40+V41+V42+$L46), DAY("2/29/2020") - (V39+V41+V42+$L46))</f>
        <v>#VALUE!</v>
      </c>
      <c r="W43" s="32"/>
      <c r="X43" s="33" t="e">
        <f ca="1">IF(AND(DAY(TODAY()) &lt;= 29, MONTH(TODAY()) =2, ISNUMBER($L46)), DAY(TODAY()) - (X39+X40+X41+X42+$L46), DAY("2/29/2020") - (X39+X41+X42+$L46))</f>
        <v>#VALUE!</v>
      </c>
      <c r="Y43" s="32"/>
      <c r="Z43" s="33" t="e">
        <f ca="1">IF(AND(DAY(TODAY()) &lt;= 29, MONTH(TODAY()) =2, ISNUMBER($L46)), DAY(TODAY()) - (Z39+Z40+Z41+Z42+$L46), DAY("2/29/2020") - (Z39+Z41+Z42+$L46))</f>
        <v>#VALUE!</v>
      </c>
      <c r="AA43" s="32"/>
      <c r="AB43" s="33" t="e">
        <f ca="1">IF(AND(DAY(TODAY()) &lt;= 29, MONTH(TODAY()) =2, ISNUMBER($L46)), DAY(TODAY()) - (AB39+AB40+AB41+AB42+$L46), DAY("2/29/2020") - (AB39+AB41+AB42+$L46))</f>
        <v>#VALUE!</v>
      </c>
      <c r="AC43" s="32"/>
      <c r="AD43" s="33" t="e">
        <f ca="1">IF(AND(DAY(TODAY()) &lt;= 29, MONTH(TODAY()) =2, ISNUMBER($L46)), DAY(TODAY()) - (AD39+AD40+AD41+AD42+$L46), DAY("2/29/2020") - (AD39+AD41+AD42+$L46))</f>
        <v>#VALUE!</v>
      </c>
      <c r="AE43" s="32"/>
    </row>
    <row r="44" spans="1:31" ht="15.75" customHeight="1">
      <c r="A44" s="28" t="s">
        <v>31</v>
      </c>
      <c r="B44" s="111" t="e">
        <f ca="1">B43+B42-$B$45</f>
        <v>#VALUE!</v>
      </c>
      <c r="C44" s="112"/>
      <c r="D44" s="111" t="e">
        <f ca="1">D43+D42-$B$45</f>
        <v>#VALUE!</v>
      </c>
      <c r="E44" s="112"/>
      <c r="F44" s="111" t="e">
        <f ca="1">F43+F42-$B$45</f>
        <v>#VALUE!</v>
      </c>
      <c r="G44" s="112"/>
      <c r="H44" s="111" t="e">
        <f ca="1">H43+H42-$B$45</f>
        <v>#VALUE!</v>
      </c>
      <c r="I44" s="112"/>
      <c r="J44" s="111" t="e">
        <f ca="1">J43+J42-$B$45</f>
        <v>#VALUE!</v>
      </c>
      <c r="K44" s="112"/>
      <c r="L44" s="111" t="e">
        <f ca="1">L43+L42-$B$45</f>
        <v>#VALUE!</v>
      </c>
      <c r="M44" s="112"/>
      <c r="N44" s="111" t="e">
        <f ca="1">N43+N42-$B$45</f>
        <v>#VALUE!</v>
      </c>
      <c r="O44" s="112"/>
      <c r="P44" s="111" t="e">
        <f ca="1">P43+P42-$B$45</f>
        <v>#VALUE!</v>
      </c>
      <c r="Q44" s="112"/>
      <c r="R44" s="111" t="e">
        <f ca="1">R43+R42-$B$45</f>
        <v>#VALUE!</v>
      </c>
      <c r="S44" s="112"/>
      <c r="T44" s="111" t="e">
        <f ca="1">T43+T42-$B$45</f>
        <v>#VALUE!</v>
      </c>
      <c r="U44" s="112"/>
      <c r="V44" s="111" t="e">
        <f ca="1">V43+V42-$B$45</f>
        <v>#VALUE!</v>
      </c>
      <c r="W44" s="112"/>
      <c r="X44" s="111" t="e">
        <f ca="1">X43+X42-$B$45</f>
        <v>#VALUE!</v>
      </c>
      <c r="Y44" s="112"/>
      <c r="Z44" s="111" t="e">
        <f ca="1">Z43+Z42-$B$45</f>
        <v>#VALUE!</v>
      </c>
      <c r="AA44" s="112"/>
      <c r="AB44" s="111" t="e">
        <f ca="1">AB43+AB42-$B$45</f>
        <v>#VALUE!</v>
      </c>
      <c r="AC44" s="112"/>
      <c r="AD44" s="111" t="e">
        <f ca="1">AD43+AD42-$B$45</f>
        <v>#VALUE!</v>
      </c>
      <c r="AE44" s="112"/>
    </row>
    <row r="45" spans="1:31" ht="15">
      <c r="A45" s="34" t="s">
        <v>32</v>
      </c>
      <c r="B45" s="39">
        <f>COUNTIF(B4:B36,"***** ***** Holiday")</f>
        <v>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ht="15">
      <c r="A46" s="44"/>
      <c r="B46" s="81"/>
      <c r="C46" s="38"/>
      <c r="D46" s="38"/>
      <c r="E46" s="38"/>
      <c r="F46" s="38"/>
      <c r="G46" s="38"/>
      <c r="H46" s="38"/>
      <c r="I46" s="38"/>
      <c r="J46" s="38"/>
      <c r="K46" s="39"/>
      <c r="L46" s="84">
        <f>COUNTIF(B4:AE36,"*** Sunday ***")</f>
        <v>4</v>
      </c>
      <c r="M46" s="37" t="s">
        <v>33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31" ht="15.75" customHeight="1">
      <c r="A47" s="4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84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ht="15.75" customHeight="1">
      <c r="A48" s="4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6"/>
      <c r="M48" s="38"/>
      <c r="N48" s="38"/>
      <c r="O48" s="38"/>
      <c r="P48" s="4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ht="15.75" customHeight="1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43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</sheetData>
  <mergeCells count="99">
    <mergeCell ref="AD40:AE40"/>
    <mergeCell ref="AB40:AC40"/>
    <mergeCell ref="AD39:AE39"/>
    <mergeCell ref="AB39:AC39"/>
    <mergeCell ref="Z41:AA41"/>
    <mergeCell ref="AB41:AC41"/>
    <mergeCell ref="Z39:AA39"/>
    <mergeCell ref="Z40:AA40"/>
    <mergeCell ref="AD41:AE41"/>
    <mergeCell ref="X39:Y39"/>
    <mergeCell ref="V41:W41"/>
    <mergeCell ref="V39:W39"/>
    <mergeCell ref="T39:U39"/>
    <mergeCell ref="T40:U40"/>
    <mergeCell ref="V40:W40"/>
    <mergeCell ref="AB44:AC44"/>
    <mergeCell ref="AD44:AE44"/>
    <mergeCell ref="Z44:AA44"/>
    <mergeCell ref="H42:I42"/>
    <mergeCell ref="AD42:AE42"/>
    <mergeCell ref="AB42:AC42"/>
    <mergeCell ref="X42:Y42"/>
    <mergeCell ref="Z42:AA42"/>
    <mergeCell ref="P44:Q44"/>
    <mergeCell ref="T44:U44"/>
    <mergeCell ref="V44:W44"/>
    <mergeCell ref="R44:S44"/>
    <mergeCell ref="V42:W42"/>
    <mergeCell ref="R42:S42"/>
    <mergeCell ref="T42:U42"/>
    <mergeCell ref="P42:Q42"/>
    <mergeCell ref="X44:Y44"/>
    <mergeCell ref="D41:E41"/>
    <mergeCell ref="D40:E40"/>
    <mergeCell ref="B40:C40"/>
    <mergeCell ref="F42:G42"/>
    <mergeCell ref="B42:C42"/>
    <mergeCell ref="D42:E42"/>
    <mergeCell ref="N41:O41"/>
    <mergeCell ref="D44:E44"/>
    <mergeCell ref="H44:I44"/>
    <mergeCell ref="F44:G44"/>
    <mergeCell ref="B44:C44"/>
    <mergeCell ref="H41:I41"/>
    <mergeCell ref="H40:I40"/>
    <mergeCell ref="F40:G40"/>
    <mergeCell ref="F41:G41"/>
    <mergeCell ref="J44:K44"/>
    <mergeCell ref="L44:M44"/>
    <mergeCell ref="N44:O44"/>
    <mergeCell ref="N42:O42"/>
    <mergeCell ref="L39:M39"/>
    <mergeCell ref="J39:K39"/>
    <mergeCell ref="J41:K41"/>
    <mergeCell ref="J42:K42"/>
    <mergeCell ref="L42:M42"/>
    <mergeCell ref="J40:K40"/>
    <mergeCell ref="L41:M41"/>
    <mergeCell ref="B41:C41"/>
    <mergeCell ref="P39:Q39"/>
    <mergeCell ref="D39:E39"/>
    <mergeCell ref="F39:G39"/>
    <mergeCell ref="B39:C39"/>
    <mergeCell ref="H39:I39"/>
    <mergeCell ref="P41:Q41"/>
    <mergeCell ref="P40:Q40"/>
    <mergeCell ref="N39:O39"/>
    <mergeCell ref="H2:I2"/>
    <mergeCell ref="D1:M1"/>
    <mergeCell ref="N1:Q1"/>
    <mergeCell ref="B19:AE19"/>
    <mergeCell ref="B26:AE26"/>
    <mergeCell ref="B12:AE12"/>
    <mergeCell ref="B5:AE5"/>
    <mergeCell ref="AD2:AE2"/>
    <mergeCell ref="AB2:AC2"/>
    <mergeCell ref="R41:S41"/>
    <mergeCell ref="R40:S40"/>
    <mergeCell ref="L40:M40"/>
    <mergeCell ref="T41:U41"/>
    <mergeCell ref="X41:Y41"/>
    <mergeCell ref="N40:O40"/>
    <mergeCell ref="X40:Y40"/>
    <mergeCell ref="R39:S39"/>
    <mergeCell ref="A1:A2"/>
    <mergeCell ref="B1:C1"/>
    <mergeCell ref="P2:Q2"/>
    <mergeCell ref="D2:E2"/>
    <mergeCell ref="B2:C2"/>
    <mergeCell ref="N2:O2"/>
    <mergeCell ref="R2:S2"/>
    <mergeCell ref="F2:G2"/>
    <mergeCell ref="R1:AE1"/>
    <mergeCell ref="T2:U2"/>
    <mergeCell ref="Z2:AA2"/>
    <mergeCell ref="X2:Y2"/>
    <mergeCell ref="V2:W2"/>
    <mergeCell ref="J2:K2"/>
    <mergeCell ref="L2:M2"/>
  </mergeCells>
  <conditionalFormatting sqref="C4 E4 G4 I4 K4 M4 O4 Q4 S4 U4 W4 Y4 AA4 AC4 AE4 C6:C11 E6:E11 G6:G11 I6:I11 K6:K11 M6:M11 O6:O11 Q6:Q11 S6:S11 U6:U11 W6:W11 Y6:Y11 AA6:AA11 AC6:AC11 AE6:AE11 C13:C18 E13:E18 G13:G18 I13:I18 K13:K18 M13:M18 O13:O18 Q13:Q18 S13:S18 U13:U18 W13:W18 Y13:Y18 AA13:AA18 AC13:AC18 AE13:AE18 C20:C25 E20:E25 G20:G25 I20:I25 K20:K25 M20:M25 O20:O25 Q20:Q25 S20:S25 U20:U25 W20:W25 Y20:Y25 AA20:AA25 AC20:AC25 AE20:AE25 C27:C36 E27:E38 G27:G38 I27:I38 K27:K38 M27:M38 O27:O38 Q27:Q38 S27:S38 U27:U38 W27:W38 Y27:Y38 AA27:AA38 AC27:AC38 AE27:AE38">
    <cfRule type="expression" dxfId="65" priority="1">
      <formula>AND(VALUE(C4) &lt;&gt; 0,HOUR(C4) = 17)</formula>
    </cfRule>
  </conditionalFormatting>
  <conditionalFormatting sqref="B4:AE36">
    <cfRule type="containsText" dxfId="64" priority="2" operator="containsText" text="NP">
      <formula>NOT(ISERROR(SEARCH(("NP"),(B4))))</formula>
    </cfRule>
  </conditionalFormatting>
  <conditionalFormatting sqref="B4:AE36">
    <cfRule type="expression" dxfId="63" priority="3">
      <formula>HOUR(C4) = ""</formula>
    </cfRule>
  </conditionalFormatting>
  <conditionalFormatting sqref="C4 E4 G4 I4 K4 M4 O4 Q4 S4 U4 W4 Y4 AA4 AC4 AE4 C6:C11 E6:E11 G6:G11 I6:I11 K6:K11 M6:M11 O6:O11 Q6:Q11 S6:S11 U6:U11 W6:W11 Y6:Y11 AA6:AA11 AC6:AC11 AE6:AE11 C13:C18 E13:E18 G13:G18 I13:I18 K13:K18 M13:M18 O13:O18 Q13:Q18 S13:S18 U13:U18 W13:W18 Y13:Y18 AA13:AA18 AC13:AC18 AE13:AE18 C20:C25 E20:E25 G20:G25 I20:I25 K20:K25 M20:M25 O20:O25 Q20:Q25 S20:S25 U20:U25 W20:W25 Y20:Y25 AA20:AA25 AC20:AC25 AE20:AE25 C27:C36 E27:E38 G27:G38 I27:I38 K27:K38 M27:M38 O27:O38 Q27:Q38 S27:S38 U27:U38 W27:W38 Y27:Y38 AA27:AA38 AC27:AC38 AE27:AE38">
    <cfRule type="expression" dxfId="62" priority="4">
      <formula>AND(VALUE(C4) &lt;&gt; 0,HOUR(C4) &lt; 17)</formula>
    </cfRule>
  </conditionalFormatting>
  <conditionalFormatting sqref="C4 E4 G4 I4 K4 M4 O4 Q4 S4 U4 W4 Y4 AA4 AC4 AE4 C6:C11 E6:E11 G6:G11 I6:I11 K6:K11 M6:M11 O6:O11 Q6:Q11 S6:S11 U6:U11 W6:W11 Y6:Y11 AA6:AA11 AC6:AC11 AE6:AE11 C13:C18 E13:E18 G13:G18 I13:I18 K13:K18 M13:M18 O13:O18 Q13:Q18 S13:S18 U13:U18 W13:W18 Y13:Y18 AA13:AA18 AC13:AC18 AE13:AE18 C20:C25 E20:E25 G20:G25 I20:I25 K20:K25 M20:M25 O20:O25 Q20:Q25 S20:S25 U20:U25 W20:W25 Y20:Y25 AA20:AA25 AC20:AC25 AE20:AE25 C27:C36 E27:E38 G27:G38 I27:I38 K27:K38 M27:M38 O27:O38 Q27:Q38 S27:S38 U27:U38 W27:W38 Y27:Y38 AA27:AA38 AC27:AC38 AE27:AE38">
    <cfRule type="expression" dxfId="61" priority="5">
      <formula>AND(HOUR(C4) &gt;=16,MINUTE(C4) &gt;=59,VALUE(C4) &lt;&gt; 0)</formula>
    </cfRule>
  </conditionalFormatting>
  <conditionalFormatting sqref="B4:B38 D4:D38 F4:F38 H4:H38 J4:J38 L4:L38 N4:N38 P4:P38 R4:R38 T4:T38 V4:V38 X4:X38 Z4:Z38 AB4:AB38 AD4:AD38">
    <cfRule type="expression" dxfId="60" priority="6">
      <formula>AND(HOUR(B4) &gt;= 8, MINUTE(B4) &gt;= 36)</formula>
    </cfRule>
  </conditionalFormatting>
  <conditionalFormatting sqref="B4:B38 D4:D38 F4:F38 H4:H38 J4:J38 L4:L38 N4:N38 P4:P38 R4:R38 T4:T38 V4:V38 X4:X38 Z4:Z38 AB4:AB38 AD4:AD38">
    <cfRule type="expression" dxfId="59" priority="7">
      <formula>HOUR(B4) &gt;8</formula>
    </cfRule>
  </conditionalFormatting>
  <conditionalFormatting sqref="B4:B38 D4:D38 F4:F38 H4:H38 J4:J38 L4:L38 N4:N38 P4:P38 R4:R38 T4:T38 V4:V38 X4:X38 Z4:Z38 AB4:AB38 AD4:AD38">
    <cfRule type="expression" dxfId="58" priority="8">
      <formula>AND(HOUR(B4) &lt;= 8,MINUTE(B4) &lt;= 30, VALUE(B4) &lt;&gt; 0)</formula>
    </cfRule>
  </conditionalFormatting>
  <conditionalFormatting sqref="B4:B38 D4:D38 F4:F38 H4:H38 J4:J38 L4:L38 N4:N38 P4:P38 R4:R38 T4:T38 V4:V38 X4:X38 Z4:Z38 AB4:AB38 AD4:AD38">
    <cfRule type="expression" dxfId="57" priority="9">
      <formula>AND(HOUR(B4) &lt; 8, VALUE(B4) &lt;&gt; 0)</formula>
    </cfRule>
  </conditionalFormatting>
  <conditionalFormatting sqref="B4:B38 D4:D38 F4:F38 H4:H38 J4:J38 L4:L38 N4:N38 P4:P38 R4:R38 T4:T38 V4:V38 X4:X38 Z4:Z38 AB4:AB38 AD4:AD38">
    <cfRule type="expression" dxfId="56" priority="10">
      <formula>AND(HOUR(B4) &lt;= 8,MINUTE(B4) &lt;= 35, VALUE(B4) &lt;&gt; 0)</formula>
    </cfRule>
  </conditionalFormatting>
  <conditionalFormatting sqref="B4:B38 D4:D38 F4:F38 H4:H38 J4:J38 L4:L38 N4:N38 P4:P38 R4:R38 T4:T38 V4:V38 X4:X38 Z4:Z38 AB4:AB38 AD4:AD38">
    <cfRule type="expression" dxfId="55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" max="1" width="22.7109375" customWidth="1"/>
    <col min="2" max="2" width="8.7109375" customWidth="1"/>
    <col min="3" max="3" width="8.85546875" customWidth="1"/>
    <col min="4" max="9" width="7.5703125" customWidth="1"/>
    <col min="10" max="10" width="9" customWidth="1"/>
    <col min="11" max="11" width="8.85546875" customWidth="1"/>
    <col min="12" max="12" width="9.140625" customWidth="1"/>
    <col min="13" max="13" width="8.28515625" customWidth="1"/>
    <col min="14" max="17" width="7.5703125" customWidth="1"/>
    <col min="18" max="18" width="6.5703125" customWidth="1"/>
    <col min="19" max="19" width="7.5703125" customWidth="1"/>
    <col min="20" max="20" width="6.42578125" customWidth="1"/>
    <col min="21" max="21" width="7.5703125" customWidth="1"/>
    <col min="22" max="22" width="6.28515625" customWidth="1"/>
    <col min="23" max="25" width="7.5703125" customWidth="1"/>
    <col min="26" max="26" width="6.85546875" customWidth="1"/>
    <col min="27" max="27" width="7.5703125" customWidth="1"/>
    <col min="28" max="28" width="7" customWidth="1"/>
    <col min="29" max="31" width="7.5703125" customWidth="1"/>
  </cols>
  <sheetData>
    <row r="1" spans="1:31" ht="15.75" customHeight="1">
      <c r="A1" s="118" t="s">
        <v>52</v>
      </c>
      <c r="B1" s="117" t="s">
        <v>2</v>
      </c>
      <c r="C1" s="112"/>
      <c r="D1" s="116" t="s">
        <v>3</v>
      </c>
      <c r="E1" s="120"/>
      <c r="F1" s="120"/>
      <c r="G1" s="120"/>
      <c r="H1" s="120"/>
      <c r="I1" s="120"/>
      <c r="J1" s="120"/>
      <c r="K1" s="120"/>
      <c r="L1" s="120"/>
      <c r="M1" s="112"/>
      <c r="N1" s="121" t="s">
        <v>4</v>
      </c>
      <c r="O1" s="120"/>
      <c r="P1" s="120"/>
      <c r="Q1" s="112"/>
      <c r="R1" s="117" t="s">
        <v>5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12"/>
    </row>
    <row r="2" spans="1:31" ht="15.75" customHeight="1">
      <c r="A2" s="119"/>
      <c r="B2" s="116" t="s">
        <v>6</v>
      </c>
      <c r="C2" s="112"/>
      <c r="D2" s="117" t="s">
        <v>8</v>
      </c>
      <c r="E2" s="112"/>
      <c r="F2" s="117" t="s">
        <v>9</v>
      </c>
      <c r="G2" s="112"/>
      <c r="H2" s="117" t="s">
        <v>10</v>
      </c>
      <c r="I2" s="112"/>
      <c r="J2" s="117" t="s">
        <v>11</v>
      </c>
      <c r="K2" s="112"/>
      <c r="L2" s="117" t="s">
        <v>42</v>
      </c>
      <c r="M2" s="112"/>
      <c r="N2" s="117" t="s">
        <v>12</v>
      </c>
      <c r="O2" s="112"/>
      <c r="P2" s="117" t="s">
        <v>13</v>
      </c>
      <c r="Q2" s="112"/>
      <c r="R2" s="116" t="s">
        <v>14</v>
      </c>
      <c r="S2" s="112"/>
      <c r="T2" s="117" t="s">
        <v>15</v>
      </c>
      <c r="U2" s="112"/>
      <c r="V2" s="117" t="s">
        <v>16</v>
      </c>
      <c r="W2" s="112"/>
      <c r="X2" s="116" t="s">
        <v>17</v>
      </c>
      <c r="Y2" s="112"/>
      <c r="Z2" s="116" t="s">
        <v>18</v>
      </c>
      <c r="AA2" s="112"/>
      <c r="AB2" s="116" t="s">
        <v>19</v>
      </c>
      <c r="AC2" s="112"/>
      <c r="AD2" s="116" t="s">
        <v>20</v>
      </c>
      <c r="AE2" s="112"/>
    </row>
    <row r="3" spans="1:31" ht="15.75" customHeight="1">
      <c r="A3" s="4" t="s">
        <v>21</v>
      </c>
      <c r="B3" s="5" t="s">
        <v>22</v>
      </c>
      <c r="C3" s="5" t="s">
        <v>23</v>
      </c>
      <c r="D3" s="5" t="s">
        <v>22</v>
      </c>
      <c r="E3" s="5" t="s">
        <v>23</v>
      </c>
      <c r="F3" s="5" t="s">
        <v>22</v>
      </c>
      <c r="G3" s="5" t="s">
        <v>23</v>
      </c>
      <c r="H3" s="5" t="s">
        <v>22</v>
      </c>
      <c r="I3" s="5" t="s">
        <v>23</v>
      </c>
      <c r="J3" s="5" t="s">
        <v>22</v>
      </c>
      <c r="K3" s="5" t="s">
        <v>23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22</v>
      </c>
      <c r="Q3" s="5" t="s">
        <v>23</v>
      </c>
      <c r="R3" s="5" t="s">
        <v>22</v>
      </c>
      <c r="S3" s="5" t="s">
        <v>23</v>
      </c>
      <c r="T3" s="5" t="s">
        <v>22</v>
      </c>
      <c r="U3" s="5" t="s">
        <v>23</v>
      </c>
      <c r="V3" s="5" t="s">
        <v>22</v>
      </c>
      <c r="W3" s="5" t="s">
        <v>23</v>
      </c>
      <c r="X3" s="5" t="s">
        <v>22</v>
      </c>
      <c r="Y3" s="5" t="s">
        <v>23</v>
      </c>
      <c r="Z3" s="5" t="s">
        <v>22</v>
      </c>
      <c r="AA3" s="5" t="s">
        <v>23</v>
      </c>
      <c r="AB3" s="5" t="s">
        <v>22</v>
      </c>
      <c r="AC3" s="5" t="s">
        <v>23</v>
      </c>
      <c r="AD3" s="5" t="s">
        <v>22</v>
      </c>
      <c r="AE3" s="5" t="s">
        <v>23</v>
      </c>
    </row>
    <row r="4" spans="1:31" ht="15.75" customHeight="1">
      <c r="A4" s="6">
        <v>43831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5.75" customHeight="1">
      <c r="A5" s="6">
        <v>43832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>
      <c r="A6" s="6">
        <v>43833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>
      <c r="A7" s="6">
        <v>43834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>
      <c r="A8" s="6">
        <v>43835</v>
      </c>
      <c r="B8" s="126" t="s">
        <v>46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12"/>
    </row>
    <row r="9" spans="1:31" ht="15.75" customHeight="1">
      <c r="A9" s="6">
        <v>43836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5.75" customHeight="1">
      <c r="A10" s="6">
        <v>43837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>
      <c r="A11" s="6">
        <v>43838</v>
      </c>
      <c r="B11" s="9"/>
      <c r="C11" s="9"/>
      <c r="D11" s="9"/>
      <c r="E11" s="9"/>
      <c r="F11" s="9"/>
      <c r="G11" s="9"/>
      <c r="H11" s="22"/>
      <c r="I11" s="22"/>
      <c r="J11" s="20"/>
      <c r="K11" s="2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5.75" customHeight="1">
      <c r="A12" s="6">
        <v>43839</v>
      </c>
      <c r="B12" s="9"/>
      <c r="C12" s="9"/>
      <c r="D12" s="9"/>
      <c r="E12" s="9"/>
      <c r="F12" s="9"/>
      <c r="G12" s="9"/>
      <c r="H12" s="22"/>
      <c r="I12" s="22"/>
      <c r="J12" s="22"/>
      <c r="K12" s="2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.75" customHeight="1">
      <c r="A13" s="6">
        <v>43840</v>
      </c>
      <c r="B13" s="9"/>
      <c r="C13" s="9"/>
      <c r="D13" s="9"/>
      <c r="E13" s="9"/>
      <c r="F13" s="9"/>
      <c r="G13" s="9"/>
      <c r="H13" s="22"/>
      <c r="I13" s="22"/>
      <c r="J13" s="22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5.75" customHeight="1">
      <c r="A14" s="6">
        <v>43841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5.75" customHeight="1">
      <c r="A15" s="6">
        <v>43842</v>
      </c>
      <c r="B15" s="126" t="s">
        <v>46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12"/>
    </row>
    <row r="16" spans="1:31" ht="15.75" customHeight="1">
      <c r="A16" s="6">
        <v>43843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5.75" customHeight="1">
      <c r="A17" s="6">
        <v>43844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5.75" customHeight="1">
      <c r="A18" s="6">
        <v>43845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5.75" customHeight="1">
      <c r="A19" s="6">
        <v>43846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5.75" customHeight="1">
      <c r="A20" s="6">
        <v>43847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5.75" customHeight="1">
      <c r="A21" s="6">
        <v>43848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5.75" customHeight="1">
      <c r="A22" s="6">
        <v>43849</v>
      </c>
      <c r="B22" s="126" t="s">
        <v>46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12"/>
    </row>
    <row r="23" spans="1:31" ht="15.75" customHeight="1">
      <c r="A23" s="6">
        <v>43850</v>
      </c>
      <c r="B23" s="9"/>
      <c r="C23" s="9"/>
      <c r="D23" s="9"/>
      <c r="E23" s="9"/>
      <c r="F23" s="9"/>
      <c r="G23" s="9"/>
      <c r="H23" s="22"/>
      <c r="I23" s="69"/>
      <c r="J23" s="22"/>
      <c r="K23" s="69"/>
      <c r="L23" s="2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5.75" customHeight="1">
      <c r="A24" s="6">
        <v>43851</v>
      </c>
      <c r="B24" s="9"/>
      <c r="C24" s="9"/>
      <c r="D24" s="9"/>
      <c r="E24" s="9"/>
      <c r="F24" s="9"/>
      <c r="G24" s="9"/>
      <c r="H24" s="22"/>
      <c r="I24" s="69"/>
      <c r="J24" s="22"/>
      <c r="K24" s="69"/>
      <c r="L24" s="2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5.75" customHeight="1">
      <c r="A25" s="6">
        <v>43852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5.75" customHeight="1">
      <c r="A26" s="6">
        <v>43853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5.75" customHeight="1">
      <c r="A27" s="6">
        <v>43854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5.75" customHeight="1">
      <c r="A28" s="6">
        <v>43855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5.75" customHeight="1">
      <c r="A29" s="6">
        <v>43856</v>
      </c>
      <c r="B29" s="126" t="s">
        <v>54</v>
      </c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12"/>
    </row>
    <row r="30" spans="1:31" ht="15.75" customHeight="1">
      <c r="A30" s="6">
        <v>43857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5.75" customHeight="1">
      <c r="A31" s="6">
        <v>43858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6">
        <v>43859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5.75" customHeight="1">
      <c r="A33" s="6">
        <v>43860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5.75" customHeight="1">
      <c r="A34" s="6">
        <v>43861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5.75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5.75" customHeight="1">
      <c r="A36" s="6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6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.75" customHeight="1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.75" customHeight="1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.75" customHeight="1">
      <c r="A39" s="18" t="s">
        <v>26</v>
      </c>
      <c r="B39" s="114">
        <f>COUNTIF(B4:B36,"NP")</f>
        <v>0</v>
      </c>
      <c r="C39" s="112"/>
      <c r="D39" s="114">
        <f>COUNTIF(D4:D36,"NP")</f>
        <v>0</v>
      </c>
      <c r="E39" s="112"/>
      <c r="F39" s="115">
        <f>COUNTIF(G4:G36,"NP")</f>
        <v>0</v>
      </c>
      <c r="G39" s="112"/>
      <c r="H39" s="115">
        <f>COUNTIF(I4:I36,"NP")</f>
        <v>0</v>
      </c>
      <c r="I39" s="112"/>
      <c r="J39" s="114">
        <f>COUNTIF(J4:J36,"NP")</f>
        <v>0</v>
      </c>
      <c r="K39" s="112"/>
      <c r="L39" s="114">
        <f>COUNTIF(L4:L36,"NP")</f>
        <v>0</v>
      </c>
      <c r="M39" s="112"/>
      <c r="N39" s="114">
        <f>COUNTIF(N4:N36,"NP")</f>
        <v>0</v>
      </c>
      <c r="O39" s="112"/>
      <c r="P39" s="114">
        <f>COUNTIF(P4:P36,"NP")</f>
        <v>0</v>
      </c>
      <c r="Q39" s="112"/>
      <c r="R39" s="114">
        <f>COUNTIF(R4:R36,"NP")</f>
        <v>0</v>
      </c>
      <c r="S39" s="112"/>
      <c r="T39" s="114">
        <f>COUNTIF(T4:T36,"NP")</f>
        <v>0</v>
      </c>
      <c r="U39" s="112"/>
      <c r="V39" s="114">
        <f>COUNTIF(V4:V36,"NP")</f>
        <v>0</v>
      </c>
      <c r="W39" s="112"/>
      <c r="X39" s="114">
        <f>COUNTIF(X4:X36,"NP")</f>
        <v>0</v>
      </c>
      <c r="Y39" s="112"/>
      <c r="Z39" s="114">
        <f>COUNTIF(Z4:Z36,"NP")</f>
        <v>0</v>
      </c>
      <c r="AA39" s="112"/>
      <c r="AB39" s="114">
        <f>COUNTIF(AB4:AB36,"NP")</f>
        <v>0</v>
      </c>
      <c r="AC39" s="112"/>
      <c r="AD39" s="114">
        <f>COUNTIF(AD4:AD36,"NP")</f>
        <v>0</v>
      </c>
      <c r="AE39" s="112"/>
    </row>
    <row r="40" spans="1:31" ht="15.75" customHeight="1">
      <c r="A40" s="23" t="s">
        <v>27</v>
      </c>
      <c r="B40" s="113" t="e">
        <f ca="1">countcoloredcells(B4:B31,$A$40)</f>
        <v>#NAME?</v>
      </c>
      <c r="C40" s="112"/>
      <c r="D40" s="113" t="e">
        <f ca="1">countcoloredcells(D4:D31,$A$40)</f>
        <v>#NAME?</v>
      </c>
      <c r="E40" s="112"/>
      <c r="F40" s="123" t="e">
        <f ca="1">countcoloredcells(G4:G31,$A$40)</f>
        <v>#NAME?</v>
      </c>
      <c r="G40" s="124"/>
      <c r="H40" s="123" t="e">
        <f ca="1">countcoloredcells(I4:I31,$A$40)</f>
        <v>#NAME?</v>
      </c>
      <c r="I40" s="124"/>
      <c r="J40" s="113" t="e">
        <f ca="1">countcoloredcells(J4:J36,$A$40)</f>
        <v>#NAME?</v>
      </c>
      <c r="K40" s="112"/>
      <c r="L40" s="113" t="e">
        <f ca="1">countcoloredcells(L4:L36,$A$40)</f>
        <v>#NAME?</v>
      </c>
      <c r="M40" s="112"/>
      <c r="N40" s="113" t="e">
        <f ca="1">countcoloredcells(N4:N36,$A$40)</f>
        <v>#NAME?</v>
      </c>
      <c r="O40" s="112"/>
      <c r="P40" s="113" t="e">
        <f ca="1">countcoloredcells(P4:P36,$A$40)</f>
        <v>#NAME?</v>
      </c>
      <c r="Q40" s="112"/>
      <c r="R40" s="113" t="e">
        <f ca="1">countcoloredcells(R4:R36,$A$40)</f>
        <v>#NAME?</v>
      </c>
      <c r="S40" s="112"/>
      <c r="T40" s="113" t="e">
        <f ca="1">countcoloredcells(T4:T36,$A$40)</f>
        <v>#NAME?</v>
      </c>
      <c r="U40" s="112"/>
      <c r="V40" s="113" t="e">
        <f ca="1">countcoloredcells(V4:V36,$A$40)</f>
        <v>#NAME?</v>
      </c>
      <c r="W40" s="112"/>
      <c r="X40" s="113" t="e">
        <f ca="1">countcoloredcells(X4:X36,$A$40)</f>
        <v>#NAME?</v>
      </c>
      <c r="Y40" s="112"/>
      <c r="Z40" s="113" t="e">
        <f ca="1">countcoloredcells(Z4:Z36,$A$40)</f>
        <v>#NAME?</v>
      </c>
      <c r="AA40" s="112"/>
      <c r="AB40" s="113" t="e">
        <f ca="1">countcoloredcells(AB4:AB36,$A$40)</f>
        <v>#NAME?</v>
      </c>
      <c r="AC40" s="112"/>
      <c r="AD40" s="113" t="e">
        <f ca="1">countcoloredcells(AD4:AD36,$A$40)</f>
        <v>#NAME?</v>
      </c>
      <c r="AE40" s="112"/>
    </row>
    <row r="41" spans="1:31" ht="15.75" customHeight="1">
      <c r="A41" s="27" t="s">
        <v>28</v>
      </c>
      <c r="B41" s="113" t="e">
        <f ca="1">countcoloredcells(B4:B36,$A$41)</f>
        <v>#NAME?</v>
      </c>
      <c r="C41" s="112"/>
      <c r="D41" s="113" t="e">
        <f ca="1">countcoloredcells(D4:D36,$A$41)</f>
        <v>#NAME?</v>
      </c>
      <c r="E41" s="112"/>
      <c r="F41" s="123" t="e">
        <f ca="1">countcoloredcells(F3:F35,$A$41)</f>
        <v>#NAME?</v>
      </c>
      <c r="G41" s="124"/>
      <c r="H41" s="123" t="e">
        <f ca="1">countcoloredcells(H4:H36,$A$41)</f>
        <v>#NAME?</v>
      </c>
      <c r="I41" s="124"/>
      <c r="J41" s="113" t="e">
        <f ca="1">countcoloredcells(J4:J36,$A$41)</f>
        <v>#NAME?</v>
      </c>
      <c r="K41" s="112"/>
      <c r="L41" s="113" t="e">
        <f ca="1">countcoloredcells(L4:L36,$A$41)</f>
        <v>#NAME?</v>
      </c>
      <c r="M41" s="112"/>
      <c r="N41" s="113" t="e">
        <f ca="1">countcoloredcells(N4:N36,$A$41)</f>
        <v>#NAME?</v>
      </c>
      <c r="O41" s="112"/>
      <c r="P41" s="113" t="e">
        <f ca="1">countcoloredcells(P4:P36,$A$41)</f>
        <v>#NAME?</v>
      </c>
      <c r="Q41" s="112"/>
      <c r="R41" s="113" t="e">
        <f ca="1">countcoloredcells(R4:R36,$A$41)</f>
        <v>#NAME?</v>
      </c>
      <c r="S41" s="112"/>
      <c r="T41" s="113" t="e">
        <f ca="1">countcoloredcells(T4:T36,$A$41)</f>
        <v>#NAME?</v>
      </c>
      <c r="U41" s="112"/>
      <c r="V41" s="113" t="e">
        <f ca="1">countcoloredcells(V4:V36,$A$41)</f>
        <v>#NAME?</v>
      </c>
      <c r="W41" s="112"/>
      <c r="X41" s="113" t="e">
        <f ca="1">countcoloredcells(X4:X36,$A$41)</f>
        <v>#NAME?</v>
      </c>
      <c r="Y41" s="112"/>
      <c r="Z41" s="113" t="e">
        <f ca="1">countcoloredcells(Z4:Z36,$A$41)</f>
        <v>#NAME?</v>
      </c>
      <c r="AA41" s="112"/>
      <c r="AB41" s="113" t="e">
        <f ca="1">countcoloredcells(AB4:AB36,$A$41)</f>
        <v>#NAME?</v>
      </c>
      <c r="AC41" s="112"/>
      <c r="AD41" s="113" t="e">
        <f ca="1">countcoloredcells(AD4:AD36,$A$41)</f>
        <v>#NAME?</v>
      </c>
      <c r="AE41" s="112"/>
    </row>
    <row r="42" spans="1:31" ht="15.75" customHeight="1">
      <c r="A42" s="28" t="s">
        <v>29</v>
      </c>
      <c r="B42" s="113" t="e">
        <f ca="1">countcoloredcells(B4:B36,$A$42)</f>
        <v>#NAME?</v>
      </c>
      <c r="C42" s="112"/>
      <c r="D42" s="113" t="e">
        <f ca="1">countcoloredcells(D4:D36,$A$42)</f>
        <v>#NAME?</v>
      </c>
      <c r="E42" s="112"/>
      <c r="F42" s="123" t="e">
        <f ca="1">countcoloredcells(F4:F36,$A$42)</f>
        <v>#NAME?</v>
      </c>
      <c r="G42" s="124"/>
      <c r="H42" s="123" t="e">
        <f ca="1">countcoloredcells(H4:H36,$A$42)</f>
        <v>#NAME?</v>
      </c>
      <c r="I42" s="124"/>
      <c r="J42" s="123" t="e">
        <f ca="1">countcoloredcells(J4:J36,$A$42)</f>
        <v>#NAME?</v>
      </c>
      <c r="K42" s="124"/>
      <c r="L42" s="113" t="e">
        <f ca="1">countcoloredcells(L4:L36,$A$42)</f>
        <v>#NAME?</v>
      </c>
      <c r="M42" s="112"/>
      <c r="N42" s="113" t="e">
        <f ca="1">countcoloredcells(N4:N36,$A$42)</f>
        <v>#NAME?</v>
      </c>
      <c r="O42" s="112"/>
      <c r="P42" s="113" t="e">
        <f ca="1">countcoloredcells(P4:P36,$A$42)</f>
        <v>#NAME?</v>
      </c>
      <c r="Q42" s="112"/>
      <c r="R42" s="113" t="e">
        <f ca="1">countcoloredcells(R4:R36,$A$42)</f>
        <v>#NAME?</v>
      </c>
      <c r="S42" s="112"/>
      <c r="T42" s="113" t="e">
        <f ca="1">countcoloredcells(T4:T36,$A$42)</f>
        <v>#NAME?</v>
      </c>
      <c r="U42" s="112"/>
      <c r="V42" s="113" t="e">
        <f ca="1">countcoloredcells(V4:V36,$A$42)</f>
        <v>#NAME?</v>
      </c>
      <c r="W42" s="112"/>
      <c r="X42" s="113" t="e">
        <f ca="1">countcoloredcells(X4:X36,$A$42)</f>
        <v>#NAME?</v>
      </c>
      <c r="Y42" s="112"/>
      <c r="Z42" s="113" t="e">
        <f ca="1">countcoloredcells(Z4:Z36,$A$42)</f>
        <v>#NAME?</v>
      </c>
      <c r="AA42" s="112"/>
      <c r="AB42" s="113" t="e">
        <f ca="1">countcoloredcells(AB4:AB36,$A$42)</f>
        <v>#NAME?</v>
      </c>
      <c r="AC42" s="112"/>
      <c r="AD42" s="113" t="e">
        <f ca="1">countcoloredcells(AD4:AD36,$A$42)</f>
        <v>#NAME?</v>
      </c>
      <c r="AE42" s="112"/>
    </row>
    <row r="43" spans="1:31" ht="15.75" customHeight="1">
      <c r="A43" s="29" t="s">
        <v>30</v>
      </c>
      <c r="B43" s="33" t="e">
        <f ca="1">IF(AND(DAY(TODAY()) &lt;= 31, MONTH(TODAY()) =1, ISNUMBER($L46)), DAY(TODAY()) - (B39+B40+B41+B42+$L46), DAY("1/31/2020") - (B39+B41+B42+$L46))</f>
        <v>#VALUE!</v>
      </c>
      <c r="C43" s="24"/>
      <c r="D43" s="33" t="e">
        <f ca="1">IF(AND(DAY(TODAY()) &lt;= 31, MONTH(TODAY()) =1, ISNUMBER($L46)), DAY(TODAY()) - (D39+D40+D41+D42+$L46), DAY("1/31/2020") - (D39+D41+D42+$L46))</f>
        <v>#VALUE!</v>
      </c>
      <c r="E43" s="24"/>
      <c r="F43" s="33" t="e">
        <f ca="1">IF(AND(DAY(TODAY()) &lt;= 31, MONTH(TODAY()) =1, ISNUMBER($L46)), DAY(TODAY()) - (F39+F40+F41+F42+$L46), DAY("1/31/2020") - (F39+F41+F42+$L46))</f>
        <v>#VALUE!</v>
      </c>
      <c r="G43" s="24"/>
      <c r="H43" s="33" t="e">
        <f ca="1">IF(AND(DAY(TODAY()) &lt;= 31, MONTH(TODAY()) =1, ISNUMBER($L46)), DAY(TODAY()) - (H39+H40+H41+H42+$L46), DAY("1/31/2020") - (H39+H41+H42+$L46))</f>
        <v>#VALUE!</v>
      </c>
      <c r="I43" s="32"/>
      <c r="J43" s="33" t="e">
        <f ca="1">IF(AND(DAY(TODAY()) &lt;= 31, MONTH(TODAY()) =1, ISNUMBER($L46)), DAY(TODAY()) - (J39+J40+J41+J42+$L46), DAY("1/31/2020") - (J39+J41+J42+$L46))</f>
        <v>#VALUE!</v>
      </c>
      <c r="K43" s="24"/>
      <c r="L43" s="33" t="e">
        <f ca="1">IF(AND(DAY(TODAY()) &lt;= 31, MONTH(TODAY()) =1, ISNUMBER($L46)), DAY(TODAY()) - (L39+L40+L41+L42+$L46), DAY("1/31/2020") - (L39+L41+L42+$L46))</f>
        <v>#VALUE!</v>
      </c>
      <c r="M43" s="24"/>
      <c r="N43" s="33" t="e">
        <f ca="1">IF(AND(DAY(TODAY()) &lt;= 31, MONTH(TODAY()) =1, ISNUMBER($L46)), DAY(TODAY()) - (N39+N40+N41+N42+$L46), DAY("1/31/2020") - (N39+N41+N42+$L46))</f>
        <v>#VALUE!</v>
      </c>
      <c r="O43" s="24"/>
      <c r="P43" s="33" t="e">
        <f ca="1">IF(AND(DAY(TODAY()) &lt;= 31, MONTH(TODAY()) =1, ISNUMBER($L46)), DAY(TODAY()) - (P39+P40+P41+P42+$L46), DAY("1/31/2020") - (P39+P41+P42+$L46))</f>
        <v>#VALUE!</v>
      </c>
      <c r="Q43" s="32"/>
      <c r="R43" s="33" t="e">
        <f ca="1">IF(AND(DAY(TODAY()) &lt;= 31, MONTH(TODAY()) =1, ISNUMBER($L46)), DAY(TODAY()) - (R39+R40+R41+R42+$L46), DAY("1/31/2020") - (R39+R41+R42+$L46))</f>
        <v>#VALUE!</v>
      </c>
      <c r="S43" s="32"/>
      <c r="T43" s="33" t="e">
        <f ca="1">IF(AND(DAY(TODAY()) &lt;= 31, MONTH(TODAY()) =1, ISNUMBER($L46)), DAY(TODAY()) - (T39+T40+T41+T42+$L46), DAY("1/31/2020") - (T39+T41+T42+$L46))</f>
        <v>#VALUE!</v>
      </c>
      <c r="U43" s="32"/>
      <c r="V43" s="33" t="e">
        <f ca="1">IF(AND(DAY(TODAY()) &lt;= 31, MONTH(TODAY()) =1, ISNUMBER($L46)), DAY(TODAY()) - (V39+V40+V41+V42+$L46), DAY("1/31/2020") - (V39+V41+V42+$L46))</f>
        <v>#VALUE!</v>
      </c>
      <c r="W43" s="32"/>
      <c r="X43" s="33" t="e">
        <f ca="1">IF(AND(DAY(TODAY()) &lt;= 31, MONTH(TODAY()) =1, ISNUMBER($L46)), DAY(TODAY()) - (X39+X40+X41+X42+$L46), DAY("1/31/2020") - (X39+X41+X42+$L46))</f>
        <v>#VALUE!</v>
      </c>
      <c r="Y43" s="32"/>
      <c r="Z43" s="33" t="e">
        <f ca="1">IF(AND(DAY(TODAY()) &lt;= 31, MONTH(TODAY()) =1, ISNUMBER($L46)), DAY(TODAY()) - (Z39+Z40+Z41+Z42+$L46), DAY("1/31/2020") - (Z39+Z41+Z42+$L46))</f>
        <v>#VALUE!</v>
      </c>
      <c r="AA43" s="32"/>
      <c r="AB43" s="33" t="e">
        <f ca="1">IF(AND(DAY(TODAY()) &lt;= 31, MONTH(TODAY()) =1, ISNUMBER($L46)), DAY(TODAY()) - (AB39+AB40+AB41+AB42+$L46), DAY("1/31/2020") - (AB39+AB41+AB42+$L46))</f>
        <v>#VALUE!</v>
      </c>
      <c r="AC43" s="32"/>
      <c r="AD43" s="33" t="e">
        <f ca="1">IF(AND(DAY(TODAY()) &lt;= 31, MONTH(TODAY()) =1, ISNUMBER($L46)), DAY(TODAY()) - (AD39+AD40+AD41+AD42+$L46), DAY("1/31/2020") - (AD39+AD41+AD42+$L46))</f>
        <v>#VALUE!</v>
      </c>
      <c r="AE43" s="32"/>
    </row>
    <row r="44" spans="1:31" ht="15.75" customHeight="1">
      <c r="A44" s="28" t="s">
        <v>31</v>
      </c>
      <c r="B44" s="111" t="e">
        <f ca="1">B43+B42-$B$45</f>
        <v>#VALUE!</v>
      </c>
      <c r="C44" s="112"/>
      <c r="D44" s="111" t="e">
        <f ca="1">D43+D42-$B$45</f>
        <v>#VALUE!</v>
      </c>
      <c r="E44" s="112"/>
      <c r="F44" s="111" t="e">
        <f ca="1">F43+F42-$B$45</f>
        <v>#VALUE!</v>
      </c>
      <c r="G44" s="112"/>
      <c r="H44" s="111" t="e">
        <f ca="1">H43+H42-$B$45</f>
        <v>#VALUE!</v>
      </c>
      <c r="I44" s="112"/>
      <c r="J44" s="111" t="e">
        <f ca="1">J43+J42-$B$45</f>
        <v>#VALUE!</v>
      </c>
      <c r="K44" s="112"/>
      <c r="L44" s="111" t="e">
        <f ca="1">L43+L42-$B$45</f>
        <v>#VALUE!</v>
      </c>
      <c r="M44" s="112"/>
      <c r="N44" s="111" t="e">
        <f ca="1">N43+N42-$B$45</f>
        <v>#VALUE!</v>
      </c>
      <c r="O44" s="112"/>
      <c r="P44" s="111" t="e">
        <f ca="1">P43+P42-$B$45</f>
        <v>#VALUE!</v>
      </c>
      <c r="Q44" s="112"/>
      <c r="R44" s="111" t="e">
        <f ca="1">R43+R42-$B$45</f>
        <v>#VALUE!</v>
      </c>
      <c r="S44" s="112"/>
      <c r="T44" s="111" t="e">
        <f ca="1">T43+T42-$B$45</f>
        <v>#VALUE!</v>
      </c>
      <c r="U44" s="112"/>
      <c r="V44" s="111" t="e">
        <f ca="1">V43+V42-$B$45</f>
        <v>#VALUE!</v>
      </c>
      <c r="W44" s="112"/>
      <c r="X44" s="111" t="e">
        <f ca="1">X43+X42-$B$45</f>
        <v>#VALUE!</v>
      </c>
      <c r="Y44" s="112"/>
      <c r="Z44" s="111" t="e">
        <f ca="1">Z43+Z42-$B$45</f>
        <v>#VALUE!</v>
      </c>
      <c r="AA44" s="112"/>
      <c r="AB44" s="111" t="e">
        <f ca="1">AB43+AB42-$B$45</f>
        <v>#VALUE!</v>
      </c>
      <c r="AC44" s="112"/>
      <c r="AD44" s="111" t="e">
        <f ca="1">AD43+AD42-$B$45</f>
        <v>#VALUE!</v>
      </c>
      <c r="AE44" s="112"/>
    </row>
    <row r="45" spans="1:31" ht="15">
      <c r="A45" s="34" t="s">
        <v>32</v>
      </c>
      <c r="B45" s="39">
        <f>COUNTIF(B4:B36,"***** ***** Holiday ***")</f>
        <v>1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ht="15">
      <c r="A46" s="44"/>
      <c r="B46" s="81"/>
      <c r="C46" s="38"/>
      <c r="D46" s="38"/>
      <c r="E46" s="38"/>
      <c r="F46" s="38"/>
      <c r="G46" s="38"/>
      <c r="H46" s="38"/>
      <c r="I46" s="38"/>
      <c r="J46" s="38"/>
      <c r="K46" s="39"/>
      <c r="L46" s="84">
        <f>COUNTIF(B4:AE36,"*** Sunday ***")</f>
        <v>3</v>
      </c>
      <c r="M46" s="37" t="s">
        <v>33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31" ht="15.75" customHeight="1">
      <c r="A47" s="4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84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ht="15.75" customHeight="1">
      <c r="A48" s="4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6"/>
      <c r="M48" s="38"/>
      <c r="N48" s="38"/>
      <c r="O48" s="38"/>
      <c r="P48" s="4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ht="15.75" customHeight="1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43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</sheetData>
  <mergeCells count="99">
    <mergeCell ref="X2:Y2"/>
    <mergeCell ref="AD2:AE2"/>
    <mergeCell ref="AB2:AC2"/>
    <mergeCell ref="L40:M40"/>
    <mergeCell ref="T39:U39"/>
    <mergeCell ref="X39:Y39"/>
    <mergeCell ref="V39:W39"/>
    <mergeCell ref="L39:M39"/>
    <mergeCell ref="N39:O39"/>
    <mergeCell ref="N40:O40"/>
    <mergeCell ref="P40:Q40"/>
    <mergeCell ref="Z40:AA40"/>
    <mergeCell ref="AD40:AE40"/>
    <mergeCell ref="J41:K41"/>
    <mergeCell ref="N42:O42"/>
    <mergeCell ref="J42:K42"/>
    <mergeCell ref="L42:M42"/>
    <mergeCell ref="N44:O44"/>
    <mergeCell ref="J44:K44"/>
    <mergeCell ref="L44:M44"/>
    <mergeCell ref="T41:U41"/>
    <mergeCell ref="R44:S44"/>
    <mergeCell ref="V41:W41"/>
    <mergeCell ref="P42:Q42"/>
    <mergeCell ref="T42:U42"/>
    <mergeCell ref="R42:S42"/>
    <mergeCell ref="T44:U44"/>
    <mergeCell ref="V44:W44"/>
    <mergeCell ref="P44:Q44"/>
    <mergeCell ref="P41:Q41"/>
    <mergeCell ref="AD41:AE41"/>
    <mergeCell ref="AB42:AC42"/>
    <mergeCell ref="AD39:AE39"/>
    <mergeCell ref="V40:W40"/>
    <mergeCell ref="Z39:AA39"/>
    <mergeCell ref="AB39:AC39"/>
    <mergeCell ref="H42:I42"/>
    <mergeCell ref="H44:I44"/>
    <mergeCell ref="AD44:AE44"/>
    <mergeCell ref="V42:W42"/>
    <mergeCell ref="X44:Y44"/>
    <mergeCell ref="X42:Y42"/>
    <mergeCell ref="AD42:AE42"/>
    <mergeCell ref="AB44:AC44"/>
    <mergeCell ref="Z44:AA44"/>
    <mergeCell ref="D44:E44"/>
    <mergeCell ref="F44:G44"/>
    <mergeCell ref="B44:C44"/>
    <mergeCell ref="F42:G42"/>
    <mergeCell ref="D42:E42"/>
    <mergeCell ref="B42:C42"/>
    <mergeCell ref="J39:K39"/>
    <mergeCell ref="J40:K40"/>
    <mergeCell ref="AB41:AC41"/>
    <mergeCell ref="AB40:AC40"/>
    <mergeCell ref="D40:E40"/>
    <mergeCell ref="D41:E41"/>
    <mergeCell ref="F39:G39"/>
    <mergeCell ref="F40:G40"/>
    <mergeCell ref="H40:I40"/>
    <mergeCell ref="X41:Y41"/>
    <mergeCell ref="X40:Y40"/>
    <mergeCell ref="T40:U40"/>
    <mergeCell ref="P39:Q39"/>
    <mergeCell ref="R39:S39"/>
    <mergeCell ref="R40:S40"/>
    <mergeCell ref="R41:S41"/>
    <mergeCell ref="R1:AE1"/>
    <mergeCell ref="N2:O2"/>
    <mergeCell ref="P2:Q2"/>
    <mergeCell ref="B8:AE8"/>
    <mergeCell ref="B15:AE15"/>
    <mergeCell ref="B2:C2"/>
    <mergeCell ref="B1:C1"/>
    <mergeCell ref="T2:U2"/>
    <mergeCell ref="D1:M1"/>
    <mergeCell ref="N1:Q1"/>
    <mergeCell ref="R2:S2"/>
    <mergeCell ref="J2:K2"/>
    <mergeCell ref="L2:M2"/>
    <mergeCell ref="H2:I2"/>
    <mergeCell ref="V2:W2"/>
    <mergeCell ref="Z2:AA2"/>
    <mergeCell ref="A1:A2"/>
    <mergeCell ref="D2:E2"/>
    <mergeCell ref="F2:G2"/>
    <mergeCell ref="Z42:AA42"/>
    <mergeCell ref="Z41:AA41"/>
    <mergeCell ref="B22:AE22"/>
    <mergeCell ref="B29:AE29"/>
    <mergeCell ref="H41:I41"/>
    <mergeCell ref="F41:G41"/>
    <mergeCell ref="B40:C40"/>
    <mergeCell ref="B41:C41"/>
    <mergeCell ref="L41:M41"/>
    <mergeCell ref="N41:O41"/>
    <mergeCell ref="H39:I39"/>
    <mergeCell ref="B39:C39"/>
    <mergeCell ref="D39:E39"/>
  </mergeCells>
  <conditionalFormatting sqref="C4:C7 E4:E7 G4:G7 I4:I7 K4:K7 M4:M7 O4:O7 Q4:Q7 S4:S7 U4:U7 W4:W7 Y4:Y7 AA4:AA7 AC4:AC7 AE4:AE7 C9:C14 E9:E14 G9:G14 I9:I14 K9:K14 M9:M14 O9:O14 Q9:Q14 S9:S14 U9:U14 W9:W14 Y9:Y14 AA9:AA14 AC9:AC14 AE9:AE14 C16:C21 E16:E21 G16:G21 I16:I21 K16:K21 M16:M21 O16:O21 Q16:Q21 S16:S21 U16:U21 W16:W21 Y16:Y21 AA16:AA21 AC16:AC21 AE16:AE21 C23:C28 E23:E28 G23:G28 I23:I28 K23:K28 M23:M28 O23:O28 Q23:Q28 S23:S28 U23:U28 W23:W28 Y23:Y28 AA23:AA28 AC23:AC28 AE23:AE28 C30:C36 E30:E38 G30:G38 I30:I38 K30:K38 M30:M38 O30:O38 Q30:Q38 S30:S38 U30:U38 W30:W38 Y30:Y38 AA30:AA38 AC30:AC38 AE30:AE38">
    <cfRule type="expression" dxfId="54" priority="1">
      <formula>AND(VALUE(C4) &lt;&gt; 0,HOUR(C4) = 17)</formula>
    </cfRule>
  </conditionalFormatting>
  <conditionalFormatting sqref="B4:AE36">
    <cfRule type="containsText" dxfId="53" priority="2" operator="containsText" text="NP">
      <formula>NOT(ISERROR(SEARCH(("NP"),(B4))))</formula>
    </cfRule>
  </conditionalFormatting>
  <conditionalFormatting sqref="B4:AE36">
    <cfRule type="expression" dxfId="52" priority="3">
      <formula>HOUR(C4) = ""</formula>
    </cfRule>
  </conditionalFormatting>
  <conditionalFormatting sqref="C4:C7 E4:E7 G4:G7 I4:I7 K4:K7 M4:M7 O4:O7 Q4:Q7 S4:S7 U4:U7 W4:W7 Y4:Y7 AA4:AA7 AC4:AC7 AE4:AE7 C9:C14 E9:E14 G9:G14 I9:I14 K9:K14 M9:M14 O9:O14 Q9:Q14 S9:S14 U9:U14 W9:W14 Y9:Y14 AA9:AA14 AC9:AC14 AE9:AE14 C16:C21 E16:E21 G16:G21 I16:I21 K16:K21 M16:M21 O16:O21 Q16:Q21 S16:S21 U16:U21 W16:W21 Y16:Y21 AA16:AA21 AC16:AC21 AE16:AE21 C23:C28 E23:E28 G23:G28 I23:I28 K23:K28 M23:M28 O23:O28 Q23:Q28 S23:S28 U23:U28 W23:W28 Y23:Y28 AA23:AA28 AC23:AC28 AE23:AE28 C30:C36 E30:E38 G30:G38 I30:I38 K30:K38 M30:M38 O30:O38 Q30:Q38 S30:S38 U30:U38 W30:W38 Y30:Y38 AA30:AA38 AC30:AC38 AE30:AE38">
    <cfRule type="expression" dxfId="51" priority="4">
      <formula>AND(VALUE(C4) &lt;&gt; 0,HOUR(C4) &lt; 17)</formula>
    </cfRule>
  </conditionalFormatting>
  <conditionalFormatting sqref="C4:C7 E4:E7 G4:G7 I4:I7 K4:K7 M4:M7 O4:O7 Q4:Q7 S4:S7 U4:U7 W4:W7 Y4:Y7 AA4:AA7 AC4:AC7 AE4:AE7 C9:C14 E9:E14 G9:G14 I9:I14 K9:K14 M9:M14 O9:O14 Q9:Q14 S9:S14 U9:U14 W9:W14 Y9:Y14 AA9:AA14 AC9:AC14 AE9:AE14 C16:C21 E16:E21 G16:G21 I16:I21 K16:K21 M16:M21 O16:O21 Q16:Q21 S16:S21 U16:U21 W16:W21 Y16:Y21 AA16:AA21 AC16:AC21 AE16:AE21 C23:C28 E23:E28 G23:G28 I23:I28 K23:K28 M23:M28 O23:O28 Q23:Q28 S23:S28 U23:U28 W23:W28 Y23:Y28 AA23:AA28 AC23:AC28 AE23:AE28 C30:C36 E30:E38 G30:G38 I30:I38 K30:K38 M30:M38 O30:O38 Q30:Q38 S30:S38 U30:U38 W30:W38 Y30:Y38 AA30:AA38 AC30:AC38 AE30:AE38">
    <cfRule type="expression" dxfId="50" priority="5">
      <formula>AND(HOUR(C4) &gt;=16,MINUTE(C4) &gt;=59,VALUE(C4) &lt;&gt; 0)</formula>
    </cfRule>
  </conditionalFormatting>
  <conditionalFormatting sqref="B4:B38 D4:D38 F4:F38 H4:H38 J4:J38 L4:L38 N4:N38 P4:P38 R4:R38 T4:T38 V4:V38 X4:X38 Z4:Z38 AB4:AB38 AD4:AD38">
    <cfRule type="expression" dxfId="49" priority="6">
      <formula>AND(HOUR(B4) &gt;= 8, MINUTE(B4) &gt;= 36)</formula>
    </cfRule>
  </conditionalFormatting>
  <conditionalFormatting sqref="B4:B38 D4:D38 F4:F38 H4:H38 J4:J38 L4:L38 N4:N38 P4:P38 R4:R38 T4:T38 V4:V38 X4:X38 Z4:Z38 AB4:AB38 AD4:AD38">
    <cfRule type="expression" dxfId="48" priority="7">
      <formula>HOUR(B4) &gt;8</formula>
    </cfRule>
  </conditionalFormatting>
  <conditionalFormatting sqref="B4:B38 D4:D38 F4:F38 H4:H38 J4:J38 L4:L38 N4:N38 P4:P38 R4:R38 T4:T38 V4:V38 X4:X38 Z4:Z38 AB4:AB38 AD4:AD38">
    <cfRule type="expression" dxfId="47" priority="8">
      <formula>AND(HOUR(B4) &lt;= 8,MINUTE(B4) &lt;= 30, VALUE(B4) &lt;&gt; 0)</formula>
    </cfRule>
  </conditionalFormatting>
  <conditionalFormatting sqref="B4:B38 D4:D38 F4:F38 H4:H38 J4:J38 L4:L38 N4:N38 P4:P38 R4:R38 T4:T38 V4:V38 X4:X38 Z4:Z38 AB4:AB38 AD4:AD38">
    <cfRule type="expression" dxfId="46" priority="9">
      <formula>AND(HOUR(B4) &lt; 8, VALUE(B4) &lt;&gt; 0)</formula>
    </cfRule>
  </conditionalFormatting>
  <conditionalFormatting sqref="B4:B38 D4:D38 F4:F38 H4:H38 J4:J38 L4:L38 N4:N38 P4:P38 R4:R38 T4:T38 V4:V38 X4:X38 Z4:Z38 AB4:AB38 AD4:AD38">
    <cfRule type="expression" dxfId="45" priority="10">
      <formula>AND(HOUR(B4) &lt;= 8,MINUTE(B4) &lt;= 35, VALUE(B4) &lt;&gt; 0)</formula>
    </cfRule>
  </conditionalFormatting>
  <conditionalFormatting sqref="B4:B38 D4:D38 F4:F38 H4:H38 J4:J38 L4:L38 N4:N38 P4:P38 R4:R38 T4:T38 V4:V38 X4:X38 Z4:Z38 AB4:AB38 AD4:AD38">
    <cfRule type="expression" dxfId="44" priority="11">
      <formula>" = hour(B4) ="""</formula>
    </cfRule>
  </conditionalFormatting>
  <pageMargins left="0.3612444785865182" right="0.2281544075283273" top="0.28519300941040915" bottom="5.7038601882081826E-2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August - 2019</vt:lpstr>
      <vt:lpstr>July - 2019</vt:lpstr>
      <vt:lpstr>June - 2019</vt:lpstr>
      <vt:lpstr>May - 2019</vt:lpstr>
      <vt:lpstr>URL</vt:lpstr>
      <vt:lpstr>April - 2019</vt:lpstr>
      <vt:lpstr>March - 2020</vt:lpstr>
      <vt:lpstr>February - 2020</vt:lpstr>
      <vt:lpstr>January - 2020</vt:lpstr>
      <vt:lpstr>November 2019</vt:lpstr>
      <vt:lpstr>October - 2019</vt:lpstr>
      <vt:lpstr>September - 2019</vt:lpstr>
      <vt:lpstr>December - 2019</vt:lpstr>
      <vt:lpstr>List of holidays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ABADHESH</dc:creator>
  <cp:lastModifiedBy>Abadhesh</cp:lastModifiedBy>
  <cp:lastPrinted>2019-07-31T06:58:48Z</cp:lastPrinted>
  <dcterms:created xsi:type="dcterms:W3CDTF">2019-07-31T06:47:01Z</dcterms:created>
  <dcterms:modified xsi:type="dcterms:W3CDTF">2020-12-31T05:55:35Z</dcterms:modified>
</cp:coreProperties>
</file>