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4/"/>
    </mc:Choice>
  </mc:AlternateContent>
  <xr:revisionPtr revIDLastSave="0" documentId="13_ncr:1_{08D42C2F-E0F8-0E43-AD07-F3C25EDB3E12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KUNCI_PEMBAHASAN_CHAPTER4" sheetId="1" r:id="rId1"/>
    <sheet name="PEMBAHASAN_CHAPTER4" sheetId="5" r:id="rId2"/>
    <sheet name="data tambahan" sheetId="2" r:id="rId3"/>
    <sheet name="JJ" sheetId="3" r:id="rId4"/>
  </sheets>
  <definedNames>
    <definedName name="jumlahtabungan">'data tambahan'!$B$16:$F$19</definedName>
    <definedName name="Prioritas">'data tambahan'!$B$20:$B$23</definedName>
    <definedName name="Tabel1">'data tambahan'!$B$14:$F$15</definedName>
    <definedName name="Tabel2">'data tambahan'!$B$13:$F$13</definedName>
    <definedName name="Tahun">'data tambahan'!$B$4:$C$8</definedName>
    <definedName name="Tahun2">'data tambahan'!$B$16:$F$16</definedName>
    <definedName name="warna">'data tambahan'!#REF!</definedName>
    <definedName name="warna2">'data tambahan'!$B$16:$F$18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6" i="5"/>
  <c r="L3" i="5" l="1"/>
  <c r="L2" i="5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6" i="1"/>
  <c r="L6" i="1" s="1"/>
  <c r="L3" i="1"/>
  <c r="L2" i="1"/>
  <c r="K6" i="1" l="1"/>
  <c r="K18" i="1"/>
  <c r="K14" i="1"/>
  <c r="K10" i="1"/>
  <c r="K25" i="1"/>
  <c r="K21" i="1"/>
  <c r="K17" i="1"/>
  <c r="K13" i="1"/>
  <c r="K9" i="1"/>
  <c r="K22" i="1"/>
  <c r="K24" i="1"/>
  <c r="K20" i="1"/>
  <c r="K16" i="1"/>
  <c r="K12" i="1"/>
  <c r="K8" i="1"/>
  <c r="K23" i="1"/>
  <c r="K19" i="1"/>
  <c r="K15" i="1"/>
  <c r="K11" i="1"/>
  <c r="K7" i="1"/>
</calcChain>
</file>

<file path=xl/sharedStrings.xml><?xml version="1.0" encoding="utf-8"?>
<sst xmlns="http://schemas.openxmlformats.org/spreadsheetml/2006/main" count="308" uniqueCount="108">
  <si>
    <t>DATA NASABAH BANK CBA TAHUN 2018</t>
  </si>
  <si>
    <t>Tanggal Pembuatan :</t>
  </si>
  <si>
    <t>Pukul :</t>
  </si>
  <si>
    <t>No</t>
  </si>
  <si>
    <t>Nama</t>
  </si>
  <si>
    <t>Kode Nasabah</t>
  </si>
  <si>
    <t>Jenis Kelamin</t>
  </si>
  <si>
    <t>Inisial</t>
  </si>
  <si>
    <t>Tanggal Lahir</t>
  </si>
  <si>
    <t>Usia</t>
  </si>
  <si>
    <t>John Richardson</t>
  </si>
  <si>
    <t>Laki-Laki</t>
  </si>
  <si>
    <t>Caroline</t>
  </si>
  <si>
    <t>Perempuan</t>
  </si>
  <si>
    <t>Michael Miller Smith</t>
  </si>
  <si>
    <t>Helen Murphy</t>
  </si>
  <si>
    <t>Sandra Bell</t>
  </si>
  <si>
    <t>Robert Bailey</t>
  </si>
  <si>
    <t>William Gray</t>
  </si>
  <si>
    <t>Edward Bennett</t>
  </si>
  <si>
    <t>Patricia Collins</t>
  </si>
  <si>
    <t>Lisa Simpson</t>
  </si>
  <si>
    <t>Mark Stewart</t>
  </si>
  <si>
    <t>George Russel</t>
  </si>
  <si>
    <t>Steven Lloyd</t>
  </si>
  <si>
    <t>Nancy Shaw</t>
  </si>
  <si>
    <t>David Rogers</t>
  </si>
  <si>
    <t>Kimberly Thomson</t>
  </si>
  <si>
    <t>Paul Garcia Hanson</t>
  </si>
  <si>
    <t>Susan Brown</t>
  </si>
  <si>
    <t>Sarah Smith</t>
  </si>
  <si>
    <t>Karen Rose</t>
  </si>
  <si>
    <t>Tahun Bergabung ke Bank CBA</t>
  </si>
  <si>
    <t>Tabel Tahun Bergabung ke Bank CBA</t>
  </si>
  <si>
    <t>A</t>
  </si>
  <si>
    <t>C</t>
  </si>
  <si>
    <t>F</t>
  </si>
  <si>
    <t>D</t>
  </si>
  <si>
    <t>Tahun</t>
  </si>
  <si>
    <t>Warna Buku Tabungan</t>
  </si>
  <si>
    <t>Coklat</t>
  </si>
  <si>
    <t>Jumlah Tabungan Sampai Saat ini</t>
  </si>
  <si>
    <t>Tabel Jumlah Tabungan Sampai Saat ini</t>
  </si>
  <si>
    <t>warna / Tahun gabung</t>
  </si>
  <si>
    <t>Urutan Prioritas</t>
  </si>
  <si>
    <t>Tabel Urutan Prioritas</t>
  </si>
  <si>
    <t>15L001GA</t>
  </si>
  <si>
    <t>13L003PC</t>
  </si>
  <si>
    <t>20L001SF</t>
  </si>
  <si>
    <t>12P002SD</t>
  </si>
  <si>
    <t>11P001GF</t>
  </si>
  <si>
    <t>2P003PF</t>
  </si>
  <si>
    <t>12L003GF</t>
  </si>
  <si>
    <t>14L002GD</t>
  </si>
  <si>
    <t>16P003PA</t>
  </si>
  <si>
    <t>12P002GF</t>
  </si>
  <si>
    <t>12P001PA</t>
  </si>
  <si>
    <t>13L003PD</t>
  </si>
  <si>
    <t>12L003GA</t>
  </si>
  <si>
    <t>10P001SA</t>
  </si>
  <si>
    <t>12L002SC</t>
  </si>
  <si>
    <t>16P003SC</t>
  </si>
  <si>
    <t>18P003GF</t>
  </si>
  <si>
    <t>11002SC</t>
  </si>
  <si>
    <t>11P003GA</t>
  </si>
  <si>
    <t>10P003PD</t>
  </si>
  <si>
    <t>JR</t>
  </si>
  <si>
    <t>RB</t>
  </si>
  <si>
    <t>MM</t>
  </si>
  <si>
    <t>HM</t>
  </si>
  <si>
    <t>SB</t>
  </si>
  <si>
    <t>WG</t>
  </si>
  <si>
    <t>EB</t>
  </si>
  <si>
    <t>PC</t>
  </si>
  <si>
    <t>LS</t>
  </si>
  <si>
    <t>MS</t>
  </si>
  <si>
    <t>GR</t>
  </si>
  <si>
    <t>SL</t>
  </si>
  <si>
    <t>NS</t>
  </si>
  <si>
    <t>DR</t>
  </si>
  <si>
    <t>KT</t>
  </si>
  <si>
    <t>PG</t>
  </si>
  <si>
    <t>SS</t>
  </si>
  <si>
    <t>KR</t>
  </si>
  <si>
    <t>Reward</t>
  </si>
  <si>
    <t>buku</t>
  </si>
  <si>
    <t>Biru</t>
  </si>
  <si>
    <t>earphone</t>
  </si>
  <si>
    <t>flashdisk</t>
  </si>
  <si>
    <t>tas</t>
  </si>
  <si>
    <t>Tabel Paket Member</t>
  </si>
  <si>
    <t>BC</t>
  </si>
  <si>
    <t>Basic Class</t>
  </si>
  <si>
    <t>MC</t>
  </si>
  <si>
    <t>Master Class</t>
  </si>
  <si>
    <t>IC</t>
  </si>
  <si>
    <t>Intensive Coaching</t>
  </si>
  <si>
    <t>Kode Kelas</t>
  </si>
  <si>
    <t>Paket Kelas Member</t>
  </si>
  <si>
    <t>Tabel Paket Materi</t>
  </si>
  <si>
    <t>Kode Materi</t>
  </si>
  <si>
    <t>Paket Materi</t>
  </si>
  <si>
    <t>B</t>
  </si>
  <si>
    <t>Excel For Business</t>
  </si>
  <si>
    <t>Database System</t>
  </si>
  <si>
    <t>UX Design</t>
  </si>
  <si>
    <t>Mater/Kelas</t>
  </si>
  <si>
    <t>Tabel Biaya Video Materi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</si>
</sst>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0" fillId="0" borderId="4" xfId="0" applyNumberFormat="1" applyBorder="1"/>
    <xf numFmtId="0" fontId="0" fillId="0" borderId="5" xfId="0" applyBorder="1"/>
    <xf numFmtId="0" fontId="0" fillId="0" borderId="0" xfId="0" applyBorder="1"/>
    <xf numFmtId="14" fontId="0" fillId="0" borderId="6" xfId="0" applyNumberFormat="1" applyBorder="1"/>
    <xf numFmtId="0" fontId="0" fillId="0" borderId="0" xfId="0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D1" zoomScale="125" zoomScaleNormal="70" workbookViewId="0">
      <selection activeCell="K6" sqref="K6"/>
    </sheetView>
  </sheetViews>
  <sheetFormatPr baseColWidth="10" defaultColWidth="8.83203125" defaultRowHeight="16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7.5" bestFit="1" customWidth="1"/>
    <col min="6" max="6" width="17.33203125" bestFit="1" customWidth="1"/>
    <col min="7" max="7" width="7.6640625" customWidth="1"/>
    <col min="8" max="9" width="16.83203125" customWidth="1"/>
    <col min="10" max="10" width="17.6640625" customWidth="1"/>
    <col min="11" max="11" width="13" customWidth="1"/>
    <col min="12" max="12" width="14.5" customWidth="1"/>
    <col min="13" max="13" width="19.6640625" customWidth="1"/>
  </cols>
  <sheetData>
    <row r="1" spans="1:12" ht="22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">
      <c r="G2" s="7" t="s">
        <v>1</v>
      </c>
      <c r="H2" s="8"/>
      <c r="I2" s="8"/>
      <c r="J2" s="8"/>
      <c r="K2" s="8"/>
      <c r="L2" s="9">
        <f>DATE(2018,5,17)</f>
        <v>43237</v>
      </c>
    </row>
    <row r="3" spans="1:12" ht="17" thickBot="1" x14ac:dyDescent="0.25">
      <c r="G3" s="4" t="s">
        <v>2</v>
      </c>
      <c r="H3" s="5"/>
      <c r="I3" s="5"/>
      <c r="J3" s="5"/>
      <c r="K3" s="5"/>
      <c r="L3" s="6">
        <f ca="1">NOW()</f>
        <v>44280.617653819441</v>
      </c>
    </row>
    <row r="5" spans="1:12" s="10" customFormat="1" ht="53.25" customHeight="1" x14ac:dyDescent="0.2">
      <c r="A5" s="12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39</v>
      </c>
      <c r="I5" s="12" t="s">
        <v>84</v>
      </c>
      <c r="J5" s="28" t="s">
        <v>32</v>
      </c>
      <c r="K5" s="28" t="s">
        <v>44</v>
      </c>
      <c r="L5" s="28" t="s">
        <v>41</v>
      </c>
    </row>
    <row r="6" spans="1:12" x14ac:dyDescent="0.2">
      <c r="A6" s="3">
        <v>1</v>
      </c>
      <c r="B6" s="3" t="s">
        <v>10</v>
      </c>
      <c r="C6" s="3" t="s">
        <v>46</v>
      </c>
      <c r="D6" s="3" t="s">
        <v>11</v>
      </c>
      <c r="E6" s="3" t="s">
        <v>66</v>
      </c>
      <c r="F6" s="11">
        <v>33626</v>
      </c>
      <c r="G6" s="3">
        <v>24</v>
      </c>
      <c r="H6" s="3" t="s">
        <v>40</v>
      </c>
      <c r="I6" s="3" t="s">
        <v>85</v>
      </c>
      <c r="J6" s="31">
        <f t="shared" ref="J6:J25" si="0">VLOOKUP(RIGHT(C6,1),Tahun,2,0)</f>
        <v>2012</v>
      </c>
      <c r="K6" s="31">
        <f t="shared" ref="K6:K25" si="1">MATCH(J6,Prioritas,0)</f>
        <v>1</v>
      </c>
      <c r="L6" s="30">
        <f>VLOOKUP(H6,'data tambahan'!$B$14:$F$15,MATCH(KUNCI_PEMBAHASAN_CHAPTER4!J6,'data tambahan'!$B$13:$F$13,0),0)</f>
        <v>4000000</v>
      </c>
    </row>
    <row r="7" spans="1:12" x14ac:dyDescent="0.2">
      <c r="A7" s="3">
        <v>2</v>
      </c>
      <c r="B7" s="3" t="s">
        <v>12</v>
      </c>
      <c r="C7" s="3" t="s">
        <v>47</v>
      </c>
      <c r="D7" s="3" t="s">
        <v>13</v>
      </c>
      <c r="E7" s="3" t="s">
        <v>35</v>
      </c>
      <c r="F7" s="11">
        <v>35694</v>
      </c>
      <c r="G7" s="3">
        <v>19</v>
      </c>
      <c r="H7" s="3" t="s">
        <v>86</v>
      </c>
      <c r="I7" s="3" t="s">
        <v>87</v>
      </c>
      <c r="J7" s="31">
        <f t="shared" si="0"/>
        <v>2014</v>
      </c>
      <c r="K7" s="31">
        <f t="shared" si="1"/>
        <v>2</v>
      </c>
      <c r="L7" s="30">
        <f>VLOOKUP(H7,'data tambahan'!$B$14:$F$15,MATCH(KUNCI_PEMBAHASAN_CHAPTER4!J7,'data tambahan'!$B$13:$F$13,0),0)</f>
        <v>4000000</v>
      </c>
    </row>
    <row r="8" spans="1:12" x14ac:dyDescent="0.2">
      <c r="A8" s="3">
        <v>3</v>
      </c>
      <c r="B8" s="3" t="s">
        <v>14</v>
      </c>
      <c r="C8" s="3" t="s">
        <v>48</v>
      </c>
      <c r="D8" s="3" t="s">
        <v>11</v>
      </c>
      <c r="E8" s="3" t="s">
        <v>68</v>
      </c>
      <c r="F8" s="11">
        <v>32730</v>
      </c>
      <c r="G8" s="3">
        <v>27</v>
      </c>
      <c r="H8" s="3" t="s">
        <v>40</v>
      </c>
      <c r="I8" s="3" t="s">
        <v>85</v>
      </c>
      <c r="J8" s="31">
        <f t="shared" si="0"/>
        <v>2015</v>
      </c>
      <c r="K8" s="31">
        <f t="shared" si="1"/>
        <v>3</v>
      </c>
      <c r="L8" s="30">
        <f>VLOOKUP(H8,'data tambahan'!$B$14:$F$15,MATCH(KUNCI_PEMBAHASAN_CHAPTER4!J8,'data tambahan'!$B$13:$F$13,0),0)</f>
        <v>9000000</v>
      </c>
    </row>
    <row r="9" spans="1:12" x14ac:dyDescent="0.2">
      <c r="A9" s="3">
        <v>4</v>
      </c>
      <c r="B9" s="3" t="s">
        <v>15</v>
      </c>
      <c r="C9" s="3" t="s">
        <v>49</v>
      </c>
      <c r="D9" s="3" t="s">
        <v>13</v>
      </c>
      <c r="E9" s="3" t="s">
        <v>69</v>
      </c>
      <c r="F9" s="11">
        <v>34813</v>
      </c>
      <c r="G9" s="3">
        <v>21</v>
      </c>
      <c r="H9" s="3" t="s">
        <v>86</v>
      </c>
      <c r="I9" s="3" t="s">
        <v>87</v>
      </c>
      <c r="J9" s="31">
        <f t="shared" si="0"/>
        <v>2016</v>
      </c>
      <c r="K9" s="31">
        <f t="shared" si="1"/>
        <v>4</v>
      </c>
      <c r="L9" s="30">
        <f>VLOOKUP(H9,'data tambahan'!$B$14:$F$15,MATCH(KUNCI_PEMBAHASAN_CHAPTER4!J9,'data tambahan'!$B$13:$F$13,0),0)</f>
        <v>8000000</v>
      </c>
    </row>
    <row r="10" spans="1:12" x14ac:dyDescent="0.2">
      <c r="A10" s="3">
        <v>5</v>
      </c>
      <c r="B10" s="3" t="s">
        <v>16</v>
      </c>
      <c r="C10" s="3" t="s">
        <v>50</v>
      </c>
      <c r="D10" s="3" t="s">
        <v>13</v>
      </c>
      <c r="E10" s="3" t="s">
        <v>70</v>
      </c>
      <c r="F10" s="11">
        <v>33397</v>
      </c>
      <c r="G10" s="3">
        <v>25</v>
      </c>
      <c r="H10" s="3" t="s">
        <v>86</v>
      </c>
      <c r="I10" s="3" t="s">
        <v>88</v>
      </c>
      <c r="J10" s="31">
        <f t="shared" si="0"/>
        <v>2015</v>
      </c>
      <c r="K10" s="31">
        <f t="shared" si="1"/>
        <v>3</v>
      </c>
      <c r="L10" s="30">
        <f>VLOOKUP(H10,'data tambahan'!$B$14:$F$15,MATCH(KUNCI_PEMBAHASAN_CHAPTER4!J10,'data tambahan'!$B$13:$F$13,0),0)</f>
        <v>5000000</v>
      </c>
    </row>
    <row r="11" spans="1:12" x14ac:dyDescent="0.2">
      <c r="A11" s="3">
        <v>6</v>
      </c>
      <c r="B11" s="3" t="s">
        <v>17</v>
      </c>
      <c r="C11" s="3" t="s">
        <v>51</v>
      </c>
      <c r="D11" s="3" t="s">
        <v>11</v>
      </c>
      <c r="E11" s="3" t="s">
        <v>67</v>
      </c>
      <c r="F11" s="11">
        <v>33155</v>
      </c>
      <c r="G11" s="3">
        <v>26</v>
      </c>
      <c r="H11" s="3" t="s">
        <v>40</v>
      </c>
      <c r="I11" s="3" t="s">
        <v>85</v>
      </c>
      <c r="J11" s="31">
        <f t="shared" si="0"/>
        <v>2015</v>
      </c>
      <c r="K11" s="31">
        <f t="shared" si="1"/>
        <v>3</v>
      </c>
      <c r="L11" s="30">
        <f>VLOOKUP(H11,'data tambahan'!$B$14:$F$15,MATCH(KUNCI_PEMBAHASAN_CHAPTER4!J11,'data tambahan'!$B$13:$F$13,0),0)</f>
        <v>9000000</v>
      </c>
    </row>
    <row r="12" spans="1:12" x14ac:dyDescent="0.2">
      <c r="A12" s="3">
        <v>7</v>
      </c>
      <c r="B12" s="3" t="s">
        <v>18</v>
      </c>
      <c r="C12" s="3" t="s">
        <v>52</v>
      </c>
      <c r="D12" s="3" t="s">
        <v>11</v>
      </c>
      <c r="E12" s="3" t="s">
        <v>71</v>
      </c>
      <c r="F12" s="11">
        <v>34466</v>
      </c>
      <c r="G12" s="3">
        <v>22</v>
      </c>
      <c r="H12" s="3" t="s">
        <v>40</v>
      </c>
      <c r="I12" s="3" t="s">
        <v>85</v>
      </c>
      <c r="J12" s="31">
        <f t="shared" si="0"/>
        <v>2015</v>
      </c>
      <c r="K12" s="31">
        <f t="shared" si="1"/>
        <v>3</v>
      </c>
      <c r="L12" s="30">
        <f>VLOOKUP(H12,'data tambahan'!$B$14:$F$15,MATCH(KUNCI_PEMBAHASAN_CHAPTER4!J12,'data tambahan'!$B$13:$F$13,0),0)</f>
        <v>9000000</v>
      </c>
    </row>
    <row r="13" spans="1:12" x14ac:dyDescent="0.2">
      <c r="A13" s="3">
        <v>8</v>
      </c>
      <c r="B13" s="3" t="s">
        <v>19</v>
      </c>
      <c r="C13" s="3" t="s">
        <v>53</v>
      </c>
      <c r="D13" s="3" t="s">
        <v>11</v>
      </c>
      <c r="E13" s="3" t="s">
        <v>72</v>
      </c>
      <c r="F13" s="11">
        <v>36155</v>
      </c>
      <c r="G13" s="3">
        <v>18</v>
      </c>
      <c r="H13" s="3" t="s">
        <v>40</v>
      </c>
      <c r="I13" s="3" t="s">
        <v>89</v>
      </c>
      <c r="J13" s="31">
        <f t="shared" si="0"/>
        <v>2016</v>
      </c>
      <c r="K13" s="31">
        <f t="shared" si="1"/>
        <v>4</v>
      </c>
      <c r="L13" s="30">
        <f>VLOOKUP(H13,'data tambahan'!$B$14:$F$15,MATCH(KUNCI_PEMBAHASAN_CHAPTER4!J13,'data tambahan'!$B$13:$F$13,0),0)</f>
        <v>2000000</v>
      </c>
    </row>
    <row r="14" spans="1:12" x14ac:dyDescent="0.2">
      <c r="A14" s="3">
        <v>9</v>
      </c>
      <c r="B14" s="3" t="s">
        <v>20</v>
      </c>
      <c r="C14" s="3" t="s">
        <v>54</v>
      </c>
      <c r="D14" s="3" t="s">
        <v>13</v>
      </c>
      <c r="E14" s="3" t="s">
        <v>73</v>
      </c>
      <c r="F14" s="11">
        <v>33248</v>
      </c>
      <c r="G14" s="3">
        <v>25</v>
      </c>
      <c r="H14" s="3" t="s">
        <v>86</v>
      </c>
      <c r="I14" s="3" t="s">
        <v>88</v>
      </c>
      <c r="J14" s="31">
        <f t="shared" si="0"/>
        <v>2012</v>
      </c>
      <c r="K14" s="31">
        <f t="shared" si="1"/>
        <v>1</v>
      </c>
      <c r="L14" s="30">
        <f>VLOOKUP(H14,'data tambahan'!$B$14:$F$15,MATCH(KUNCI_PEMBAHASAN_CHAPTER4!J14,'data tambahan'!$B$13:$F$13,0),0)</f>
        <v>5000000</v>
      </c>
    </row>
    <row r="15" spans="1:12" x14ac:dyDescent="0.2">
      <c r="A15" s="3">
        <v>10</v>
      </c>
      <c r="B15" s="3" t="s">
        <v>21</v>
      </c>
      <c r="C15" s="3" t="s">
        <v>55</v>
      </c>
      <c r="D15" s="3" t="s">
        <v>13</v>
      </c>
      <c r="E15" s="3" t="s">
        <v>74</v>
      </c>
      <c r="F15" s="11">
        <v>33293</v>
      </c>
      <c r="G15" s="3">
        <v>25</v>
      </c>
      <c r="H15" s="3" t="s">
        <v>86</v>
      </c>
      <c r="I15" s="3" t="s">
        <v>88</v>
      </c>
      <c r="J15" s="31">
        <f t="shared" si="0"/>
        <v>2015</v>
      </c>
      <c r="K15" s="31">
        <f t="shared" si="1"/>
        <v>3</v>
      </c>
      <c r="L15" s="30">
        <f>VLOOKUP(H15,'data tambahan'!$B$14:$F$15,MATCH(KUNCI_PEMBAHASAN_CHAPTER4!J15,'data tambahan'!$B$13:$F$13,0),0)</f>
        <v>5000000</v>
      </c>
    </row>
    <row r="16" spans="1:12" x14ac:dyDescent="0.2">
      <c r="A16" s="3">
        <v>11</v>
      </c>
      <c r="B16" s="3" t="s">
        <v>22</v>
      </c>
      <c r="C16" s="3" t="s">
        <v>56</v>
      </c>
      <c r="D16" s="3" t="s">
        <v>11</v>
      </c>
      <c r="E16" s="3" t="s">
        <v>75</v>
      </c>
      <c r="F16" s="11">
        <v>36058</v>
      </c>
      <c r="G16" s="3">
        <v>18</v>
      </c>
      <c r="H16" s="3" t="s">
        <v>40</v>
      </c>
      <c r="I16" s="3" t="s">
        <v>89</v>
      </c>
      <c r="J16" s="31">
        <f t="shared" si="0"/>
        <v>2012</v>
      </c>
      <c r="K16" s="31">
        <f t="shared" si="1"/>
        <v>1</v>
      </c>
      <c r="L16" s="30">
        <f>VLOOKUP(H16,'data tambahan'!$B$14:$F$15,MATCH(KUNCI_PEMBAHASAN_CHAPTER4!J16,'data tambahan'!$B$13:$F$13,0),0)</f>
        <v>4000000</v>
      </c>
    </row>
    <row r="17" spans="1:12" x14ac:dyDescent="0.2">
      <c r="A17" s="3">
        <v>12</v>
      </c>
      <c r="B17" s="3" t="s">
        <v>23</v>
      </c>
      <c r="C17" s="3" t="s">
        <v>57</v>
      </c>
      <c r="D17" s="3" t="s">
        <v>11</v>
      </c>
      <c r="E17" s="3" t="s">
        <v>76</v>
      </c>
      <c r="F17" s="11">
        <v>28725</v>
      </c>
      <c r="G17" s="3">
        <v>38</v>
      </c>
      <c r="H17" s="3" t="s">
        <v>40</v>
      </c>
      <c r="I17" s="3" t="s">
        <v>85</v>
      </c>
      <c r="J17" s="31">
        <f t="shared" si="0"/>
        <v>2016</v>
      </c>
      <c r="K17" s="31">
        <f t="shared" si="1"/>
        <v>4</v>
      </c>
      <c r="L17" s="30">
        <f>VLOOKUP(H17,'data tambahan'!$B$14:$F$15,MATCH(KUNCI_PEMBAHASAN_CHAPTER4!J17,'data tambahan'!$B$13:$F$13,0),0)</f>
        <v>2000000</v>
      </c>
    </row>
    <row r="18" spans="1:12" x14ac:dyDescent="0.2">
      <c r="A18" s="3">
        <v>13</v>
      </c>
      <c r="B18" s="3" t="s">
        <v>24</v>
      </c>
      <c r="C18" s="3" t="s">
        <v>58</v>
      </c>
      <c r="D18" s="3" t="s">
        <v>11</v>
      </c>
      <c r="E18" s="3" t="s">
        <v>77</v>
      </c>
      <c r="F18" s="11">
        <v>28171</v>
      </c>
      <c r="G18" s="3">
        <v>39</v>
      </c>
      <c r="H18" s="3" t="s">
        <v>40</v>
      </c>
      <c r="I18" s="3" t="s">
        <v>85</v>
      </c>
      <c r="J18" s="31">
        <f t="shared" si="0"/>
        <v>2012</v>
      </c>
      <c r="K18" s="31">
        <f t="shared" si="1"/>
        <v>1</v>
      </c>
      <c r="L18" s="30">
        <f>VLOOKUP(H18,'data tambahan'!$B$14:$F$15,MATCH(KUNCI_PEMBAHASAN_CHAPTER4!J18,'data tambahan'!$B$13:$F$13,0),0)</f>
        <v>4000000</v>
      </c>
    </row>
    <row r="19" spans="1:12" x14ac:dyDescent="0.2">
      <c r="A19" s="3">
        <v>14</v>
      </c>
      <c r="B19" s="3" t="s">
        <v>25</v>
      </c>
      <c r="C19" s="3" t="s">
        <v>59</v>
      </c>
      <c r="D19" s="3" t="s">
        <v>13</v>
      </c>
      <c r="E19" s="3" t="s">
        <v>78</v>
      </c>
      <c r="F19" s="11">
        <v>31971</v>
      </c>
      <c r="G19" s="3">
        <v>29</v>
      </c>
      <c r="H19" s="3" t="s">
        <v>86</v>
      </c>
      <c r="I19" s="3" t="s">
        <v>88</v>
      </c>
      <c r="J19" s="31">
        <f t="shared" si="0"/>
        <v>2012</v>
      </c>
      <c r="K19" s="31">
        <f t="shared" si="1"/>
        <v>1</v>
      </c>
      <c r="L19" s="30">
        <f>VLOOKUP(H19,'data tambahan'!$B$14:$F$15,MATCH(KUNCI_PEMBAHASAN_CHAPTER4!J19,'data tambahan'!$B$13:$F$13,0),0)</f>
        <v>5000000</v>
      </c>
    </row>
    <row r="20" spans="1:12" x14ac:dyDescent="0.2">
      <c r="A20" s="3">
        <v>15</v>
      </c>
      <c r="B20" s="3" t="s">
        <v>26</v>
      </c>
      <c r="C20" s="3" t="s">
        <v>60</v>
      </c>
      <c r="D20" s="3" t="s">
        <v>11</v>
      </c>
      <c r="E20" s="3" t="s">
        <v>79</v>
      </c>
      <c r="F20" s="11">
        <v>35447</v>
      </c>
      <c r="G20" s="3">
        <v>19</v>
      </c>
      <c r="H20" s="3" t="s">
        <v>40</v>
      </c>
      <c r="I20" s="3" t="s">
        <v>89</v>
      </c>
      <c r="J20" s="31">
        <f t="shared" si="0"/>
        <v>2014</v>
      </c>
      <c r="K20" s="31">
        <f t="shared" si="1"/>
        <v>2</v>
      </c>
      <c r="L20" s="30">
        <f>VLOOKUP(H20,'data tambahan'!$B$14:$F$15,MATCH(KUNCI_PEMBAHASAN_CHAPTER4!J20,'data tambahan'!$B$13:$F$13,0),0)</f>
        <v>8000000</v>
      </c>
    </row>
    <row r="21" spans="1:12" x14ac:dyDescent="0.2">
      <c r="A21" s="3">
        <v>16</v>
      </c>
      <c r="B21" s="3" t="s">
        <v>27</v>
      </c>
      <c r="C21" s="3" t="s">
        <v>61</v>
      </c>
      <c r="D21" s="3" t="s">
        <v>13</v>
      </c>
      <c r="E21" s="3" t="s">
        <v>80</v>
      </c>
      <c r="F21" s="11">
        <v>33138</v>
      </c>
      <c r="G21" s="3">
        <v>26</v>
      </c>
      <c r="H21" s="3" t="s">
        <v>86</v>
      </c>
      <c r="I21" s="3" t="s">
        <v>88</v>
      </c>
      <c r="J21" s="31">
        <f t="shared" si="0"/>
        <v>2014</v>
      </c>
      <c r="K21" s="31">
        <f t="shared" si="1"/>
        <v>2</v>
      </c>
      <c r="L21" s="30">
        <f>VLOOKUP(H21,'data tambahan'!$B$14:$F$15,MATCH(KUNCI_PEMBAHASAN_CHAPTER4!J21,'data tambahan'!$B$13:$F$13,0),0)</f>
        <v>4000000</v>
      </c>
    </row>
    <row r="22" spans="1:12" x14ac:dyDescent="0.2">
      <c r="A22" s="3">
        <v>17</v>
      </c>
      <c r="B22" s="3" t="s">
        <v>28</v>
      </c>
      <c r="C22" s="3" t="s">
        <v>62</v>
      </c>
      <c r="D22" s="3" t="s">
        <v>13</v>
      </c>
      <c r="E22" s="3" t="s">
        <v>81</v>
      </c>
      <c r="F22" s="11">
        <v>32535</v>
      </c>
      <c r="G22" s="3">
        <v>27</v>
      </c>
      <c r="H22" s="3" t="s">
        <v>86</v>
      </c>
      <c r="I22" s="3" t="s">
        <v>88</v>
      </c>
      <c r="J22" s="31">
        <f t="shared" si="0"/>
        <v>2015</v>
      </c>
      <c r="K22" s="31">
        <f t="shared" si="1"/>
        <v>3</v>
      </c>
      <c r="L22" s="30">
        <f>VLOOKUP(H22,'data tambahan'!$B$14:$F$15,MATCH(KUNCI_PEMBAHASAN_CHAPTER4!J22,'data tambahan'!$B$13:$F$13,0),0)</f>
        <v>5000000</v>
      </c>
    </row>
    <row r="23" spans="1:12" x14ac:dyDescent="0.2">
      <c r="A23" s="3">
        <v>18</v>
      </c>
      <c r="B23" s="3" t="s">
        <v>29</v>
      </c>
      <c r="C23" s="3" t="s">
        <v>63</v>
      </c>
      <c r="D23" s="3" t="s">
        <v>13</v>
      </c>
      <c r="E23" s="3" t="s">
        <v>70</v>
      </c>
      <c r="F23" s="11">
        <v>36177</v>
      </c>
      <c r="G23" s="3">
        <v>17</v>
      </c>
      <c r="H23" s="3" t="s">
        <v>86</v>
      </c>
      <c r="I23" s="3" t="s">
        <v>87</v>
      </c>
      <c r="J23" s="31">
        <f t="shared" si="0"/>
        <v>2014</v>
      </c>
      <c r="K23" s="31">
        <f t="shared" si="1"/>
        <v>2</v>
      </c>
      <c r="L23" s="30">
        <f>VLOOKUP(H23,'data tambahan'!$B$14:$F$15,MATCH(KUNCI_PEMBAHASAN_CHAPTER4!J23,'data tambahan'!$B$13:$F$13,0),0)</f>
        <v>4000000</v>
      </c>
    </row>
    <row r="24" spans="1:12" x14ac:dyDescent="0.2">
      <c r="A24" s="3">
        <v>19</v>
      </c>
      <c r="B24" s="3" t="s">
        <v>30</v>
      </c>
      <c r="C24" s="3" t="s">
        <v>64</v>
      </c>
      <c r="D24" s="3" t="s">
        <v>13</v>
      </c>
      <c r="E24" s="3" t="s">
        <v>82</v>
      </c>
      <c r="F24" s="11">
        <v>26629</v>
      </c>
      <c r="G24" s="3">
        <v>44</v>
      </c>
      <c r="H24" s="3" t="s">
        <v>86</v>
      </c>
      <c r="I24" s="3" t="s">
        <v>88</v>
      </c>
      <c r="J24" s="31">
        <f t="shared" si="0"/>
        <v>2012</v>
      </c>
      <c r="K24" s="31">
        <f t="shared" si="1"/>
        <v>1</v>
      </c>
      <c r="L24" s="30">
        <f>VLOOKUP(H24,'data tambahan'!$B$14:$F$15,MATCH(KUNCI_PEMBAHASAN_CHAPTER4!J24,'data tambahan'!$B$13:$F$13,0),0)</f>
        <v>5000000</v>
      </c>
    </row>
    <row r="25" spans="1:12" x14ac:dyDescent="0.2">
      <c r="A25" s="3">
        <v>20</v>
      </c>
      <c r="B25" s="3" t="s">
        <v>31</v>
      </c>
      <c r="C25" s="3" t="s">
        <v>65</v>
      </c>
      <c r="D25" s="3" t="s">
        <v>13</v>
      </c>
      <c r="E25" s="3" t="s">
        <v>83</v>
      </c>
      <c r="F25" s="11">
        <v>33249</v>
      </c>
      <c r="G25" s="3">
        <v>25</v>
      </c>
      <c r="H25" s="3" t="s">
        <v>86</v>
      </c>
      <c r="I25" s="3" t="s">
        <v>88</v>
      </c>
      <c r="J25" s="31">
        <f t="shared" si="0"/>
        <v>2016</v>
      </c>
      <c r="K25" s="31">
        <f t="shared" si="1"/>
        <v>4</v>
      </c>
      <c r="L25" s="30">
        <f>VLOOKUP(H25,'data tambahan'!$B$14:$F$15,MATCH(KUNCI_PEMBAHASAN_CHAPTER4!J25,'data tambahan'!$B$13:$F$13,0),0)</f>
        <v>8000000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FA89-ABFE-E544-BFD6-8FE65B010370}">
  <dimension ref="A1:L25"/>
  <sheetViews>
    <sheetView tabSelected="1" topLeftCell="F2" zoomScale="200" zoomScaleNormal="100" workbookViewId="0">
      <selection activeCell="L6" sqref="L6:L25"/>
    </sheetView>
  </sheetViews>
  <sheetFormatPr baseColWidth="10" defaultColWidth="8.83203125" defaultRowHeight="16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7.5" bestFit="1" customWidth="1"/>
    <col min="6" max="6" width="17.33203125" bestFit="1" customWidth="1"/>
    <col min="7" max="7" width="7.6640625" customWidth="1"/>
    <col min="8" max="9" width="16.83203125" customWidth="1"/>
    <col min="10" max="10" width="17.6640625" customWidth="1"/>
    <col min="11" max="11" width="13" customWidth="1"/>
    <col min="12" max="12" width="14.5" customWidth="1"/>
    <col min="13" max="13" width="19.6640625" customWidth="1"/>
  </cols>
  <sheetData>
    <row r="1" spans="1:12" ht="22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">
      <c r="G2" s="7" t="s">
        <v>1</v>
      </c>
      <c r="H2" s="8"/>
      <c r="I2" s="8"/>
      <c r="J2" s="8"/>
      <c r="K2" s="8"/>
      <c r="L2" s="9">
        <f>DATE(2018,5,17)</f>
        <v>43237</v>
      </c>
    </row>
    <row r="3" spans="1:12" ht="17" thickBot="1" x14ac:dyDescent="0.25">
      <c r="G3" s="4" t="s">
        <v>2</v>
      </c>
      <c r="H3" s="5"/>
      <c r="I3" s="5"/>
      <c r="J3" s="5"/>
      <c r="K3" s="5"/>
      <c r="L3" s="6">
        <f ca="1">NOW()</f>
        <v>44280.617653819441</v>
      </c>
    </row>
    <row r="5" spans="1:12" s="10" customFormat="1" ht="53.25" customHeight="1" x14ac:dyDescent="0.2">
      <c r="A5" s="12" t="s">
        <v>3</v>
      </c>
      <c r="B5" s="12" t="s">
        <v>4</v>
      </c>
      <c r="C5" s="26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39</v>
      </c>
      <c r="I5" s="12" t="s">
        <v>84</v>
      </c>
      <c r="J5" s="28" t="s">
        <v>32</v>
      </c>
      <c r="K5" s="28" t="s">
        <v>44</v>
      </c>
      <c r="L5" s="28" t="s">
        <v>41</v>
      </c>
    </row>
    <row r="6" spans="1:12" x14ac:dyDescent="0.2">
      <c r="A6" s="3">
        <v>1</v>
      </c>
      <c r="B6" s="3" t="s">
        <v>10</v>
      </c>
      <c r="C6" s="27" t="s">
        <v>46</v>
      </c>
      <c r="D6" s="3" t="s">
        <v>11</v>
      </c>
      <c r="E6" s="3" t="s">
        <v>66</v>
      </c>
      <c r="F6" s="11">
        <v>33626</v>
      </c>
      <c r="G6" s="3">
        <v>24</v>
      </c>
      <c r="H6" s="3" t="s">
        <v>40</v>
      </c>
      <c r="I6" s="3" t="s">
        <v>85</v>
      </c>
      <c r="J6" s="31">
        <f>VLOOKUP(RIGHT(C6,1),Tahun,2,0)</f>
        <v>2012</v>
      </c>
      <c r="K6" s="31">
        <f>MATCH(J6,Prioritas,0)</f>
        <v>1</v>
      </c>
      <c r="L6" s="29">
        <f>VLOOKUP(H6,Tabel1,MATCH(J6,Tabel2,0),0)</f>
        <v>4000000</v>
      </c>
    </row>
    <row r="7" spans="1:12" x14ac:dyDescent="0.2">
      <c r="A7" s="3">
        <v>2</v>
      </c>
      <c r="B7" s="3" t="s">
        <v>12</v>
      </c>
      <c r="C7" s="27" t="s">
        <v>47</v>
      </c>
      <c r="D7" s="3" t="s">
        <v>13</v>
      </c>
      <c r="E7" s="3" t="s">
        <v>35</v>
      </c>
      <c r="F7" s="11">
        <v>35694</v>
      </c>
      <c r="G7" s="3">
        <v>19</v>
      </c>
      <c r="H7" s="3" t="s">
        <v>86</v>
      </c>
      <c r="I7" s="3" t="s">
        <v>87</v>
      </c>
      <c r="J7" s="31">
        <f>VLOOKUP(RIGHT(C7,1),Tahun,2,0)</f>
        <v>2014</v>
      </c>
      <c r="K7" s="31">
        <f>MATCH(J7,Prioritas,0)</f>
        <v>2</v>
      </c>
      <c r="L7" s="29">
        <f>VLOOKUP(H7,Tabel1,MATCH(J7,Tabel2,0),0)</f>
        <v>4000000</v>
      </c>
    </row>
    <row r="8" spans="1:12" x14ac:dyDescent="0.2">
      <c r="A8" s="3">
        <v>3</v>
      </c>
      <c r="B8" s="3" t="s">
        <v>14</v>
      </c>
      <c r="C8" s="27" t="s">
        <v>48</v>
      </c>
      <c r="D8" s="3" t="s">
        <v>11</v>
      </c>
      <c r="E8" s="3" t="s">
        <v>68</v>
      </c>
      <c r="F8" s="11">
        <v>32730</v>
      </c>
      <c r="G8" s="3">
        <v>27</v>
      </c>
      <c r="H8" s="3" t="s">
        <v>40</v>
      </c>
      <c r="I8" s="3" t="s">
        <v>85</v>
      </c>
      <c r="J8" s="31">
        <f>VLOOKUP(RIGHT(C8,1),Tahun,2,0)</f>
        <v>2015</v>
      </c>
      <c r="K8" s="31">
        <f>MATCH(J8,Prioritas,0)</f>
        <v>3</v>
      </c>
      <c r="L8" s="29">
        <f>VLOOKUP(H8,Tabel1,MATCH(J8,Tabel2,0),0)</f>
        <v>9000000</v>
      </c>
    </row>
    <row r="9" spans="1:12" x14ac:dyDescent="0.2">
      <c r="A9" s="3">
        <v>4</v>
      </c>
      <c r="B9" s="3" t="s">
        <v>15</v>
      </c>
      <c r="C9" s="27" t="s">
        <v>49</v>
      </c>
      <c r="D9" s="3" t="s">
        <v>13</v>
      </c>
      <c r="E9" s="3" t="s">
        <v>69</v>
      </c>
      <c r="F9" s="11">
        <v>34813</v>
      </c>
      <c r="G9" s="3">
        <v>21</v>
      </c>
      <c r="H9" s="3" t="s">
        <v>86</v>
      </c>
      <c r="I9" s="3" t="s">
        <v>87</v>
      </c>
      <c r="J9" s="31">
        <f>VLOOKUP(RIGHT(C9,1),Tahun,2,0)</f>
        <v>2016</v>
      </c>
      <c r="K9" s="31">
        <f>MATCH(J9,Prioritas,0)</f>
        <v>4</v>
      </c>
      <c r="L9" s="29">
        <f>VLOOKUP(H9,Tabel1,MATCH(J9,Tabel2,0),0)</f>
        <v>8000000</v>
      </c>
    </row>
    <row r="10" spans="1:12" x14ac:dyDescent="0.2">
      <c r="A10" s="3">
        <v>5</v>
      </c>
      <c r="B10" s="3" t="s">
        <v>16</v>
      </c>
      <c r="C10" s="27" t="s">
        <v>50</v>
      </c>
      <c r="D10" s="3" t="s">
        <v>13</v>
      </c>
      <c r="E10" s="3" t="s">
        <v>70</v>
      </c>
      <c r="F10" s="11">
        <v>33397</v>
      </c>
      <c r="G10" s="3">
        <v>25</v>
      </c>
      <c r="H10" s="3" t="s">
        <v>86</v>
      </c>
      <c r="I10" s="3" t="s">
        <v>88</v>
      </c>
      <c r="J10" s="31">
        <f>VLOOKUP(RIGHT(C10,1),Tahun,2,0)</f>
        <v>2015</v>
      </c>
      <c r="K10" s="31">
        <f>MATCH(J10,Prioritas,0)</f>
        <v>3</v>
      </c>
      <c r="L10" s="29">
        <f>VLOOKUP(H10,Tabel1,MATCH(J10,Tabel2,0),0)</f>
        <v>5000000</v>
      </c>
    </row>
    <row r="11" spans="1:12" x14ac:dyDescent="0.2">
      <c r="A11" s="3">
        <v>6</v>
      </c>
      <c r="B11" s="3" t="s">
        <v>17</v>
      </c>
      <c r="C11" s="27" t="s">
        <v>51</v>
      </c>
      <c r="D11" s="3" t="s">
        <v>11</v>
      </c>
      <c r="E11" s="3" t="s">
        <v>67</v>
      </c>
      <c r="F11" s="11">
        <v>33155</v>
      </c>
      <c r="G11" s="3">
        <v>26</v>
      </c>
      <c r="H11" s="3" t="s">
        <v>40</v>
      </c>
      <c r="I11" s="3" t="s">
        <v>85</v>
      </c>
      <c r="J11" s="31">
        <f>VLOOKUP(RIGHT(C11,1),Tahun,2,0)</f>
        <v>2015</v>
      </c>
      <c r="K11" s="31">
        <f>MATCH(J11,Prioritas,0)</f>
        <v>3</v>
      </c>
      <c r="L11" s="29">
        <f>VLOOKUP(H11,Tabel1,MATCH(J11,Tabel2,0),0)</f>
        <v>9000000</v>
      </c>
    </row>
    <row r="12" spans="1:12" x14ac:dyDescent="0.2">
      <c r="A12" s="3">
        <v>7</v>
      </c>
      <c r="B12" s="3" t="s">
        <v>18</v>
      </c>
      <c r="C12" s="27" t="s">
        <v>52</v>
      </c>
      <c r="D12" s="3" t="s">
        <v>11</v>
      </c>
      <c r="E12" s="3" t="s">
        <v>71</v>
      </c>
      <c r="F12" s="11">
        <v>34466</v>
      </c>
      <c r="G12" s="3">
        <v>22</v>
      </c>
      <c r="H12" s="3" t="s">
        <v>40</v>
      </c>
      <c r="I12" s="3" t="s">
        <v>85</v>
      </c>
      <c r="J12" s="31">
        <f>VLOOKUP(RIGHT(C12,1),Tahun,2,0)</f>
        <v>2015</v>
      </c>
      <c r="K12" s="31">
        <f>MATCH(J12,Prioritas,0)</f>
        <v>3</v>
      </c>
      <c r="L12" s="29">
        <f>VLOOKUP(H12,Tabel1,MATCH(J12,Tabel2,0),0)</f>
        <v>9000000</v>
      </c>
    </row>
    <row r="13" spans="1:12" x14ac:dyDescent="0.2">
      <c r="A13" s="3">
        <v>8</v>
      </c>
      <c r="B13" s="3" t="s">
        <v>19</v>
      </c>
      <c r="C13" s="27" t="s">
        <v>53</v>
      </c>
      <c r="D13" s="3" t="s">
        <v>11</v>
      </c>
      <c r="E13" s="3" t="s">
        <v>72</v>
      </c>
      <c r="F13" s="11">
        <v>36155</v>
      </c>
      <c r="G13" s="3">
        <v>18</v>
      </c>
      <c r="H13" s="3" t="s">
        <v>40</v>
      </c>
      <c r="I13" s="3" t="s">
        <v>89</v>
      </c>
      <c r="J13" s="31">
        <f>VLOOKUP(RIGHT(C13,1),Tahun,2,0)</f>
        <v>2016</v>
      </c>
      <c r="K13" s="31">
        <f>MATCH(J13,Prioritas,0)</f>
        <v>4</v>
      </c>
      <c r="L13" s="29">
        <f>VLOOKUP(H13,Tabel1,MATCH(J13,Tabel2,0),0)</f>
        <v>2000000</v>
      </c>
    </row>
    <row r="14" spans="1:12" x14ac:dyDescent="0.2">
      <c r="A14" s="3">
        <v>9</v>
      </c>
      <c r="B14" s="3" t="s">
        <v>20</v>
      </c>
      <c r="C14" s="27" t="s">
        <v>54</v>
      </c>
      <c r="D14" s="3" t="s">
        <v>13</v>
      </c>
      <c r="E14" s="3" t="s">
        <v>73</v>
      </c>
      <c r="F14" s="11">
        <v>33248</v>
      </c>
      <c r="G14" s="3">
        <v>25</v>
      </c>
      <c r="H14" s="3" t="s">
        <v>86</v>
      </c>
      <c r="I14" s="3" t="s">
        <v>88</v>
      </c>
      <c r="J14" s="31">
        <f>VLOOKUP(RIGHT(C14,1),Tahun,2,0)</f>
        <v>2012</v>
      </c>
      <c r="K14" s="31">
        <f>MATCH(J14,Prioritas,0)</f>
        <v>1</v>
      </c>
      <c r="L14" s="29">
        <f>VLOOKUP(H14,Tabel1,MATCH(J14,Tabel2,0),0)</f>
        <v>5000000</v>
      </c>
    </row>
    <row r="15" spans="1:12" x14ac:dyDescent="0.2">
      <c r="A15" s="3">
        <v>10</v>
      </c>
      <c r="B15" s="3" t="s">
        <v>21</v>
      </c>
      <c r="C15" s="27" t="s">
        <v>55</v>
      </c>
      <c r="D15" s="3" t="s">
        <v>13</v>
      </c>
      <c r="E15" s="3" t="s">
        <v>74</v>
      </c>
      <c r="F15" s="11">
        <v>33293</v>
      </c>
      <c r="G15" s="3">
        <v>25</v>
      </c>
      <c r="H15" s="3" t="s">
        <v>86</v>
      </c>
      <c r="I15" s="3" t="s">
        <v>88</v>
      </c>
      <c r="J15" s="31">
        <f>VLOOKUP(RIGHT(C15,1),Tahun,2,0)</f>
        <v>2015</v>
      </c>
      <c r="K15" s="31">
        <f>MATCH(J15,Prioritas,0)</f>
        <v>3</v>
      </c>
      <c r="L15" s="29">
        <f>VLOOKUP(H15,Tabel1,MATCH(J15,Tabel2,0),0)</f>
        <v>5000000</v>
      </c>
    </row>
    <row r="16" spans="1:12" x14ac:dyDescent="0.2">
      <c r="A16" s="3">
        <v>11</v>
      </c>
      <c r="B16" s="3" t="s">
        <v>22</v>
      </c>
      <c r="C16" s="27" t="s">
        <v>56</v>
      </c>
      <c r="D16" s="3" t="s">
        <v>11</v>
      </c>
      <c r="E16" s="3" t="s">
        <v>75</v>
      </c>
      <c r="F16" s="11">
        <v>36058</v>
      </c>
      <c r="G16" s="3">
        <v>18</v>
      </c>
      <c r="H16" s="3" t="s">
        <v>40</v>
      </c>
      <c r="I16" s="3" t="s">
        <v>89</v>
      </c>
      <c r="J16" s="31">
        <f>VLOOKUP(RIGHT(C16,1),Tahun,2,0)</f>
        <v>2012</v>
      </c>
      <c r="K16" s="31">
        <f>MATCH(J16,Prioritas,0)</f>
        <v>1</v>
      </c>
      <c r="L16" s="29">
        <f>VLOOKUP(H16,Tabel1,MATCH(J16,Tabel2,0),0)</f>
        <v>4000000</v>
      </c>
    </row>
    <row r="17" spans="1:12" x14ac:dyDescent="0.2">
      <c r="A17" s="3">
        <v>12</v>
      </c>
      <c r="B17" s="3" t="s">
        <v>23</v>
      </c>
      <c r="C17" s="27" t="s">
        <v>57</v>
      </c>
      <c r="D17" s="3" t="s">
        <v>11</v>
      </c>
      <c r="E17" s="3" t="s">
        <v>76</v>
      </c>
      <c r="F17" s="11">
        <v>28725</v>
      </c>
      <c r="G17" s="3">
        <v>38</v>
      </c>
      <c r="H17" s="3" t="s">
        <v>40</v>
      </c>
      <c r="I17" s="3" t="s">
        <v>85</v>
      </c>
      <c r="J17" s="31">
        <f>VLOOKUP(RIGHT(C17,1),Tahun,2,0)</f>
        <v>2016</v>
      </c>
      <c r="K17" s="31">
        <f>MATCH(J17,Prioritas,0)</f>
        <v>4</v>
      </c>
      <c r="L17" s="29">
        <f>VLOOKUP(H17,Tabel1,MATCH(J17,Tabel2,0),0)</f>
        <v>2000000</v>
      </c>
    </row>
    <row r="18" spans="1:12" x14ac:dyDescent="0.2">
      <c r="A18" s="3">
        <v>13</v>
      </c>
      <c r="B18" s="3" t="s">
        <v>24</v>
      </c>
      <c r="C18" s="27" t="s">
        <v>58</v>
      </c>
      <c r="D18" s="3" t="s">
        <v>11</v>
      </c>
      <c r="E18" s="3" t="s">
        <v>77</v>
      </c>
      <c r="F18" s="11">
        <v>28171</v>
      </c>
      <c r="G18" s="3">
        <v>39</v>
      </c>
      <c r="H18" s="3" t="s">
        <v>40</v>
      </c>
      <c r="I18" s="3" t="s">
        <v>85</v>
      </c>
      <c r="J18" s="31">
        <f>VLOOKUP(RIGHT(C18,1),Tahun,2,0)</f>
        <v>2012</v>
      </c>
      <c r="K18" s="31">
        <f>MATCH(J18,Prioritas,0)</f>
        <v>1</v>
      </c>
      <c r="L18" s="29">
        <f>VLOOKUP(H18,Tabel1,MATCH(J18,Tabel2,0),0)</f>
        <v>4000000</v>
      </c>
    </row>
    <row r="19" spans="1:12" x14ac:dyDescent="0.2">
      <c r="A19" s="3">
        <v>14</v>
      </c>
      <c r="B19" s="3" t="s">
        <v>25</v>
      </c>
      <c r="C19" s="27" t="s">
        <v>59</v>
      </c>
      <c r="D19" s="3" t="s">
        <v>13</v>
      </c>
      <c r="E19" s="3" t="s">
        <v>78</v>
      </c>
      <c r="F19" s="11">
        <v>31971</v>
      </c>
      <c r="G19" s="3">
        <v>29</v>
      </c>
      <c r="H19" s="3" t="s">
        <v>86</v>
      </c>
      <c r="I19" s="3" t="s">
        <v>88</v>
      </c>
      <c r="J19" s="31">
        <f>VLOOKUP(RIGHT(C19,1),Tahun,2,0)</f>
        <v>2012</v>
      </c>
      <c r="K19" s="31">
        <f>MATCH(J19,Prioritas,0)</f>
        <v>1</v>
      </c>
      <c r="L19" s="29">
        <f>VLOOKUP(H19,Tabel1,MATCH(J19,Tabel2,0),0)</f>
        <v>5000000</v>
      </c>
    </row>
    <row r="20" spans="1:12" x14ac:dyDescent="0.2">
      <c r="A20" s="3">
        <v>15</v>
      </c>
      <c r="B20" s="3" t="s">
        <v>26</v>
      </c>
      <c r="C20" s="27" t="s">
        <v>60</v>
      </c>
      <c r="D20" s="3" t="s">
        <v>11</v>
      </c>
      <c r="E20" s="3" t="s">
        <v>79</v>
      </c>
      <c r="F20" s="11">
        <v>35447</v>
      </c>
      <c r="G20" s="3">
        <v>19</v>
      </c>
      <c r="H20" s="3" t="s">
        <v>40</v>
      </c>
      <c r="I20" s="3" t="s">
        <v>89</v>
      </c>
      <c r="J20" s="31">
        <f>VLOOKUP(RIGHT(C20,1),Tahun,2,0)</f>
        <v>2014</v>
      </c>
      <c r="K20" s="31">
        <f>MATCH(J20,Prioritas,0)</f>
        <v>2</v>
      </c>
      <c r="L20" s="29">
        <f>VLOOKUP(H20,Tabel1,MATCH(J20,Tabel2,0),0)</f>
        <v>8000000</v>
      </c>
    </row>
    <row r="21" spans="1:12" x14ac:dyDescent="0.2">
      <c r="A21" s="3">
        <v>16</v>
      </c>
      <c r="B21" s="3" t="s">
        <v>27</v>
      </c>
      <c r="C21" s="27" t="s">
        <v>61</v>
      </c>
      <c r="D21" s="3" t="s">
        <v>13</v>
      </c>
      <c r="E21" s="3" t="s">
        <v>80</v>
      </c>
      <c r="F21" s="11">
        <v>33138</v>
      </c>
      <c r="G21" s="3">
        <v>26</v>
      </c>
      <c r="H21" s="3" t="s">
        <v>86</v>
      </c>
      <c r="I21" s="3" t="s">
        <v>88</v>
      </c>
      <c r="J21" s="31">
        <f>VLOOKUP(RIGHT(C21,1),Tahun,2,0)</f>
        <v>2014</v>
      </c>
      <c r="K21" s="31">
        <f>MATCH(J21,Prioritas,0)</f>
        <v>2</v>
      </c>
      <c r="L21" s="29">
        <f>VLOOKUP(H21,Tabel1,MATCH(J21,Tabel2,0),0)</f>
        <v>4000000</v>
      </c>
    </row>
    <row r="22" spans="1:12" x14ac:dyDescent="0.2">
      <c r="A22" s="3">
        <v>17</v>
      </c>
      <c r="B22" s="3" t="s">
        <v>28</v>
      </c>
      <c r="C22" s="27" t="s">
        <v>62</v>
      </c>
      <c r="D22" s="3" t="s">
        <v>13</v>
      </c>
      <c r="E22" s="3" t="s">
        <v>81</v>
      </c>
      <c r="F22" s="11">
        <v>32535</v>
      </c>
      <c r="G22" s="3">
        <v>27</v>
      </c>
      <c r="H22" s="3" t="s">
        <v>86</v>
      </c>
      <c r="I22" s="3" t="s">
        <v>88</v>
      </c>
      <c r="J22" s="31">
        <f>VLOOKUP(RIGHT(C22,1),Tahun,2,0)</f>
        <v>2015</v>
      </c>
      <c r="K22" s="31">
        <f>MATCH(J22,Prioritas,0)</f>
        <v>3</v>
      </c>
      <c r="L22" s="29">
        <f>VLOOKUP(H22,Tabel1,MATCH(J22,Tabel2,0),0)</f>
        <v>5000000</v>
      </c>
    </row>
    <row r="23" spans="1:12" x14ac:dyDescent="0.2">
      <c r="A23" s="3">
        <v>18</v>
      </c>
      <c r="B23" s="3" t="s">
        <v>29</v>
      </c>
      <c r="C23" s="27" t="s">
        <v>63</v>
      </c>
      <c r="D23" s="3" t="s">
        <v>13</v>
      </c>
      <c r="E23" s="3" t="s">
        <v>70</v>
      </c>
      <c r="F23" s="11">
        <v>36177</v>
      </c>
      <c r="G23" s="3">
        <v>17</v>
      </c>
      <c r="H23" s="3" t="s">
        <v>86</v>
      </c>
      <c r="I23" s="3" t="s">
        <v>87</v>
      </c>
      <c r="J23" s="31">
        <f>VLOOKUP(RIGHT(C23,1),Tahun,2,0)</f>
        <v>2014</v>
      </c>
      <c r="K23" s="31">
        <f>MATCH(J23,Prioritas,0)</f>
        <v>2</v>
      </c>
      <c r="L23" s="29">
        <f>VLOOKUP(H23,Tabel1,MATCH(J23,Tabel2,0),0)</f>
        <v>4000000</v>
      </c>
    </row>
    <row r="24" spans="1:12" x14ac:dyDescent="0.2">
      <c r="A24" s="3">
        <v>19</v>
      </c>
      <c r="B24" s="3" t="s">
        <v>30</v>
      </c>
      <c r="C24" s="27" t="s">
        <v>64</v>
      </c>
      <c r="D24" s="3" t="s">
        <v>13</v>
      </c>
      <c r="E24" s="3" t="s">
        <v>82</v>
      </c>
      <c r="F24" s="11">
        <v>26629</v>
      </c>
      <c r="G24" s="3">
        <v>44</v>
      </c>
      <c r="H24" s="3" t="s">
        <v>86</v>
      </c>
      <c r="I24" s="3" t="s">
        <v>88</v>
      </c>
      <c r="J24" s="31">
        <f>VLOOKUP(RIGHT(C24,1),Tahun,2,0)</f>
        <v>2012</v>
      </c>
      <c r="K24" s="31">
        <f>MATCH(J24,Prioritas,0)</f>
        <v>1</v>
      </c>
      <c r="L24" s="29">
        <f>VLOOKUP(H24,Tabel1,MATCH(J24,Tabel2,0),0)</f>
        <v>5000000</v>
      </c>
    </row>
    <row r="25" spans="1:12" x14ac:dyDescent="0.2">
      <c r="A25" s="3">
        <v>20</v>
      </c>
      <c r="B25" s="3" t="s">
        <v>31</v>
      </c>
      <c r="C25" s="27" t="s">
        <v>65</v>
      </c>
      <c r="D25" s="3" t="s">
        <v>13</v>
      </c>
      <c r="E25" s="3" t="s">
        <v>83</v>
      </c>
      <c r="F25" s="11">
        <v>33249</v>
      </c>
      <c r="G25" s="3">
        <v>25</v>
      </c>
      <c r="H25" s="3" t="s">
        <v>86</v>
      </c>
      <c r="I25" s="3" t="s">
        <v>88</v>
      </c>
      <c r="J25" s="31">
        <f>VLOOKUP(RIGHT(C25,1),Tahun,2,0)</f>
        <v>2016</v>
      </c>
      <c r="K25" s="31">
        <f>MATCH(J25,Prioritas,0)</f>
        <v>4</v>
      </c>
      <c r="L25" s="29">
        <f>VLOOKUP(H25,Tabel1,MATCH(J25,Tabel2,0),0)</f>
        <v>8000000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3"/>
  <sheetViews>
    <sheetView topLeftCell="A11" zoomScale="235" zoomScaleNormal="210" workbookViewId="0">
      <selection activeCell="C24" sqref="C24"/>
    </sheetView>
  </sheetViews>
  <sheetFormatPr baseColWidth="10" defaultColWidth="11" defaultRowHeight="16" x14ac:dyDescent="0.2"/>
  <cols>
    <col min="2" max="2" width="20" customWidth="1"/>
    <col min="3" max="3" width="13.1640625" customWidth="1"/>
  </cols>
  <sheetData>
    <row r="3" spans="2:6" x14ac:dyDescent="0.2">
      <c r="B3" s="34" t="s">
        <v>33</v>
      </c>
      <c r="C3" s="34"/>
    </row>
    <row r="4" spans="2:6" x14ac:dyDescent="0.2">
      <c r="B4" s="24" t="s">
        <v>5</v>
      </c>
      <c r="C4" s="2" t="s">
        <v>38</v>
      </c>
    </row>
    <row r="5" spans="2:6" x14ac:dyDescent="0.2">
      <c r="B5" s="25" t="s">
        <v>34</v>
      </c>
      <c r="C5" s="3">
        <v>2012</v>
      </c>
    </row>
    <row r="6" spans="2:6" x14ac:dyDescent="0.2">
      <c r="B6" s="25" t="s">
        <v>35</v>
      </c>
      <c r="C6" s="3">
        <v>2014</v>
      </c>
    </row>
    <row r="7" spans="2:6" x14ac:dyDescent="0.2">
      <c r="B7" s="25" t="s">
        <v>36</v>
      </c>
      <c r="C7" s="3">
        <v>2015</v>
      </c>
    </row>
    <row r="8" spans="2:6" x14ac:dyDescent="0.2">
      <c r="B8" s="25" t="s">
        <v>37</v>
      </c>
      <c r="C8" s="3">
        <v>2016</v>
      </c>
    </row>
    <row r="12" spans="2:6" x14ac:dyDescent="0.2">
      <c r="B12" s="34" t="s">
        <v>42</v>
      </c>
      <c r="C12" s="34"/>
      <c r="D12" s="34"/>
      <c r="E12" s="34"/>
      <c r="F12" s="34"/>
    </row>
    <row r="13" spans="2:6" x14ac:dyDescent="0.2">
      <c r="B13" s="3" t="s">
        <v>43</v>
      </c>
      <c r="C13" s="2">
        <v>2012</v>
      </c>
      <c r="D13" s="2">
        <v>2014</v>
      </c>
      <c r="E13" s="2">
        <v>2015</v>
      </c>
      <c r="F13" s="2">
        <v>2016</v>
      </c>
    </row>
    <row r="14" spans="2:6" x14ac:dyDescent="0.2">
      <c r="B14" s="2" t="s">
        <v>40</v>
      </c>
      <c r="C14" s="3">
        <v>4000000</v>
      </c>
      <c r="D14" s="3">
        <v>8000000</v>
      </c>
      <c r="E14" s="3">
        <v>9000000</v>
      </c>
      <c r="F14" s="3">
        <v>2000000</v>
      </c>
    </row>
    <row r="15" spans="2:6" x14ac:dyDescent="0.2">
      <c r="B15" s="2" t="s">
        <v>86</v>
      </c>
      <c r="C15" s="3">
        <v>5000000</v>
      </c>
      <c r="D15" s="3">
        <v>4000000</v>
      </c>
      <c r="E15" s="3">
        <v>5000000</v>
      </c>
      <c r="F15" s="3">
        <v>8000000</v>
      </c>
    </row>
    <row r="18" spans="2:3" x14ac:dyDescent="0.2">
      <c r="B18" s="1" t="s">
        <v>45</v>
      </c>
    </row>
    <row r="20" spans="2:3" x14ac:dyDescent="0.2">
      <c r="B20" s="3">
        <v>2012</v>
      </c>
      <c r="C20">
        <v>1</v>
      </c>
    </row>
    <row r="21" spans="2:3" x14ac:dyDescent="0.2">
      <c r="B21" s="3">
        <v>2014</v>
      </c>
      <c r="C21">
        <v>2</v>
      </c>
    </row>
    <row r="22" spans="2:3" x14ac:dyDescent="0.2">
      <c r="B22" s="3">
        <v>2015</v>
      </c>
      <c r="C22">
        <v>3</v>
      </c>
    </row>
    <row r="23" spans="2:3" x14ac:dyDescent="0.2">
      <c r="B23" s="3">
        <v>2016</v>
      </c>
      <c r="C23">
        <v>4</v>
      </c>
    </row>
  </sheetData>
  <mergeCells count="2">
    <mergeCell ref="B12:F1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1046-E0AF-D94B-8021-85BAC1367964}">
  <dimension ref="B5:E23"/>
  <sheetViews>
    <sheetView topLeftCell="A11" zoomScale="245" zoomScaleNormal="122" workbookViewId="0">
      <selection activeCell="D22" sqref="D22"/>
    </sheetView>
  </sheetViews>
  <sheetFormatPr baseColWidth="10" defaultRowHeight="16" x14ac:dyDescent="0.2"/>
  <cols>
    <col min="2" max="2" width="17" style="15" customWidth="1"/>
    <col min="3" max="3" width="15.1640625" customWidth="1"/>
    <col min="4" max="4" width="15.33203125" bestFit="1" customWidth="1"/>
    <col min="5" max="5" width="17.6640625" bestFit="1" customWidth="1"/>
  </cols>
  <sheetData>
    <row r="5" spans="2:5" x14ac:dyDescent="0.2">
      <c r="B5" s="35" t="s">
        <v>90</v>
      </c>
      <c r="C5" s="35"/>
    </row>
    <row r="6" spans="2:5" x14ac:dyDescent="0.2">
      <c r="B6" s="18" t="s">
        <v>97</v>
      </c>
      <c r="C6" s="18" t="s">
        <v>98</v>
      </c>
    </row>
    <row r="7" spans="2:5" x14ac:dyDescent="0.2">
      <c r="B7" s="16" t="s">
        <v>91</v>
      </c>
      <c r="C7" s="17" t="s">
        <v>92</v>
      </c>
    </row>
    <row r="8" spans="2:5" x14ac:dyDescent="0.2">
      <c r="B8" s="16" t="s">
        <v>93</v>
      </c>
      <c r="C8" s="17" t="s">
        <v>94</v>
      </c>
    </row>
    <row r="9" spans="2:5" x14ac:dyDescent="0.2">
      <c r="B9" s="16" t="s">
        <v>95</v>
      </c>
      <c r="C9" s="17" t="s">
        <v>96</v>
      </c>
    </row>
    <row r="12" spans="2:5" x14ac:dyDescent="0.2">
      <c r="B12" s="36" t="s">
        <v>99</v>
      </c>
      <c r="C12" s="36"/>
      <c r="D12" s="36"/>
      <c r="E12" s="36"/>
    </row>
    <row r="13" spans="2:5" x14ac:dyDescent="0.2">
      <c r="B13" s="20" t="s">
        <v>100</v>
      </c>
      <c r="C13" s="19" t="s">
        <v>34</v>
      </c>
      <c r="D13" s="19" t="s">
        <v>102</v>
      </c>
      <c r="E13" s="19" t="s">
        <v>35</v>
      </c>
    </row>
    <row r="14" spans="2:5" x14ac:dyDescent="0.2">
      <c r="B14" s="20" t="s">
        <v>101</v>
      </c>
      <c r="C14" s="3" t="s">
        <v>103</v>
      </c>
      <c r="D14" s="3" t="s">
        <v>104</v>
      </c>
      <c r="E14" s="3" t="s">
        <v>105</v>
      </c>
    </row>
    <row r="17" spans="2:5" x14ac:dyDescent="0.2">
      <c r="B17" s="37" t="s">
        <v>107</v>
      </c>
      <c r="C17" s="37"/>
      <c r="D17" s="37"/>
      <c r="E17" s="37"/>
    </row>
    <row r="18" spans="2:5" x14ac:dyDescent="0.2">
      <c r="B18" s="23" t="s">
        <v>106</v>
      </c>
      <c r="C18" s="22" t="s">
        <v>92</v>
      </c>
      <c r="D18" s="22" t="s">
        <v>94</v>
      </c>
      <c r="E18" s="22" t="s">
        <v>96</v>
      </c>
    </row>
    <row r="19" spans="2:5" x14ac:dyDescent="0.2">
      <c r="B19" s="21" t="s">
        <v>103</v>
      </c>
      <c r="C19" s="17">
        <v>4000000</v>
      </c>
      <c r="D19" s="17">
        <v>8000000</v>
      </c>
      <c r="E19" s="17">
        <v>9000000</v>
      </c>
    </row>
    <row r="20" spans="2:5" x14ac:dyDescent="0.2">
      <c r="B20" s="21" t="s">
        <v>104</v>
      </c>
      <c r="C20" s="17">
        <v>5000000</v>
      </c>
      <c r="D20" s="17">
        <v>4000000</v>
      </c>
      <c r="E20" s="17">
        <v>5000000</v>
      </c>
    </row>
    <row r="21" spans="2:5" x14ac:dyDescent="0.2">
      <c r="B21" s="21" t="s">
        <v>105</v>
      </c>
      <c r="C21" s="17">
        <v>2000000</v>
      </c>
      <c r="D21" s="17">
        <v>8000000</v>
      </c>
      <c r="E21" s="17">
        <v>10000000</v>
      </c>
    </row>
    <row r="22" spans="2:5" x14ac:dyDescent="0.2">
      <c r="B22" s="14"/>
      <c r="C22" s="13"/>
      <c r="D22" s="13"/>
      <c r="E22" s="13"/>
    </row>
    <row r="23" spans="2:5" x14ac:dyDescent="0.2">
      <c r="B23" s="14"/>
      <c r="C23" s="13"/>
      <c r="D23" s="13"/>
      <c r="E23" s="13"/>
    </row>
  </sheetData>
  <mergeCells count="3">
    <mergeCell ref="B5:C5"/>
    <mergeCell ref="B12:E12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KUNCI_PEMBAHASAN_CHAPTER4</vt:lpstr>
      <vt:lpstr>PEMBAHASAN_CHAPTER4</vt:lpstr>
      <vt:lpstr>data tambahan</vt:lpstr>
      <vt:lpstr>JJ</vt:lpstr>
      <vt:lpstr>jumlahtabungan</vt:lpstr>
      <vt:lpstr>Prioritas</vt:lpstr>
      <vt:lpstr>Tabel1</vt:lpstr>
      <vt:lpstr>Tabel2</vt:lpstr>
      <vt:lpstr>Tahun</vt:lpstr>
      <vt:lpstr>Tahun2</vt:lpstr>
      <vt:lpstr>warna2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2018-08-13T03:59:04Z</dcterms:created>
  <dcterms:modified xsi:type="dcterms:W3CDTF">2021-03-25T07:52:01Z</dcterms:modified>
</cp:coreProperties>
</file>