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arsellameilee09/Documents/KodioProject_MA/Chapter8/"/>
    </mc:Choice>
  </mc:AlternateContent>
  <xr:revisionPtr revIDLastSave="0" documentId="8_{BBF3663F-8C55-9C46-B043-84C695B83D15}" xr6:coauthVersionLast="45" xr6:coauthVersionMax="45" xr10:uidLastSave="{00000000-0000-0000-0000-000000000000}"/>
  <bookViews>
    <workbookView xWindow="0" yWindow="500" windowWidth="20500" windowHeight="11360" tabRatio="500" activeTab="1" xr2:uid="{00000000-000D-0000-FFFF-FFFF00000000}"/>
  </bookViews>
  <sheets>
    <sheet name="Data Utama" sheetId="1" r:id="rId1"/>
    <sheet name="Data Validation" sheetId="2" r:id="rId2"/>
    <sheet name="Data Tambahan" sheetId="3" r:id="rId3"/>
    <sheet name="Data Consolidate" sheetId="4" r:id="rId4"/>
  </sheets>
  <definedNames>
    <definedName name="Bonus">'Data Utama'!$CM$4:$CQ$9</definedName>
    <definedName name="look">'Data Utama'!$CM$4:$CQ$4</definedName>
    <definedName name="vlook">'Data Utama'!$CM$4:$CQ$4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4" l="1"/>
  <c r="I26" i="4"/>
  <c r="K26" i="4"/>
  <c r="J26" i="4"/>
  <c r="F26" i="4"/>
  <c r="E26" i="4"/>
  <c r="C25" i="4"/>
  <c r="I25" i="4"/>
  <c r="K25" i="4" s="1"/>
  <c r="F25" i="4"/>
  <c r="E25" i="4"/>
  <c r="C24" i="4"/>
  <c r="I24" i="4"/>
  <c r="K24" i="4"/>
  <c r="J24" i="4"/>
  <c r="F24" i="4"/>
  <c r="E24" i="4"/>
  <c r="C16" i="4"/>
  <c r="I16" i="4"/>
  <c r="K16" i="4" s="1"/>
  <c r="F16" i="4"/>
  <c r="E16" i="4"/>
  <c r="C23" i="4"/>
  <c r="I23" i="4"/>
  <c r="K23" i="4"/>
  <c r="J23" i="4"/>
  <c r="F23" i="4"/>
  <c r="E23" i="4"/>
  <c r="C15" i="4"/>
  <c r="I15" i="4"/>
  <c r="K15" i="4" s="1"/>
  <c r="F15" i="4"/>
  <c r="E15" i="4"/>
  <c r="C22" i="4"/>
  <c r="I22" i="4"/>
  <c r="K22" i="4"/>
  <c r="J22" i="4"/>
  <c r="F22" i="4"/>
  <c r="E22" i="4"/>
  <c r="C14" i="4"/>
  <c r="I14" i="4"/>
  <c r="K14" i="4" s="1"/>
  <c r="F14" i="4"/>
  <c r="E14" i="4"/>
  <c r="C13" i="4"/>
  <c r="I13" i="4"/>
  <c r="K13" i="4"/>
  <c r="J13" i="4"/>
  <c r="F13" i="4"/>
  <c r="E13" i="4"/>
  <c r="C12" i="4"/>
  <c r="I12" i="4"/>
  <c r="K12" i="4" s="1"/>
  <c r="F12" i="4"/>
  <c r="E12" i="4"/>
  <c r="C21" i="4"/>
  <c r="I21" i="4"/>
  <c r="K21" i="4"/>
  <c r="J21" i="4"/>
  <c r="F21" i="4"/>
  <c r="E21" i="4"/>
  <c r="C20" i="4"/>
  <c r="I20" i="4"/>
  <c r="K20" i="4" s="1"/>
  <c r="F20" i="4"/>
  <c r="E20" i="4"/>
  <c r="C11" i="4"/>
  <c r="I11" i="4"/>
  <c r="K11" i="4"/>
  <c r="J11" i="4"/>
  <c r="F11" i="4"/>
  <c r="E11" i="4"/>
  <c r="C10" i="4"/>
  <c r="I10" i="4"/>
  <c r="K10" i="4" s="1"/>
  <c r="F10" i="4"/>
  <c r="E10" i="4"/>
  <c r="C9" i="4"/>
  <c r="I9" i="4"/>
  <c r="K9" i="4"/>
  <c r="J9" i="4"/>
  <c r="F9" i="4"/>
  <c r="E9" i="4"/>
  <c r="C19" i="4"/>
  <c r="I19" i="4"/>
  <c r="K19" i="4" s="1"/>
  <c r="F19" i="4"/>
  <c r="E19" i="4"/>
  <c r="C18" i="4"/>
  <c r="I18" i="4"/>
  <c r="K18" i="4"/>
  <c r="J18" i="4"/>
  <c r="F18" i="4"/>
  <c r="E18" i="4"/>
  <c r="C8" i="4"/>
  <c r="I8" i="4"/>
  <c r="K8" i="4" s="1"/>
  <c r="F8" i="4"/>
  <c r="E8" i="4"/>
  <c r="C17" i="4"/>
  <c r="I17" i="4"/>
  <c r="K17" i="4"/>
  <c r="J17" i="4"/>
  <c r="F17" i="4"/>
  <c r="E17" i="4"/>
  <c r="C7" i="4"/>
  <c r="I7" i="4"/>
  <c r="K7" i="4" s="1"/>
  <c r="F7" i="4"/>
  <c r="E7" i="4"/>
  <c r="O4" i="4"/>
  <c r="O3" i="4"/>
  <c r="M26" i="3"/>
  <c r="N26" i="3"/>
  <c r="O26" i="3" s="1"/>
  <c r="C26" i="3"/>
  <c r="I26" i="3" s="1"/>
  <c r="F26" i="3"/>
  <c r="M25" i="3"/>
  <c r="N25" i="3"/>
  <c r="O25" i="3"/>
  <c r="C25" i="3"/>
  <c r="I25" i="3"/>
  <c r="K25" i="3" s="1"/>
  <c r="J25" i="3"/>
  <c r="F25" i="3"/>
  <c r="E25" i="3"/>
  <c r="M24" i="3"/>
  <c r="O24" i="3" s="1"/>
  <c r="N24" i="3"/>
  <c r="C24" i="3"/>
  <c r="I24" i="3" s="1"/>
  <c r="F24" i="3"/>
  <c r="M23" i="3"/>
  <c r="O23" i="3" s="1"/>
  <c r="N23" i="3"/>
  <c r="C23" i="3"/>
  <c r="I23" i="3"/>
  <c r="K23" i="3" s="1"/>
  <c r="F23" i="3"/>
  <c r="E23" i="3"/>
  <c r="M22" i="3"/>
  <c r="N22" i="3"/>
  <c r="O22" i="3" s="1"/>
  <c r="C22" i="3"/>
  <c r="I22" i="3" s="1"/>
  <c r="F22" i="3"/>
  <c r="M21" i="3"/>
  <c r="N21" i="3"/>
  <c r="O21" i="3"/>
  <c r="C21" i="3"/>
  <c r="I21" i="3"/>
  <c r="K21" i="3" s="1"/>
  <c r="J21" i="3"/>
  <c r="F21" i="3"/>
  <c r="E21" i="3"/>
  <c r="M20" i="3"/>
  <c r="O20" i="3" s="1"/>
  <c r="N20" i="3"/>
  <c r="C20" i="3"/>
  <c r="I20" i="3" s="1"/>
  <c r="F20" i="3"/>
  <c r="M19" i="3"/>
  <c r="O19" i="3" s="1"/>
  <c r="N19" i="3"/>
  <c r="C19" i="3"/>
  <c r="I19" i="3"/>
  <c r="K19" i="3" s="1"/>
  <c r="F19" i="3"/>
  <c r="E19" i="3"/>
  <c r="M18" i="3"/>
  <c r="N18" i="3"/>
  <c r="O18" i="3" s="1"/>
  <c r="C18" i="3"/>
  <c r="I18" i="3" s="1"/>
  <c r="F18" i="3"/>
  <c r="M17" i="3"/>
  <c r="N17" i="3"/>
  <c r="O17" i="3"/>
  <c r="C17" i="3"/>
  <c r="I17" i="3"/>
  <c r="K17" i="3" s="1"/>
  <c r="J17" i="3"/>
  <c r="F17" i="3"/>
  <c r="E17" i="3"/>
  <c r="M16" i="3"/>
  <c r="O16" i="3" s="1"/>
  <c r="N16" i="3"/>
  <c r="C16" i="3"/>
  <c r="I16" i="3" s="1"/>
  <c r="F16" i="3"/>
  <c r="M15" i="3"/>
  <c r="O15" i="3" s="1"/>
  <c r="N15" i="3"/>
  <c r="C15" i="3"/>
  <c r="I15" i="3"/>
  <c r="K15" i="3" s="1"/>
  <c r="F15" i="3"/>
  <c r="E15" i="3"/>
  <c r="M14" i="3"/>
  <c r="N14" i="3"/>
  <c r="O14" i="3" s="1"/>
  <c r="C14" i="3"/>
  <c r="I14" i="3" s="1"/>
  <c r="F14" i="3"/>
  <c r="M13" i="3"/>
  <c r="N13" i="3"/>
  <c r="O13" i="3"/>
  <c r="C13" i="3"/>
  <c r="I13" i="3"/>
  <c r="K13" i="3" s="1"/>
  <c r="J13" i="3"/>
  <c r="F13" i="3"/>
  <c r="E13" i="3"/>
  <c r="M12" i="3"/>
  <c r="O12" i="3" s="1"/>
  <c r="N12" i="3"/>
  <c r="C12" i="3"/>
  <c r="I12" i="3" s="1"/>
  <c r="F12" i="3"/>
  <c r="M11" i="3"/>
  <c r="O11" i="3" s="1"/>
  <c r="N11" i="3"/>
  <c r="C11" i="3"/>
  <c r="I11" i="3"/>
  <c r="K11" i="3" s="1"/>
  <c r="F11" i="3"/>
  <c r="E11" i="3"/>
  <c r="M10" i="3"/>
  <c r="N10" i="3"/>
  <c r="O10" i="3" s="1"/>
  <c r="C10" i="3"/>
  <c r="I10" i="3" s="1"/>
  <c r="F10" i="3"/>
  <c r="M9" i="3"/>
  <c r="N9" i="3"/>
  <c r="O9" i="3"/>
  <c r="C9" i="3"/>
  <c r="I9" i="3"/>
  <c r="K9" i="3" s="1"/>
  <c r="J9" i="3"/>
  <c r="F9" i="3"/>
  <c r="E9" i="3"/>
  <c r="M8" i="3"/>
  <c r="O8" i="3" s="1"/>
  <c r="N8" i="3"/>
  <c r="C8" i="3"/>
  <c r="I8" i="3" s="1"/>
  <c r="F8" i="3"/>
  <c r="M7" i="3"/>
  <c r="O7" i="3" s="1"/>
  <c r="N7" i="3"/>
  <c r="C7" i="3"/>
  <c r="I7" i="3"/>
  <c r="K7" i="3" s="1"/>
  <c r="F7" i="3"/>
  <c r="E7" i="3"/>
  <c r="O4" i="3"/>
  <c r="O3" i="3"/>
  <c r="M26" i="1"/>
  <c r="O26" i="1" s="1"/>
  <c r="N26" i="1"/>
  <c r="C26" i="1"/>
  <c r="I26" i="1" s="1"/>
  <c r="F26" i="1"/>
  <c r="M25" i="1"/>
  <c r="O25" i="1" s="1"/>
  <c r="N25" i="1"/>
  <c r="C25" i="1"/>
  <c r="I25" i="1"/>
  <c r="K25" i="1" s="1"/>
  <c r="F25" i="1"/>
  <c r="E25" i="1"/>
  <c r="M24" i="1"/>
  <c r="N24" i="1"/>
  <c r="O24" i="1" s="1"/>
  <c r="C24" i="1"/>
  <c r="I24" i="1" s="1"/>
  <c r="F24" i="1"/>
  <c r="M23" i="1"/>
  <c r="N23" i="1"/>
  <c r="O23" i="1"/>
  <c r="C23" i="1"/>
  <c r="I23" i="1"/>
  <c r="K23" i="1" s="1"/>
  <c r="J23" i="1"/>
  <c r="F23" i="1"/>
  <c r="E23" i="1"/>
  <c r="M22" i="1"/>
  <c r="O22" i="1" s="1"/>
  <c r="N22" i="1"/>
  <c r="C22" i="1"/>
  <c r="I22" i="1" s="1"/>
  <c r="F22" i="1"/>
  <c r="M21" i="1"/>
  <c r="O21" i="1" s="1"/>
  <c r="N21" i="1"/>
  <c r="C21" i="1"/>
  <c r="I21" i="1"/>
  <c r="K21" i="1" s="1"/>
  <c r="F21" i="1"/>
  <c r="E21" i="1"/>
  <c r="M20" i="1"/>
  <c r="N20" i="1"/>
  <c r="O20" i="1" s="1"/>
  <c r="C20" i="1"/>
  <c r="I20" i="1" s="1"/>
  <c r="F20" i="1"/>
  <c r="M19" i="1"/>
  <c r="N19" i="1"/>
  <c r="O19" i="1"/>
  <c r="C19" i="1"/>
  <c r="I19" i="1"/>
  <c r="K19" i="1" s="1"/>
  <c r="J19" i="1"/>
  <c r="F19" i="1"/>
  <c r="E19" i="1"/>
  <c r="M18" i="1"/>
  <c r="O18" i="1" s="1"/>
  <c r="N18" i="1"/>
  <c r="C18" i="1"/>
  <c r="I18" i="1" s="1"/>
  <c r="F18" i="1"/>
  <c r="M17" i="1"/>
  <c r="O17" i="1" s="1"/>
  <c r="N17" i="1"/>
  <c r="C17" i="1"/>
  <c r="I17" i="1"/>
  <c r="K17" i="1" s="1"/>
  <c r="F17" i="1"/>
  <c r="E17" i="1"/>
  <c r="M16" i="1"/>
  <c r="N16" i="1"/>
  <c r="O16" i="1" s="1"/>
  <c r="C16" i="1"/>
  <c r="I16" i="1" s="1"/>
  <c r="F16" i="1"/>
  <c r="M15" i="1"/>
  <c r="N15" i="1"/>
  <c r="O15" i="1"/>
  <c r="C15" i="1"/>
  <c r="I15" i="1"/>
  <c r="K15" i="1" s="1"/>
  <c r="J15" i="1"/>
  <c r="F15" i="1"/>
  <c r="E15" i="1"/>
  <c r="M14" i="1"/>
  <c r="O14" i="1" s="1"/>
  <c r="N14" i="1"/>
  <c r="C14" i="1"/>
  <c r="I14" i="1" s="1"/>
  <c r="F14" i="1"/>
  <c r="M13" i="1"/>
  <c r="O13" i="1" s="1"/>
  <c r="N13" i="1"/>
  <c r="C13" i="1"/>
  <c r="I13" i="1"/>
  <c r="K13" i="1" s="1"/>
  <c r="F13" i="1"/>
  <c r="E13" i="1"/>
  <c r="M12" i="1"/>
  <c r="N12" i="1"/>
  <c r="O12" i="1" s="1"/>
  <c r="C12" i="1"/>
  <c r="I12" i="1" s="1"/>
  <c r="F12" i="1"/>
  <c r="M11" i="1"/>
  <c r="N11" i="1"/>
  <c r="O11" i="1"/>
  <c r="C11" i="1"/>
  <c r="I11" i="1"/>
  <c r="K11" i="1" s="1"/>
  <c r="J11" i="1"/>
  <c r="F11" i="1"/>
  <c r="E11" i="1"/>
  <c r="M10" i="1"/>
  <c r="O10" i="1" s="1"/>
  <c r="N10" i="1"/>
  <c r="C10" i="1"/>
  <c r="I10" i="1" s="1"/>
  <c r="F10" i="1"/>
  <c r="M9" i="1"/>
  <c r="O9" i="1" s="1"/>
  <c r="N9" i="1"/>
  <c r="C9" i="1"/>
  <c r="I9" i="1"/>
  <c r="K9" i="1" s="1"/>
  <c r="F9" i="1"/>
  <c r="E9" i="1"/>
  <c r="M8" i="1"/>
  <c r="N8" i="1"/>
  <c r="O8" i="1" s="1"/>
  <c r="C8" i="1"/>
  <c r="I8" i="1" s="1"/>
  <c r="F8" i="1"/>
  <c r="M7" i="1"/>
  <c r="N7" i="1"/>
  <c r="O7" i="1"/>
  <c r="C7" i="1"/>
  <c r="I7" i="1"/>
  <c r="K7" i="1" s="1"/>
  <c r="J7" i="1"/>
  <c r="F7" i="1"/>
  <c r="E7" i="1"/>
  <c r="O4" i="1"/>
  <c r="O3" i="1"/>
  <c r="J8" i="1" l="1"/>
  <c r="K8" i="1"/>
  <c r="K14" i="1"/>
  <c r="J14" i="1"/>
  <c r="J16" i="1"/>
  <c r="K16" i="1"/>
  <c r="K22" i="1"/>
  <c r="J22" i="1"/>
  <c r="J24" i="1"/>
  <c r="K24" i="1"/>
  <c r="K12" i="3"/>
  <c r="J12" i="3"/>
  <c r="J14" i="3"/>
  <c r="K14" i="3"/>
  <c r="K20" i="3"/>
  <c r="J20" i="3"/>
  <c r="J22" i="3"/>
  <c r="K22" i="3"/>
  <c r="J10" i="1"/>
  <c r="K10" i="1"/>
  <c r="J12" i="1"/>
  <c r="K12" i="1"/>
  <c r="K18" i="1"/>
  <c r="J18" i="1"/>
  <c r="J20" i="1"/>
  <c r="K20" i="1"/>
  <c r="K26" i="1"/>
  <c r="J26" i="1"/>
  <c r="K8" i="3"/>
  <c r="J8" i="3"/>
  <c r="J10" i="3"/>
  <c r="K10" i="3"/>
  <c r="K16" i="3"/>
  <c r="J16" i="3"/>
  <c r="J18" i="3"/>
  <c r="K18" i="3"/>
  <c r="K24" i="3"/>
  <c r="J24" i="3"/>
  <c r="J26" i="3"/>
  <c r="K26" i="3"/>
  <c r="J9" i="1"/>
  <c r="J13" i="1"/>
  <c r="J17" i="1"/>
  <c r="J21" i="1"/>
  <c r="J25" i="1"/>
  <c r="J7" i="3"/>
  <c r="J11" i="3"/>
  <c r="J15" i="3"/>
  <c r="J19" i="3"/>
  <c r="J23" i="3"/>
  <c r="E8" i="1"/>
  <c r="E12" i="1"/>
  <c r="E16" i="1"/>
  <c r="E20" i="1"/>
  <c r="E24" i="1"/>
  <c r="E10" i="3"/>
  <c r="E14" i="3"/>
  <c r="E18" i="3"/>
  <c r="E22" i="3"/>
  <c r="E26" i="3"/>
  <c r="J7" i="4"/>
  <c r="J8" i="4"/>
  <c r="J19" i="4"/>
  <c r="J10" i="4"/>
  <c r="J20" i="4"/>
  <c r="J12" i="4"/>
  <c r="J14" i="4"/>
  <c r="J15" i="4"/>
  <c r="J16" i="4"/>
  <c r="J25" i="4"/>
  <c r="E10" i="1"/>
  <c r="E14" i="1"/>
  <c r="E18" i="1"/>
  <c r="E22" i="1"/>
  <c r="E26" i="1"/>
  <c r="E8" i="3"/>
  <c r="E12" i="3"/>
  <c r="E16" i="3"/>
  <c r="E20" i="3"/>
  <c r="E24" i="3"/>
</calcChain>
</file>

<file path=xl/sharedStrings.xml><?xml version="1.0" encoding="utf-8"?>
<sst xmlns="http://schemas.openxmlformats.org/spreadsheetml/2006/main" count="337" uniqueCount="60">
  <si>
    <t>DATA PENGUNJUNG HOTEL LOKATRAVEL TAHUN 2018</t>
  </si>
  <si>
    <t>Tanggal Pembuatan :</t>
  </si>
  <si>
    <t>Tabel</t>
  </si>
  <si>
    <t>Pukul :</t>
  </si>
  <si>
    <t>Standart Room</t>
  </si>
  <si>
    <t>Duluxe Room</t>
  </si>
  <si>
    <t>Suite Room</t>
  </si>
  <si>
    <t>Executive Room</t>
  </si>
  <si>
    <t>Jakarta</t>
  </si>
  <si>
    <t>Voucher</t>
  </si>
  <si>
    <t>Goody Bag</t>
  </si>
  <si>
    <t>Free Spa Treatment</t>
  </si>
  <si>
    <t>Potongan Harga</t>
  </si>
  <si>
    <t>No</t>
  </si>
  <si>
    <t>Nama</t>
  </si>
  <si>
    <t>Kode</t>
  </si>
  <si>
    <t>Jenis Kelamin</t>
  </si>
  <si>
    <t>Inisial</t>
  </si>
  <si>
    <t>Usia</t>
  </si>
  <si>
    <t>Tempat Tinggal</t>
  </si>
  <si>
    <t>Tanggal Lahir</t>
  </si>
  <si>
    <t>Jenis Kamar</t>
  </si>
  <si>
    <t>Jenis Kasur</t>
  </si>
  <si>
    <t>Bonus</t>
  </si>
  <si>
    <t>Harga</t>
  </si>
  <si>
    <t>Potongan</t>
  </si>
  <si>
    <t>Pajak</t>
  </si>
  <si>
    <t>Total Harga</t>
  </si>
  <si>
    <t>Bandung</t>
  </si>
  <si>
    <t>John Richardson</t>
  </si>
  <si>
    <t>Laki-Laki</t>
  </si>
  <si>
    <t>Bogor</t>
  </si>
  <si>
    <t>Michael Miller Smith</t>
  </si>
  <si>
    <t>Tangerang</t>
  </si>
  <si>
    <t>Robert Bailey</t>
  </si>
  <si>
    <t>Bekasi</t>
  </si>
  <si>
    <t>William Grayiana</t>
  </si>
  <si>
    <t>Edward Ben</t>
  </si>
  <si>
    <t>Mark Stewartiono Kira</t>
  </si>
  <si>
    <t>George Russel</t>
  </si>
  <si>
    <t>Steven Lloyd</t>
  </si>
  <si>
    <t>David Rogers</t>
  </si>
  <si>
    <t>Paul Garcia Hanson</t>
  </si>
  <si>
    <t>Caroline Lo</t>
  </si>
  <si>
    <t>Perempuan</t>
  </si>
  <si>
    <t>Helen Murphy</t>
  </si>
  <si>
    <t>Sandra Bel</t>
  </si>
  <si>
    <t>Patricia Collins</t>
  </si>
  <si>
    <t>Lisa Simpson</t>
  </si>
  <si>
    <t>Nancy Shaw</t>
  </si>
  <si>
    <t>Kimberly Thomsonne</t>
  </si>
  <si>
    <t>Susan Brown</t>
  </si>
  <si>
    <t>Sarah Smith</t>
  </si>
  <si>
    <t>Karen Rose</t>
  </si>
  <si>
    <t>DATA CHECK IN/OUT PENGUNJUNG HOTEL LOKATRAVEL</t>
  </si>
  <si>
    <t>:</t>
  </si>
  <si>
    <t>Kode Pemesanan</t>
  </si>
  <si>
    <t>Tanggal Check In</t>
  </si>
  <si>
    <t>Lama Hari Menginap</t>
  </si>
  <si>
    <t>DATA PENGUNJUNG HOTEL LOKATRAVEL TAHUN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</si>
</sst>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\ &quot;Tahun&quot;"/>
    <numFmt numFmtId="165" formatCode="[$-421]dd\ mmmm\ yyyy;@"/>
    <numFmt numFmtId="166" formatCode="_-[$Rp-421]* #,##0_ ;_-[$Rp-421]* \-#,##0\ ;_-[$Rp-421]* &quot;-&quot;_ ;_-@_ "/>
  </numFmts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6"/>
  <sheetViews>
    <sheetView workbookViewId="0">
      <selection activeCell="N3" sqref="N3:O4"/>
    </sheetView>
  </sheetViews>
  <sheetFormatPr baseColWidth="10" defaultColWidth="8.83203125" defaultRowHeight="16" x14ac:dyDescent="0.2"/>
  <cols>
    <col min="1" max="1" width="3.5" customWidth="1"/>
    <col min="2" max="2" width="19.5" customWidth="1"/>
    <col min="3" max="3" width="13.6640625" bestFit="1" customWidth="1"/>
    <col min="4" max="4" width="13.33203125" bestFit="1" customWidth="1"/>
    <col min="5" max="5" width="15.83203125" bestFit="1" customWidth="1"/>
    <col min="6" max="6" width="16.6640625" bestFit="1" customWidth="1"/>
    <col min="7" max="7" width="12.5" bestFit="1" customWidth="1"/>
    <col min="8" max="8" width="17" bestFit="1" customWidth="1"/>
    <col min="9" max="9" width="13" bestFit="1" customWidth="1"/>
    <col min="10" max="10" width="9.83203125" customWidth="1"/>
    <col min="11" max="11" width="15.83203125" bestFit="1" customWidth="1"/>
    <col min="12" max="12" width="12.6640625" customWidth="1"/>
    <col min="13" max="13" width="10.83203125" bestFit="1" customWidth="1"/>
    <col min="14" max="14" width="16.83203125" bestFit="1" customWidth="1"/>
    <col min="15" max="15" width="17.83203125" bestFit="1" customWidth="1"/>
    <col min="91" max="91" width="9" bestFit="1" customWidth="1"/>
    <col min="92" max="92" width="12.33203125" bestFit="1" customWidth="1"/>
    <col min="93" max="93" width="11" bestFit="1" customWidth="1"/>
    <col min="94" max="94" width="15.83203125" bestFit="1" customWidth="1"/>
    <col min="95" max="95" width="13" bestFit="1" customWidth="1"/>
  </cols>
  <sheetData>
    <row r="1" spans="1:95" ht="24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95" s="1" customFormat="1" x14ac:dyDescent="0.2"/>
    <row r="3" spans="1:95" x14ac:dyDescent="0.2">
      <c r="N3" s="16" t="s">
        <v>1</v>
      </c>
      <c r="O3" s="16" t="str">
        <f>TEXT(DATE(2018, 8,6), "dddd, dd-mmm-yyyy")</f>
        <v>Monday, 06-Aug-2018</v>
      </c>
      <c r="CM3" t="s">
        <v>2</v>
      </c>
    </row>
    <row r="4" spans="1:95" x14ac:dyDescent="0.2">
      <c r="N4" s="16" t="s">
        <v>3</v>
      </c>
      <c r="O4" s="16" t="str">
        <f>TEXT(TIME(14,15,0), " hh:mm AM/PM")</f>
        <v xml:space="preserve"> 02:15 PM</v>
      </c>
      <c r="CN4" t="s">
        <v>4</v>
      </c>
      <c r="CO4" t="s">
        <v>5</v>
      </c>
      <c r="CP4" t="s">
        <v>6</v>
      </c>
      <c r="CQ4" t="s">
        <v>7</v>
      </c>
    </row>
    <row r="5" spans="1:95" x14ac:dyDescent="0.2">
      <c r="CM5" t="s">
        <v>8</v>
      </c>
      <c r="CN5" t="s">
        <v>9</v>
      </c>
      <c r="CO5" t="s">
        <v>10</v>
      </c>
      <c r="CP5" t="s">
        <v>11</v>
      </c>
      <c r="CQ5" t="s">
        <v>12</v>
      </c>
    </row>
    <row r="6" spans="1:95" x14ac:dyDescent="0.2">
      <c r="A6" s="2" t="s">
        <v>13</v>
      </c>
      <c r="B6" s="2" t="s">
        <v>14</v>
      </c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  <c r="I6" s="2" t="s">
        <v>21</v>
      </c>
      <c r="J6" s="2" t="s">
        <v>22</v>
      </c>
      <c r="K6" s="2" t="s">
        <v>23</v>
      </c>
      <c r="L6" s="2" t="s">
        <v>24</v>
      </c>
      <c r="M6" s="2" t="s">
        <v>25</v>
      </c>
      <c r="N6" s="2" t="s">
        <v>26</v>
      </c>
      <c r="O6" s="2" t="s">
        <v>27</v>
      </c>
      <c r="CM6" t="s">
        <v>28</v>
      </c>
      <c r="CN6" t="s">
        <v>9</v>
      </c>
      <c r="CO6" t="s">
        <v>10</v>
      </c>
      <c r="CP6" t="s">
        <v>11</v>
      </c>
      <c r="CQ6" t="s">
        <v>12</v>
      </c>
    </row>
    <row r="7" spans="1:95" x14ac:dyDescent="0.2">
      <c r="A7" s="3">
        <v>1</v>
      </c>
      <c r="B7" s="4" t="s">
        <v>29</v>
      </c>
      <c r="C7" s="3" t="str">
        <f t="shared" ref="C7:C26" si="0">CONCATENATE(LEFT(D7,1),"KN-", LEN(B7),YEAR(H7),LEFT(B7,1), MID(B7, FIND(" ",B7,1)+1,1))</f>
        <v>LKN-151975JR</v>
      </c>
      <c r="D7" s="3" t="s">
        <v>30</v>
      </c>
      <c r="E7" s="3" t="str">
        <f t="shared" ref="E7:E26" si="1">CONCATENATE(LEFT(B7,FIND(" ",B7,1)-1), MID(C7,9,2))</f>
        <v>John75</v>
      </c>
      <c r="F7" s="5">
        <f t="shared" ref="F7:F26" si="2">2018-YEAR(H7)</f>
        <v>43</v>
      </c>
      <c r="G7" s="3" t="s">
        <v>8</v>
      </c>
      <c r="H7" s="6">
        <v>27741</v>
      </c>
      <c r="I7" s="3" t="str">
        <f t="shared" ref="I7:I26" si="3">IF(VALUE(MID(C7,5,2))=10, "Standart Room", IF(VALUE(MID(C7,5,2))&lt;=14, "Duluxe Room", IF(VALUE(MID(C7,5,2))&lt;=17, "Suite Room","Executive Room")))</f>
        <v>Suite Room</v>
      </c>
      <c r="J7" s="3" t="str">
        <f t="shared" ref="J7:J26" si="4">IF(I7="Standart Room", "Singel", IF(I7="Duluxe Room", "Twin", IF(I7="Suite Room", "Double", "Family")))</f>
        <v>Double</v>
      </c>
      <c r="K7" s="3" t="str">
        <f t="shared" ref="K7:K26" si="5">VLOOKUP(G7, Bonus, MATCH(I7, vlook, 0),0)</f>
        <v>Free Spa Treatment</v>
      </c>
      <c r="L7" s="7">
        <v>1375000</v>
      </c>
      <c r="M7" s="7">
        <f t="shared" ref="M7:M26" si="6">30/100*L7</f>
        <v>412500</v>
      </c>
      <c r="N7" s="7">
        <f t="shared" ref="N7:N26" si="7">10/100*L7</f>
        <v>137500</v>
      </c>
      <c r="O7" s="7">
        <f t="shared" ref="O7:O26" si="8">L7-M7+N7</f>
        <v>1100000</v>
      </c>
      <c r="CM7" t="s">
        <v>31</v>
      </c>
      <c r="CN7" t="s">
        <v>9</v>
      </c>
      <c r="CO7" t="s">
        <v>10</v>
      </c>
      <c r="CP7" t="s">
        <v>11</v>
      </c>
      <c r="CQ7" t="s">
        <v>12</v>
      </c>
    </row>
    <row r="8" spans="1:95" x14ac:dyDescent="0.2">
      <c r="A8" s="8">
        <v>2</v>
      </c>
      <c r="B8" s="9" t="s">
        <v>43</v>
      </c>
      <c r="C8" s="8" t="str">
        <f t="shared" si="0"/>
        <v>PKN-111975CL</v>
      </c>
      <c r="D8" s="8" t="s">
        <v>44</v>
      </c>
      <c r="E8" s="8" t="str">
        <f t="shared" si="1"/>
        <v>Caroline75</v>
      </c>
      <c r="F8" s="10">
        <f t="shared" si="2"/>
        <v>43</v>
      </c>
      <c r="G8" s="8" t="s">
        <v>31</v>
      </c>
      <c r="H8" s="11">
        <v>27742</v>
      </c>
      <c r="I8" s="8" t="str">
        <f t="shared" si="3"/>
        <v>Duluxe Room</v>
      </c>
      <c r="J8" s="8" t="str">
        <f t="shared" si="4"/>
        <v>Twin</v>
      </c>
      <c r="K8" s="8" t="str">
        <f t="shared" si="5"/>
        <v>Goody Bag</v>
      </c>
      <c r="L8" s="12">
        <v>1155000</v>
      </c>
      <c r="M8" s="12">
        <f t="shared" si="6"/>
        <v>346500</v>
      </c>
      <c r="N8" s="12">
        <f t="shared" si="7"/>
        <v>115500</v>
      </c>
      <c r="O8" s="12">
        <f t="shared" si="8"/>
        <v>924000</v>
      </c>
      <c r="CM8" t="s">
        <v>33</v>
      </c>
      <c r="CN8" t="s">
        <v>9</v>
      </c>
      <c r="CO8" t="s">
        <v>10</v>
      </c>
      <c r="CP8" t="s">
        <v>11</v>
      </c>
      <c r="CQ8" t="s">
        <v>12</v>
      </c>
    </row>
    <row r="9" spans="1:95" x14ac:dyDescent="0.2">
      <c r="A9" s="3">
        <v>3</v>
      </c>
      <c r="B9" s="4" t="s">
        <v>32</v>
      </c>
      <c r="C9" s="3" t="str">
        <f t="shared" si="0"/>
        <v>LKN-201968MM</v>
      </c>
      <c r="D9" s="3" t="s">
        <v>30</v>
      </c>
      <c r="E9" s="3" t="str">
        <f t="shared" si="1"/>
        <v>Michael68</v>
      </c>
      <c r="F9" s="5">
        <f t="shared" si="2"/>
        <v>50</v>
      </c>
      <c r="G9" s="3" t="s">
        <v>33</v>
      </c>
      <c r="H9" s="6">
        <v>24838</v>
      </c>
      <c r="I9" s="3" t="str">
        <f t="shared" si="3"/>
        <v>Executive Room</v>
      </c>
      <c r="J9" s="3" t="str">
        <f t="shared" si="4"/>
        <v>Family</v>
      </c>
      <c r="K9" s="3" t="str">
        <f t="shared" si="5"/>
        <v>Potongan Harga</v>
      </c>
      <c r="L9" s="7">
        <v>1560000</v>
      </c>
      <c r="M9" s="7">
        <f t="shared" si="6"/>
        <v>468000</v>
      </c>
      <c r="N9" s="7">
        <f t="shared" si="7"/>
        <v>156000</v>
      </c>
      <c r="O9" s="7">
        <f t="shared" si="8"/>
        <v>1248000</v>
      </c>
      <c r="CM9" t="s">
        <v>35</v>
      </c>
      <c r="CN9" t="s">
        <v>9</v>
      </c>
      <c r="CO9" t="s">
        <v>10</v>
      </c>
      <c r="CP9" t="s">
        <v>11</v>
      </c>
      <c r="CQ9" t="s">
        <v>12</v>
      </c>
    </row>
    <row r="10" spans="1:95" x14ac:dyDescent="0.2">
      <c r="A10" s="8">
        <v>4</v>
      </c>
      <c r="B10" s="9" t="s">
        <v>45</v>
      </c>
      <c r="C10" s="8" t="str">
        <f t="shared" si="0"/>
        <v>PKN-121989HM</v>
      </c>
      <c r="D10" s="8" t="s">
        <v>44</v>
      </c>
      <c r="E10" s="8" t="str">
        <f t="shared" si="1"/>
        <v>Helen89</v>
      </c>
      <c r="F10" s="10">
        <f t="shared" si="2"/>
        <v>29</v>
      </c>
      <c r="G10" s="8" t="s">
        <v>28</v>
      </c>
      <c r="H10" s="11">
        <v>32697</v>
      </c>
      <c r="I10" s="8" t="str">
        <f t="shared" si="3"/>
        <v>Duluxe Room</v>
      </c>
      <c r="J10" s="8" t="str">
        <f t="shared" si="4"/>
        <v>Twin</v>
      </c>
      <c r="K10" s="8" t="str">
        <f t="shared" si="5"/>
        <v>Goody Bag</v>
      </c>
      <c r="L10" s="12">
        <v>1155000</v>
      </c>
      <c r="M10" s="12">
        <f t="shared" si="6"/>
        <v>346500</v>
      </c>
      <c r="N10" s="12">
        <f t="shared" si="7"/>
        <v>115500</v>
      </c>
      <c r="O10" s="12">
        <f t="shared" si="8"/>
        <v>924000</v>
      </c>
    </row>
    <row r="11" spans="1:95" x14ac:dyDescent="0.2">
      <c r="A11" s="3">
        <v>5</v>
      </c>
      <c r="B11" s="4" t="s">
        <v>46</v>
      </c>
      <c r="C11" s="3" t="str">
        <f t="shared" si="0"/>
        <v>PKN-101987SB</v>
      </c>
      <c r="D11" s="3" t="s">
        <v>44</v>
      </c>
      <c r="E11" s="3" t="str">
        <f t="shared" si="1"/>
        <v>Sandra87</v>
      </c>
      <c r="F11" s="5">
        <f t="shared" si="2"/>
        <v>31</v>
      </c>
      <c r="G11" s="3" t="s">
        <v>8</v>
      </c>
      <c r="H11" s="6">
        <v>31903</v>
      </c>
      <c r="I11" s="3" t="str">
        <f t="shared" si="3"/>
        <v>Standart Room</v>
      </c>
      <c r="J11" s="3" t="str">
        <f t="shared" si="4"/>
        <v>Singel</v>
      </c>
      <c r="K11" s="3" t="str">
        <f t="shared" si="5"/>
        <v>Voucher</v>
      </c>
      <c r="L11" s="7">
        <v>790000</v>
      </c>
      <c r="M11" s="7">
        <f t="shared" si="6"/>
        <v>237000</v>
      </c>
      <c r="N11" s="7">
        <f t="shared" si="7"/>
        <v>79000</v>
      </c>
      <c r="O11" s="7">
        <f t="shared" si="8"/>
        <v>632000</v>
      </c>
    </row>
    <row r="12" spans="1:95" x14ac:dyDescent="0.2">
      <c r="A12" s="8">
        <v>6</v>
      </c>
      <c r="B12" s="9" t="s">
        <v>34</v>
      </c>
      <c r="C12" s="8" t="str">
        <f t="shared" si="0"/>
        <v>LKN-131974RB</v>
      </c>
      <c r="D12" s="8" t="s">
        <v>30</v>
      </c>
      <c r="E12" s="8" t="str">
        <f t="shared" si="1"/>
        <v>Robert74</v>
      </c>
      <c r="F12" s="10">
        <f t="shared" si="2"/>
        <v>44</v>
      </c>
      <c r="G12" s="8" t="s">
        <v>28</v>
      </c>
      <c r="H12" s="11">
        <v>27124</v>
      </c>
      <c r="I12" s="8" t="str">
        <f t="shared" si="3"/>
        <v>Duluxe Room</v>
      </c>
      <c r="J12" s="8" t="str">
        <f t="shared" si="4"/>
        <v>Twin</v>
      </c>
      <c r="K12" s="8" t="str">
        <f t="shared" si="5"/>
        <v>Goody Bag</v>
      </c>
      <c r="L12" s="12">
        <v>1155000</v>
      </c>
      <c r="M12" s="12">
        <f t="shared" si="6"/>
        <v>346500</v>
      </c>
      <c r="N12" s="12">
        <f t="shared" si="7"/>
        <v>115500</v>
      </c>
      <c r="O12" s="12">
        <f t="shared" si="8"/>
        <v>924000</v>
      </c>
    </row>
    <row r="13" spans="1:95" x14ac:dyDescent="0.2">
      <c r="A13" s="3">
        <v>7</v>
      </c>
      <c r="B13" s="4" t="s">
        <v>36</v>
      </c>
      <c r="C13" s="3" t="str">
        <f t="shared" si="0"/>
        <v>LKN-161975WG</v>
      </c>
      <c r="D13" s="3" t="s">
        <v>30</v>
      </c>
      <c r="E13" s="3" t="str">
        <f t="shared" si="1"/>
        <v>William75</v>
      </c>
      <c r="F13" s="5">
        <f t="shared" si="2"/>
        <v>43</v>
      </c>
      <c r="G13" s="3" t="s">
        <v>33</v>
      </c>
      <c r="H13" s="6">
        <v>27548</v>
      </c>
      <c r="I13" s="3" t="str">
        <f t="shared" si="3"/>
        <v>Suite Room</v>
      </c>
      <c r="J13" s="3" t="str">
        <f t="shared" si="4"/>
        <v>Double</v>
      </c>
      <c r="K13" s="3" t="str">
        <f t="shared" si="5"/>
        <v>Free Spa Treatment</v>
      </c>
      <c r="L13" s="7">
        <v>1375000</v>
      </c>
      <c r="M13" s="7">
        <f t="shared" si="6"/>
        <v>412500</v>
      </c>
      <c r="N13" s="7">
        <f t="shared" si="7"/>
        <v>137500</v>
      </c>
      <c r="O13" s="7">
        <f t="shared" si="8"/>
        <v>1100000</v>
      </c>
    </row>
    <row r="14" spans="1:95" x14ac:dyDescent="0.2">
      <c r="A14" s="8">
        <v>8</v>
      </c>
      <c r="B14" s="9" t="s">
        <v>37</v>
      </c>
      <c r="C14" s="8" t="str">
        <f t="shared" si="0"/>
        <v>LKN-101983EB</v>
      </c>
      <c r="D14" s="8" t="s">
        <v>30</v>
      </c>
      <c r="E14" s="8" t="str">
        <f t="shared" si="1"/>
        <v>Edward83</v>
      </c>
      <c r="F14" s="10">
        <f t="shared" si="2"/>
        <v>35</v>
      </c>
      <c r="G14" s="8" t="s">
        <v>8</v>
      </c>
      <c r="H14" s="11">
        <v>30604</v>
      </c>
      <c r="I14" s="8" t="str">
        <f t="shared" si="3"/>
        <v>Standart Room</v>
      </c>
      <c r="J14" s="8" t="str">
        <f t="shared" si="4"/>
        <v>Singel</v>
      </c>
      <c r="K14" s="8" t="str">
        <f t="shared" si="5"/>
        <v>Voucher</v>
      </c>
      <c r="L14" s="12">
        <v>790000</v>
      </c>
      <c r="M14" s="12">
        <f t="shared" si="6"/>
        <v>237000</v>
      </c>
      <c r="N14" s="12">
        <f t="shared" si="7"/>
        <v>79000</v>
      </c>
      <c r="O14" s="12">
        <f t="shared" si="8"/>
        <v>632000</v>
      </c>
    </row>
    <row r="15" spans="1:95" x14ac:dyDescent="0.2">
      <c r="A15" s="3">
        <v>9</v>
      </c>
      <c r="B15" s="4" t="s">
        <v>47</v>
      </c>
      <c r="C15" s="3" t="str">
        <f t="shared" si="0"/>
        <v>PKN-161983PC</v>
      </c>
      <c r="D15" s="3" t="s">
        <v>44</v>
      </c>
      <c r="E15" s="3" t="str">
        <f t="shared" si="1"/>
        <v>Patricia83</v>
      </c>
      <c r="F15" s="5">
        <f t="shared" si="2"/>
        <v>35</v>
      </c>
      <c r="G15" s="3" t="s">
        <v>31</v>
      </c>
      <c r="H15" s="6">
        <v>30609</v>
      </c>
      <c r="I15" s="3" t="str">
        <f t="shared" si="3"/>
        <v>Suite Room</v>
      </c>
      <c r="J15" s="3" t="str">
        <f t="shared" si="4"/>
        <v>Double</v>
      </c>
      <c r="K15" s="3" t="str">
        <f t="shared" si="5"/>
        <v>Free Spa Treatment</v>
      </c>
      <c r="L15" s="7">
        <v>1375000</v>
      </c>
      <c r="M15" s="7">
        <f t="shared" si="6"/>
        <v>412500</v>
      </c>
      <c r="N15" s="7">
        <f t="shared" si="7"/>
        <v>137500</v>
      </c>
      <c r="O15" s="7">
        <f t="shared" si="8"/>
        <v>1100000</v>
      </c>
    </row>
    <row r="16" spans="1:95" x14ac:dyDescent="0.2">
      <c r="A16" s="8">
        <v>10</v>
      </c>
      <c r="B16" s="9" t="s">
        <v>48</v>
      </c>
      <c r="C16" s="8" t="str">
        <f t="shared" si="0"/>
        <v>PKN-121983LS</v>
      </c>
      <c r="D16" s="8" t="s">
        <v>44</v>
      </c>
      <c r="E16" s="8" t="str">
        <f t="shared" si="1"/>
        <v>Lisa83</v>
      </c>
      <c r="F16" s="10">
        <f t="shared" si="2"/>
        <v>35</v>
      </c>
      <c r="G16" s="8" t="s">
        <v>8</v>
      </c>
      <c r="H16" s="11">
        <v>30601</v>
      </c>
      <c r="I16" s="8" t="str">
        <f t="shared" si="3"/>
        <v>Duluxe Room</v>
      </c>
      <c r="J16" s="8" t="str">
        <f t="shared" si="4"/>
        <v>Twin</v>
      </c>
      <c r="K16" s="8" t="str">
        <f t="shared" si="5"/>
        <v>Goody Bag</v>
      </c>
      <c r="L16" s="12">
        <v>1155000</v>
      </c>
      <c r="M16" s="12">
        <f t="shared" si="6"/>
        <v>346500</v>
      </c>
      <c r="N16" s="12">
        <f t="shared" si="7"/>
        <v>115500</v>
      </c>
      <c r="O16" s="12">
        <f t="shared" si="8"/>
        <v>924000</v>
      </c>
    </row>
    <row r="17" spans="1:15" x14ac:dyDescent="0.2">
      <c r="A17" s="3">
        <v>11</v>
      </c>
      <c r="B17" s="4" t="s">
        <v>38</v>
      </c>
      <c r="C17" s="3" t="str">
        <f t="shared" si="0"/>
        <v>LKN-211985MS</v>
      </c>
      <c r="D17" s="3" t="s">
        <v>30</v>
      </c>
      <c r="E17" s="3" t="str">
        <f t="shared" si="1"/>
        <v>Mark85</v>
      </c>
      <c r="F17" s="5">
        <f t="shared" si="2"/>
        <v>33</v>
      </c>
      <c r="G17" s="3" t="s">
        <v>28</v>
      </c>
      <c r="H17" s="6">
        <v>31236</v>
      </c>
      <c r="I17" s="3" t="str">
        <f t="shared" si="3"/>
        <v>Executive Room</v>
      </c>
      <c r="J17" s="3" t="str">
        <f t="shared" si="4"/>
        <v>Family</v>
      </c>
      <c r="K17" s="3" t="str">
        <f t="shared" si="5"/>
        <v>Potongan Harga</v>
      </c>
      <c r="L17" s="7">
        <v>1560000</v>
      </c>
      <c r="M17" s="7">
        <f t="shared" si="6"/>
        <v>468000</v>
      </c>
      <c r="N17" s="7">
        <f t="shared" si="7"/>
        <v>156000</v>
      </c>
      <c r="O17" s="7">
        <f t="shared" si="8"/>
        <v>1248000</v>
      </c>
    </row>
    <row r="18" spans="1:15" x14ac:dyDescent="0.2">
      <c r="A18" s="8">
        <v>12</v>
      </c>
      <c r="B18" s="9" t="s">
        <v>39</v>
      </c>
      <c r="C18" s="8" t="str">
        <f t="shared" si="0"/>
        <v>LKN-131981GR</v>
      </c>
      <c r="D18" s="8" t="s">
        <v>30</v>
      </c>
      <c r="E18" s="8" t="str">
        <f t="shared" si="1"/>
        <v>George81</v>
      </c>
      <c r="F18" s="10">
        <f t="shared" si="2"/>
        <v>37</v>
      </c>
      <c r="G18" s="8" t="s">
        <v>31</v>
      </c>
      <c r="H18" s="11">
        <v>29786</v>
      </c>
      <c r="I18" s="8" t="str">
        <f t="shared" si="3"/>
        <v>Duluxe Room</v>
      </c>
      <c r="J18" s="8" t="str">
        <f t="shared" si="4"/>
        <v>Twin</v>
      </c>
      <c r="K18" s="8" t="str">
        <f t="shared" si="5"/>
        <v>Goody Bag</v>
      </c>
      <c r="L18" s="12">
        <v>1155000</v>
      </c>
      <c r="M18" s="12">
        <f t="shared" si="6"/>
        <v>346500</v>
      </c>
      <c r="N18" s="12">
        <f t="shared" si="7"/>
        <v>115500</v>
      </c>
      <c r="O18" s="12">
        <f t="shared" si="8"/>
        <v>924000</v>
      </c>
    </row>
    <row r="19" spans="1:15" x14ac:dyDescent="0.2">
      <c r="A19" s="3">
        <v>13</v>
      </c>
      <c r="B19" s="4" t="s">
        <v>40</v>
      </c>
      <c r="C19" s="3" t="str">
        <f t="shared" si="0"/>
        <v>LKN-121990SL</v>
      </c>
      <c r="D19" s="3" t="s">
        <v>30</v>
      </c>
      <c r="E19" s="3" t="str">
        <f t="shared" si="1"/>
        <v>Steven90</v>
      </c>
      <c r="F19" s="5">
        <f t="shared" si="2"/>
        <v>28</v>
      </c>
      <c r="G19" s="3" t="s">
        <v>35</v>
      </c>
      <c r="H19" s="6">
        <v>32996</v>
      </c>
      <c r="I19" s="3" t="str">
        <f t="shared" si="3"/>
        <v>Duluxe Room</v>
      </c>
      <c r="J19" s="3" t="str">
        <f t="shared" si="4"/>
        <v>Twin</v>
      </c>
      <c r="K19" s="3" t="str">
        <f t="shared" si="5"/>
        <v>Goody Bag</v>
      </c>
      <c r="L19" s="7">
        <v>1155000</v>
      </c>
      <c r="M19" s="7">
        <f t="shared" si="6"/>
        <v>346500</v>
      </c>
      <c r="N19" s="7">
        <f t="shared" si="7"/>
        <v>115500</v>
      </c>
      <c r="O19" s="7">
        <f t="shared" si="8"/>
        <v>924000</v>
      </c>
    </row>
    <row r="20" spans="1:15" x14ac:dyDescent="0.2">
      <c r="A20" s="8">
        <v>14</v>
      </c>
      <c r="B20" s="9" t="s">
        <v>49</v>
      </c>
      <c r="C20" s="8" t="str">
        <f t="shared" si="0"/>
        <v>PKN-101982NS</v>
      </c>
      <c r="D20" s="8" t="s">
        <v>44</v>
      </c>
      <c r="E20" s="8" t="str">
        <f t="shared" si="1"/>
        <v>Nancy82</v>
      </c>
      <c r="F20" s="10">
        <f t="shared" si="2"/>
        <v>36</v>
      </c>
      <c r="G20" s="8" t="s">
        <v>28</v>
      </c>
      <c r="H20" s="11">
        <v>30195</v>
      </c>
      <c r="I20" s="8" t="str">
        <f t="shared" si="3"/>
        <v>Standart Room</v>
      </c>
      <c r="J20" s="8" t="str">
        <f t="shared" si="4"/>
        <v>Singel</v>
      </c>
      <c r="K20" s="8" t="str">
        <f t="shared" si="5"/>
        <v>Voucher</v>
      </c>
      <c r="L20" s="12">
        <v>790000</v>
      </c>
      <c r="M20" s="12">
        <f t="shared" si="6"/>
        <v>237000</v>
      </c>
      <c r="N20" s="12">
        <f t="shared" si="7"/>
        <v>79000</v>
      </c>
      <c r="O20" s="12">
        <f t="shared" si="8"/>
        <v>632000</v>
      </c>
    </row>
    <row r="21" spans="1:15" x14ac:dyDescent="0.2">
      <c r="A21" s="3">
        <v>15</v>
      </c>
      <c r="B21" s="4" t="s">
        <v>41</v>
      </c>
      <c r="C21" s="3" t="str">
        <f t="shared" si="0"/>
        <v>LKN-121967DR</v>
      </c>
      <c r="D21" s="3" t="s">
        <v>30</v>
      </c>
      <c r="E21" s="3" t="str">
        <f t="shared" si="1"/>
        <v>David67</v>
      </c>
      <c r="F21" s="5">
        <f t="shared" si="2"/>
        <v>51</v>
      </c>
      <c r="G21" s="3" t="s">
        <v>35</v>
      </c>
      <c r="H21" s="6">
        <v>24505</v>
      </c>
      <c r="I21" s="3" t="str">
        <f t="shared" si="3"/>
        <v>Duluxe Room</v>
      </c>
      <c r="J21" s="3" t="str">
        <f t="shared" si="4"/>
        <v>Twin</v>
      </c>
      <c r="K21" s="3" t="str">
        <f t="shared" si="5"/>
        <v>Goody Bag</v>
      </c>
      <c r="L21" s="7">
        <v>1155000</v>
      </c>
      <c r="M21" s="7">
        <f t="shared" si="6"/>
        <v>346500</v>
      </c>
      <c r="N21" s="7">
        <f t="shared" si="7"/>
        <v>115500</v>
      </c>
      <c r="O21" s="7">
        <f t="shared" si="8"/>
        <v>924000</v>
      </c>
    </row>
    <row r="22" spans="1:15" x14ac:dyDescent="0.2">
      <c r="A22" s="8">
        <v>16</v>
      </c>
      <c r="B22" s="9" t="s">
        <v>50</v>
      </c>
      <c r="C22" s="8" t="str">
        <f t="shared" si="0"/>
        <v>PKN-181983KT</v>
      </c>
      <c r="D22" s="8" t="s">
        <v>44</v>
      </c>
      <c r="E22" s="8" t="str">
        <f t="shared" si="1"/>
        <v>Kimberly83</v>
      </c>
      <c r="F22" s="10">
        <f t="shared" si="2"/>
        <v>35</v>
      </c>
      <c r="G22" s="8" t="s">
        <v>8</v>
      </c>
      <c r="H22" s="11">
        <v>30601</v>
      </c>
      <c r="I22" s="8" t="str">
        <f t="shared" si="3"/>
        <v>Executive Room</v>
      </c>
      <c r="J22" s="8" t="str">
        <f t="shared" si="4"/>
        <v>Family</v>
      </c>
      <c r="K22" s="8" t="str">
        <f t="shared" si="5"/>
        <v>Potongan Harga</v>
      </c>
      <c r="L22" s="12">
        <v>1560000</v>
      </c>
      <c r="M22" s="12">
        <f t="shared" si="6"/>
        <v>468000</v>
      </c>
      <c r="N22" s="12">
        <f t="shared" si="7"/>
        <v>156000</v>
      </c>
      <c r="O22" s="12">
        <f t="shared" si="8"/>
        <v>1248000</v>
      </c>
    </row>
    <row r="23" spans="1:15" x14ac:dyDescent="0.2">
      <c r="A23" s="3">
        <v>17</v>
      </c>
      <c r="B23" s="4" t="s">
        <v>42</v>
      </c>
      <c r="C23" s="3" t="str">
        <f t="shared" si="0"/>
        <v>LKN-181980PG</v>
      </c>
      <c r="D23" s="3" t="s">
        <v>30</v>
      </c>
      <c r="E23" s="3" t="str">
        <f t="shared" si="1"/>
        <v>Paul80</v>
      </c>
      <c r="F23" s="5">
        <f t="shared" si="2"/>
        <v>38</v>
      </c>
      <c r="G23" s="3" t="s">
        <v>33</v>
      </c>
      <c r="H23" s="6">
        <v>29411</v>
      </c>
      <c r="I23" s="3" t="str">
        <f t="shared" si="3"/>
        <v>Executive Room</v>
      </c>
      <c r="J23" s="3" t="str">
        <f t="shared" si="4"/>
        <v>Family</v>
      </c>
      <c r="K23" s="3" t="str">
        <f t="shared" si="5"/>
        <v>Potongan Harga</v>
      </c>
      <c r="L23" s="7">
        <v>1560000</v>
      </c>
      <c r="M23" s="7">
        <f t="shared" si="6"/>
        <v>468000</v>
      </c>
      <c r="N23" s="7">
        <f t="shared" si="7"/>
        <v>156000</v>
      </c>
      <c r="O23" s="7">
        <f t="shared" si="8"/>
        <v>1248000</v>
      </c>
    </row>
    <row r="24" spans="1:15" x14ac:dyDescent="0.2">
      <c r="A24" s="8">
        <v>18</v>
      </c>
      <c r="B24" s="9" t="s">
        <v>51</v>
      </c>
      <c r="C24" s="8" t="str">
        <f t="shared" si="0"/>
        <v>PKN-111976SB</v>
      </c>
      <c r="D24" s="8" t="s">
        <v>44</v>
      </c>
      <c r="E24" s="8" t="str">
        <f t="shared" si="1"/>
        <v>Susan76</v>
      </c>
      <c r="F24" s="10">
        <f t="shared" si="2"/>
        <v>42</v>
      </c>
      <c r="G24" s="8" t="s">
        <v>33</v>
      </c>
      <c r="H24" s="11">
        <v>27829</v>
      </c>
      <c r="I24" s="8" t="str">
        <f t="shared" si="3"/>
        <v>Duluxe Room</v>
      </c>
      <c r="J24" s="8" t="str">
        <f t="shared" si="4"/>
        <v>Twin</v>
      </c>
      <c r="K24" s="8" t="str">
        <f t="shared" si="5"/>
        <v>Goody Bag</v>
      </c>
      <c r="L24" s="12">
        <v>1155000</v>
      </c>
      <c r="M24" s="12">
        <f t="shared" si="6"/>
        <v>346500</v>
      </c>
      <c r="N24" s="12">
        <f t="shared" si="7"/>
        <v>115500</v>
      </c>
      <c r="O24" s="12">
        <f t="shared" si="8"/>
        <v>924000</v>
      </c>
    </row>
    <row r="25" spans="1:15" x14ac:dyDescent="0.2">
      <c r="A25" s="3">
        <v>19</v>
      </c>
      <c r="B25" s="4" t="s">
        <v>52</v>
      </c>
      <c r="C25" s="3" t="str">
        <f t="shared" si="0"/>
        <v>PKN-111970SS</v>
      </c>
      <c r="D25" s="3" t="s">
        <v>44</v>
      </c>
      <c r="E25" s="3" t="str">
        <f t="shared" si="1"/>
        <v>Sarah70</v>
      </c>
      <c r="F25" s="5">
        <f t="shared" si="2"/>
        <v>48</v>
      </c>
      <c r="G25" s="3" t="s">
        <v>8</v>
      </c>
      <c r="H25" s="6">
        <v>25630</v>
      </c>
      <c r="I25" s="3" t="str">
        <f t="shared" si="3"/>
        <v>Duluxe Room</v>
      </c>
      <c r="J25" s="3" t="str">
        <f t="shared" si="4"/>
        <v>Twin</v>
      </c>
      <c r="K25" s="3" t="str">
        <f t="shared" si="5"/>
        <v>Goody Bag</v>
      </c>
      <c r="L25" s="7">
        <v>1155000</v>
      </c>
      <c r="M25" s="7">
        <f t="shared" si="6"/>
        <v>346500</v>
      </c>
      <c r="N25" s="7">
        <f t="shared" si="7"/>
        <v>115500</v>
      </c>
      <c r="O25" s="7">
        <f t="shared" si="8"/>
        <v>924000</v>
      </c>
    </row>
    <row r="26" spans="1:15" x14ac:dyDescent="0.2">
      <c r="A26" s="8">
        <v>20</v>
      </c>
      <c r="B26" s="9" t="s">
        <v>53</v>
      </c>
      <c r="C26" s="8" t="str">
        <f t="shared" si="0"/>
        <v>PKN-101980KR</v>
      </c>
      <c r="D26" s="8" t="s">
        <v>44</v>
      </c>
      <c r="E26" s="8" t="str">
        <f t="shared" si="1"/>
        <v>Karen80</v>
      </c>
      <c r="F26" s="10">
        <f t="shared" si="2"/>
        <v>38</v>
      </c>
      <c r="G26" s="8" t="s">
        <v>8</v>
      </c>
      <c r="H26" s="11">
        <v>29441</v>
      </c>
      <c r="I26" s="8" t="str">
        <f t="shared" si="3"/>
        <v>Standart Room</v>
      </c>
      <c r="J26" s="8" t="str">
        <f t="shared" si="4"/>
        <v>Singel</v>
      </c>
      <c r="K26" s="8" t="str">
        <f t="shared" si="5"/>
        <v>Voucher</v>
      </c>
      <c r="L26" s="12">
        <v>790000</v>
      </c>
      <c r="M26" s="12">
        <f t="shared" si="6"/>
        <v>237000</v>
      </c>
      <c r="N26" s="12">
        <f t="shared" si="7"/>
        <v>79000</v>
      </c>
      <c r="O26" s="12">
        <f t="shared" si="8"/>
        <v>632000</v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abSelected="1" zoomScale="160" zoomScaleNormal="160" workbookViewId="0">
      <selection activeCell="B6" sqref="B6"/>
    </sheetView>
  </sheetViews>
  <sheetFormatPr baseColWidth="10" defaultColWidth="11" defaultRowHeight="16" x14ac:dyDescent="0.2"/>
  <cols>
    <col min="1" max="1" width="18" bestFit="1" customWidth="1"/>
    <col min="2" max="2" width="1.83203125" customWidth="1"/>
    <col min="3" max="3" width="20" customWidth="1"/>
  </cols>
  <sheetData>
    <row r="1" spans="1:3" ht="66" customHeight="1" x14ac:dyDescent="0.2">
      <c r="A1" s="18" t="s">
        <v>54</v>
      </c>
      <c r="B1" s="18"/>
      <c r="C1" s="18"/>
    </row>
    <row r="3" spans="1:3" x14ac:dyDescent="0.2">
      <c r="A3" s="13" t="s">
        <v>14</v>
      </c>
      <c r="B3" s="14" t="s">
        <v>55</v>
      </c>
      <c r="C3" s="14"/>
    </row>
    <row r="4" spans="1:3" x14ac:dyDescent="0.2">
      <c r="A4" s="13" t="s">
        <v>56</v>
      </c>
      <c r="B4" s="14" t="s">
        <v>55</v>
      </c>
      <c r="C4" s="14"/>
    </row>
    <row r="5" spans="1:3" x14ac:dyDescent="0.2">
      <c r="A5" s="13" t="s">
        <v>24</v>
      </c>
      <c r="B5" s="14" t="s">
        <v>55</v>
      </c>
      <c r="C5" s="14"/>
    </row>
    <row r="6" spans="1:3" x14ac:dyDescent="0.2">
      <c r="A6" s="13" t="s">
        <v>21</v>
      </c>
      <c r="B6" s="14" t="s">
        <v>55</v>
      </c>
      <c r="C6" s="14"/>
    </row>
    <row r="7" spans="1:3" x14ac:dyDescent="0.2">
      <c r="A7" s="13" t="s">
        <v>57</v>
      </c>
      <c r="B7" s="14" t="s">
        <v>55</v>
      </c>
      <c r="C7" s="14"/>
    </row>
    <row r="8" spans="1:3" x14ac:dyDescent="0.2">
      <c r="A8" s="13" t="s">
        <v>58</v>
      </c>
      <c r="B8" s="15" t="s">
        <v>55</v>
      </c>
      <c r="C8" s="14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Q26"/>
  <sheetViews>
    <sheetView workbookViewId="0">
      <selection activeCell="N3" sqref="N3:O4"/>
    </sheetView>
  </sheetViews>
  <sheetFormatPr baseColWidth="10" defaultColWidth="8.83203125" defaultRowHeight="16" x14ac:dyDescent="0.2"/>
  <cols>
    <col min="1" max="1" width="3.5" customWidth="1"/>
    <col min="2" max="2" width="19.5" customWidth="1"/>
    <col min="3" max="3" width="13.6640625" bestFit="1" customWidth="1"/>
    <col min="4" max="4" width="13.33203125" bestFit="1" customWidth="1"/>
    <col min="5" max="5" width="15.83203125" bestFit="1" customWidth="1"/>
    <col min="6" max="6" width="16.6640625" bestFit="1" customWidth="1"/>
    <col min="7" max="7" width="12.5" bestFit="1" customWidth="1"/>
    <col min="8" max="8" width="17" bestFit="1" customWidth="1"/>
    <col min="9" max="9" width="13" bestFit="1" customWidth="1"/>
    <col min="10" max="10" width="9.83203125" customWidth="1"/>
    <col min="11" max="11" width="15.83203125" bestFit="1" customWidth="1"/>
    <col min="12" max="12" width="12.6640625" customWidth="1"/>
    <col min="13" max="13" width="10.83203125" bestFit="1" customWidth="1"/>
    <col min="14" max="14" width="16.83203125" bestFit="1" customWidth="1"/>
    <col min="15" max="15" width="17.83203125" bestFit="1" customWidth="1"/>
    <col min="91" max="91" width="9" bestFit="1" customWidth="1"/>
    <col min="92" max="92" width="12.33203125" bestFit="1" customWidth="1"/>
    <col min="93" max="93" width="11" bestFit="1" customWidth="1"/>
    <col min="94" max="94" width="15.83203125" bestFit="1" customWidth="1"/>
    <col min="95" max="95" width="13" bestFit="1" customWidth="1"/>
  </cols>
  <sheetData>
    <row r="1" spans="1:95" ht="24" x14ac:dyDescent="0.3">
      <c r="A1" s="17" t="s">
        <v>59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95" s="1" customFormat="1" x14ac:dyDescent="0.2"/>
    <row r="3" spans="1:95" x14ac:dyDescent="0.2">
      <c r="N3" s="16" t="s">
        <v>1</v>
      </c>
      <c r="O3" s="16" t="str">
        <f>TEXT(DATE(2018, 8,6), "dddd, dd-mmm-yyyy")</f>
        <v>Monday, 06-Aug-2018</v>
      </c>
      <c r="CM3" t="s">
        <v>2</v>
      </c>
    </row>
    <row r="4" spans="1:95" x14ac:dyDescent="0.2">
      <c r="N4" s="16" t="s">
        <v>3</v>
      </c>
      <c r="O4" s="16" t="str">
        <f>TEXT(TIME(14,15,0), " hh:mm AM/PM")</f>
        <v xml:space="preserve"> 02:15 PM</v>
      </c>
      <c r="CN4" t="s">
        <v>4</v>
      </c>
      <c r="CO4" t="s">
        <v>5</v>
      </c>
      <c r="CP4" t="s">
        <v>6</v>
      </c>
      <c r="CQ4" t="s">
        <v>7</v>
      </c>
    </row>
    <row r="5" spans="1:95" x14ac:dyDescent="0.2">
      <c r="CM5" t="s">
        <v>8</v>
      </c>
      <c r="CN5" t="s">
        <v>9</v>
      </c>
      <c r="CO5" t="s">
        <v>10</v>
      </c>
      <c r="CP5" t="s">
        <v>11</v>
      </c>
      <c r="CQ5" t="s">
        <v>12</v>
      </c>
    </row>
    <row r="6" spans="1:95" x14ac:dyDescent="0.2">
      <c r="A6" s="2" t="s">
        <v>13</v>
      </c>
      <c r="B6" s="2" t="s">
        <v>14</v>
      </c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  <c r="I6" s="2" t="s">
        <v>21</v>
      </c>
      <c r="J6" s="2" t="s">
        <v>22</v>
      </c>
      <c r="K6" s="2" t="s">
        <v>23</v>
      </c>
      <c r="L6" s="2" t="s">
        <v>24</v>
      </c>
      <c r="M6" s="2" t="s">
        <v>25</v>
      </c>
      <c r="N6" s="2" t="s">
        <v>26</v>
      </c>
      <c r="O6" s="2" t="s">
        <v>27</v>
      </c>
      <c r="CM6" t="s">
        <v>28</v>
      </c>
      <c r="CN6" t="s">
        <v>9</v>
      </c>
      <c r="CO6" t="s">
        <v>10</v>
      </c>
      <c r="CP6" t="s">
        <v>11</v>
      </c>
      <c r="CQ6" t="s">
        <v>12</v>
      </c>
    </row>
    <row r="7" spans="1:95" x14ac:dyDescent="0.2">
      <c r="A7" s="3">
        <v>1</v>
      </c>
      <c r="B7" s="4" t="s">
        <v>29</v>
      </c>
      <c r="C7" s="3" t="str">
        <f t="shared" ref="C7:C26" si="0">CONCATENATE(LEFT(D7,1),"KN-", LEN(B7),YEAR(H7),LEFT(B7,1), MID(B7, FIND(" ",B7,1)+1,1))</f>
        <v>LKN-151975JR</v>
      </c>
      <c r="D7" s="3" t="s">
        <v>30</v>
      </c>
      <c r="E7" s="3" t="str">
        <f t="shared" ref="E7:E26" si="1">CONCATENATE(LEFT(B7,FIND(" ",B7,1)-1), MID(C7,9,2))</f>
        <v>John75</v>
      </c>
      <c r="F7" s="5">
        <f t="shared" ref="F7:F26" si="2">2018-YEAR(H7)</f>
        <v>43</v>
      </c>
      <c r="G7" s="3" t="s">
        <v>8</v>
      </c>
      <c r="H7" s="6">
        <v>27741</v>
      </c>
      <c r="I7" s="3" t="str">
        <f t="shared" ref="I7:I26" si="3">IF(VALUE(MID(C7,5,2))=10, "Standart Room", IF(VALUE(MID(C7,5,2))&lt;=14, "Duluxe Room", IF(VALUE(MID(C7,5,2))&lt;=17, "Suite Room","Executive Room")))</f>
        <v>Suite Room</v>
      </c>
      <c r="J7" s="3" t="str">
        <f t="shared" ref="J7:J26" si="4">IF(I7="Standart Room", "Singel", IF(I7="Duluxe Room", "Twin", IF(I7="Suite Room", "Double", "Family")))</f>
        <v>Double</v>
      </c>
      <c r="K7" s="3" t="str">
        <f t="shared" ref="K7:K26" si="5">VLOOKUP(G7, Bonus, MATCH(I7, vlook, 0),0)</f>
        <v>Free Spa Treatment</v>
      </c>
      <c r="L7" s="7">
        <v>1245000</v>
      </c>
      <c r="M7" s="7">
        <f t="shared" ref="M7:M26" si="6">30/100*L7</f>
        <v>373500</v>
      </c>
      <c r="N7" s="7">
        <f t="shared" ref="N7:N26" si="7">10/100*L7</f>
        <v>124500</v>
      </c>
      <c r="O7" s="7">
        <f t="shared" ref="O7:O26" si="8">L7-M7+N7</f>
        <v>996000</v>
      </c>
      <c r="CM7" t="s">
        <v>31</v>
      </c>
      <c r="CN7" t="s">
        <v>9</v>
      </c>
      <c r="CO7" t="s">
        <v>10</v>
      </c>
      <c r="CP7" t="s">
        <v>11</v>
      </c>
      <c r="CQ7" t="s">
        <v>12</v>
      </c>
    </row>
    <row r="8" spans="1:95" x14ac:dyDescent="0.2">
      <c r="A8" s="8">
        <v>2</v>
      </c>
      <c r="B8" s="9" t="s">
        <v>43</v>
      </c>
      <c r="C8" s="8" t="str">
        <f t="shared" si="0"/>
        <v>PKN-111975CL</v>
      </c>
      <c r="D8" s="8" t="s">
        <v>44</v>
      </c>
      <c r="E8" s="8" t="str">
        <f t="shared" si="1"/>
        <v>Caroline75</v>
      </c>
      <c r="F8" s="10">
        <f t="shared" si="2"/>
        <v>43</v>
      </c>
      <c r="G8" s="8" t="s">
        <v>31</v>
      </c>
      <c r="H8" s="11">
        <v>27742</v>
      </c>
      <c r="I8" s="8" t="str">
        <f t="shared" si="3"/>
        <v>Duluxe Room</v>
      </c>
      <c r="J8" s="8" t="str">
        <f t="shared" si="4"/>
        <v>Twin</v>
      </c>
      <c r="K8" s="8" t="str">
        <f t="shared" si="5"/>
        <v>Goody Bag</v>
      </c>
      <c r="L8" s="12">
        <v>1065000</v>
      </c>
      <c r="M8" s="12">
        <f t="shared" si="6"/>
        <v>319500</v>
      </c>
      <c r="N8" s="12">
        <f t="shared" si="7"/>
        <v>106500</v>
      </c>
      <c r="O8" s="12">
        <f t="shared" si="8"/>
        <v>852000</v>
      </c>
      <c r="CM8" t="s">
        <v>33</v>
      </c>
      <c r="CN8" t="s">
        <v>9</v>
      </c>
      <c r="CO8" t="s">
        <v>10</v>
      </c>
      <c r="CP8" t="s">
        <v>11</v>
      </c>
      <c r="CQ8" t="s">
        <v>12</v>
      </c>
    </row>
    <row r="9" spans="1:95" x14ac:dyDescent="0.2">
      <c r="A9" s="3">
        <v>3</v>
      </c>
      <c r="B9" s="4" t="s">
        <v>32</v>
      </c>
      <c r="C9" s="3" t="str">
        <f t="shared" si="0"/>
        <v>LKN-201968MM</v>
      </c>
      <c r="D9" s="3" t="s">
        <v>30</v>
      </c>
      <c r="E9" s="3" t="str">
        <f t="shared" si="1"/>
        <v>Michael68</v>
      </c>
      <c r="F9" s="5">
        <f t="shared" si="2"/>
        <v>50</v>
      </c>
      <c r="G9" s="3" t="s">
        <v>33</v>
      </c>
      <c r="H9" s="6">
        <v>24838</v>
      </c>
      <c r="I9" s="3" t="str">
        <f t="shared" si="3"/>
        <v>Executive Room</v>
      </c>
      <c r="J9" s="3" t="str">
        <f t="shared" si="4"/>
        <v>Family</v>
      </c>
      <c r="K9" s="3" t="str">
        <f t="shared" si="5"/>
        <v>Potongan Harga</v>
      </c>
      <c r="L9" s="7">
        <v>1395000</v>
      </c>
      <c r="M9" s="7">
        <f t="shared" si="6"/>
        <v>418500</v>
      </c>
      <c r="N9" s="7">
        <f t="shared" si="7"/>
        <v>139500</v>
      </c>
      <c r="O9" s="7">
        <f t="shared" si="8"/>
        <v>1116000</v>
      </c>
      <c r="CM9" t="s">
        <v>35</v>
      </c>
      <c r="CN9" t="s">
        <v>9</v>
      </c>
      <c r="CO9" t="s">
        <v>10</v>
      </c>
      <c r="CP9" t="s">
        <v>11</v>
      </c>
      <c r="CQ9" t="s">
        <v>12</v>
      </c>
    </row>
    <row r="10" spans="1:95" x14ac:dyDescent="0.2">
      <c r="A10" s="8">
        <v>4</v>
      </c>
      <c r="B10" s="9" t="s">
        <v>45</v>
      </c>
      <c r="C10" s="8" t="str">
        <f t="shared" si="0"/>
        <v>PKN-121989HM</v>
      </c>
      <c r="D10" s="8" t="s">
        <v>44</v>
      </c>
      <c r="E10" s="8" t="str">
        <f t="shared" si="1"/>
        <v>Helen89</v>
      </c>
      <c r="F10" s="10">
        <f t="shared" si="2"/>
        <v>29</v>
      </c>
      <c r="G10" s="8" t="s">
        <v>28</v>
      </c>
      <c r="H10" s="11">
        <v>32697</v>
      </c>
      <c r="I10" s="8" t="str">
        <f t="shared" si="3"/>
        <v>Duluxe Room</v>
      </c>
      <c r="J10" s="8" t="str">
        <f t="shared" si="4"/>
        <v>Twin</v>
      </c>
      <c r="K10" s="8" t="str">
        <f t="shared" si="5"/>
        <v>Goody Bag</v>
      </c>
      <c r="L10" s="12">
        <v>1065000</v>
      </c>
      <c r="M10" s="12">
        <f t="shared" si="6"/>
        <v>319500</v>
      </c>
      <c r="N10" s="12">
        <f t="shared" si="7"/>
        <v>106500</v>
      </c>
      <c r="O10" s="12">
        <f t="shared" si="8"/>
        <v>852000</v>
      </c>
    </row>
    <row r="11" spans="1:95" x14ac:dyDescent="0.2">
      <c r="A11" s="3">
        <v>5</v>
      </c>
      <c r="B11" s="4" t="s">
        <v>46</v>
      </c>
      <c r="C11" s="3" t="str">
        <f t="shared" si="0"/>
        <v>PKN-101987SB</v>
      </c>
      <c r="D11" s="3" t="s">
        <v>44</v>
      </c>
      <c r="E11" s="3" t="str">
        <f t="shared" si="1"/>
        <v>Sandra87</v>
      </c>
      <c r="F11" s="5">
        <f t="shared" si="2"/>
        <v>31</v>
      </c>
      <c r="G11" s="3" t="s">
        <v>8</v>
      </c>
      <c r="H11" s="6">
        <v>31903</v>
      </c>
      <c r="I11" s="3" t="str">
        <f t="shared" si="3"/>
        <v>Standart Room</v>
      </c>
      <c r="J11" s="3" t="str">
        <f t="shared" si="4"/>
        <v>Singel</v>
      </c>
      <c r="K11" s="3" t="str">
        <f t="shared" si="5"/>
        <v>Voucher</v>
      </c>
      <c r="L11" s="7">
        <v>900000</v>
      </c>
      <c r="M11" s="7">
        <f t="shared" si="6"/>
        <v>270000</v>
      </c>
      <c r="N11" s="7">
        <f t="shared" si="7"/>
        <v>90000</v>
      </c>
      <c r="O11" s="7">
        <f t="shared" si="8"/>
        <v>720000</v>
      </c>
    </row>
    <row r="12" spans="1:95" x14ac:dyDescent="0.2">
      <c r="A12" s="8">
        <v>6</v>
      </c>
      <c r="B12" s="9" t="s">
        <v>34</v>
      </c>
      <c r="C12" s="8" t="str">
        <f t="shared" si="0"/>
        <v>LKN-131974RB</v>
      </c>
      <c r="D12" s="8" t="s">
        <v>30</v>
      </c>
      <c r="E12" s="8" t="str">
        <f t="shared" si="1"/>
        <v>Robert74</v>
      </c>
      <c r="F12" s="10">
        <f t="shared" si="2"/>
        <v>44</v>
      </c>
      <c r="G12" s="8" t="s">
        <v>28</v>
      </c>
      <c r="H12" s="11">
        <v>27124</v>
      </c>
      <c r="I12" s="8" t="str">
        <f t="shared" si="3"/>
        <v>Duluxe Room</v>
      </c>
      <c r="J12" s="8" t="str">
        <f t="shared" si="4"/>
        <v>Twin</v>
      </c>
      <c r="K12" s="8" t="str">
        <f t="shared" si="5"/>
        <v>Goody Bag</v>
      </c>
      <c r="L12" s="12">
        <v>1065000</v>
      </c>
      <c r="M12" s="12">
        <f t="shared" si="6"/>
        <v>319500</v>
      </c>
      <c r="N12" s="12">
        <f t="shared" si="7"/>
        <v>106500</v>
      </c>
      <c r="O12" s="12">
        <f t="shared" si="8"/>
        <v>852000</v>
      </c>
    </row>
    <row r="13" spans="1:95" x14ac:dyDescent="0.2">
      <c r="A13" s="3">
        <v>7</v>
      </c>
      <c r="B13" s="4" t="s">
        <v>36</v>
      </c>
      <c r="C13" s="3" t="str">
        <f t="shared" si="0"/>
        <v>LKN-161975WG</v>
      </c>
      <c r="D13" s="3" t="s">
        <v>30</v>
      </c>
      <c r="E13" s="3" t="str">
        <f t="shared" si="1"/>
        <v>William75</v>
      </c>
      <c r="F13" s="5">
        <f t="shared" si="2"/>
        <v>43</v>
      </c>
      <c r="G13" s="3" t="s">
        <v>33</v>
      </c>
      <c r="H13" s="6">
        <v>27548</v>
      </c>
      <c r="I13" s="3" t="str">
        <f t="shared" si="3"/>
        <v>Suite Room</v>
      </c>
      <c r="J13" s="3" t="str">
        <f t="shared" si="4"/>
        <v>Double</v>
      </c>
      <c r="K13" s="3" t="str">
        <f t="shared" si="5"/>
        <v>Free Spa Treatment</v>
      </c>
      <c r="L13" s="7">
        <v>1245000</v>
      </c>
      <c r="M13" s="7">
        <f t="shared" si="6"/>
        <v>373500</v>
      </c>
      <c r="N13" s="7">
        <f t="shared" si="7"/>
        <v>124500</v>
      </c>
      <c r="O13" s="7">
        <f t="shared" si="8"/>
        <v>996000</v>
      </c>
    </row>
    <row r="14" spans="1:95" x14ac:dyDescent="0.2">
      <c r="A14" s="8">
        <v>8</v>
      </c>
      <c r="B14" s="9" t="s">
        <v>37</v>
      </c>
      <c r="C14" s="8" t="str">
        <f t="shared" si="0"/>
        <v>LKN-101983EB</v>
      </c>
      <c r="D14" s="8" t="s">
        <v>30</v>
      </c>
      <c r="E14" s="8" t="str">
        <f t="shared" si="1"/>
        <v>Edward83</v>
      </c>
      <c r="F14" s="10">
        <f t="shared" si="2"/>
        <v>35</v>
      </c>
      <c r="G14" s="8" t="s">
        <v>8</v>
      </c>
      <c r="H14" s="11">
        <v>30604</v>
      </c>
      <c r="I14" s="8" t="str">
        <f t="shared" si="3"/>
        <v>Standart Room</v>
      </c>
      <c r="J14" s="8" t="str">
        <f t="shared" si="4"/>
        <v>Singel</v>
      </c>
      <c r="K14" s="8" t="str">
        <f t="shared" si="5"/>
        <v>Voucher</v>
      </c>
      <c r="L14" s="12">
        <v>900000</v>
      </c>
      <c r="M14" s="12">
        <f t="shared" si="6"/>
        <v>270000</v>
      </c>
      <c r="N14" s="12">
        <f t="shared" si="7"/>
        <v>90000</v>
      </c>
      <c r="O14" s="12">
        <f t="shared" si="8"/>
        <v>720000</v>
      </c>
    </row>
    <row r="15" spans="1:95" x14ac:dyDescent="0.2">
      <c r="A15" s="3">
        <v>9</v>
      </c>
      <c r="B15" s="4" t="s">
        <v>47</v>
      </c>
      <c r="C15" s="3" t="str">
        <f t="shared" si="0"/>
        <v>PKN-161983PC</v>
      </c>
      <c r="D15" s="3" t="s">
        <v>44</v>
      </c>
      <c r="E15" s="3" t="str">
        <f t="shared" si="1"/>
        <v>Patricia83</v>
      </c>
      <c r="F15" s="5">
        <f t="shared" si="2"/>
        <v>35</v>
      </c>
      <c r="G15" s="3" t="s">
        <v>31</v>
      </c>
      <c r="H15" s="6">
        <v>30609</v>
      </c>
      <c r="I15" s="3" t="str">
        <f t="shared" si="3"/>
        <v>Suite Room</v>
      </c>
      <c r="J15" s="3" t="str">
        <f t="shared" si="4"/>
        <v>Double</v>
      </c>
      <c r="K15" s="3" t="str">
        <f t="shared" si="5"/>
        <v>Free Spa Treatment</v>
      </c>
      <c r="L15" s="7">
        <v>1245000</v>
      </c>
      <c r="M15" s="7">
        <f t="shared" si="6"/>
        <v>373500</v>
      </c>
      <c r="N15" s="7">
        <f t="shared" si="7"/>
        <v>124500</v>
      </c>
      <c r="O15" s="7">
        <f t="shared" si="8"/>
        <v>996000</v>
      </c>
    </row>
    <row r="16" spans="1:95" x14ac:dyDescent="0.2">
      <c r="A16" s="8">
        <v>10</v>
      </c>
      <c r="B16" s="9" t="s">
        <v>48</v>
      </c>
      <c r="C16" s="8" t="str">
        <f t="shared" si="0"/>
        <v>PKN-121983LS</v>
      </c>
      <c r="D16" s="8" t="s">
        <v>44</v>
      </c>
      <c r="E16" s="8" t="str">
        <f t="shared" si="1"/>
        <v>Lisa83</v>
      </c>
      <c r="F16" s="10">
        <f t="shared" si="2"/>
        <v>35</v>
      </c>
      <c r="G16" s="8" t="s">
        <v>8</v>
      </c>
      <c r="H16" s="11">
        <v>30601</v>
      </c>
      <c r="I16" s="8" t="str">
        <f t="shared" si="3"/>
        <v>Duluxe Room</v>
      </c>
      <c r="J16" s="8" t="str">
        <f t="shared" si="4"/>
        <v>Twin</v>
      </c>
      <c r="K16" s="8" t="str">
        <f t="shared" si="5"/>
        <v>Goody Bag</v>
      </c>
      <c r="L16" s="12">
        <v>1065000</v>
      </c>
      <c r="M16" s="12">
        <f t="shared" si="6"/>
        <v>319500</v>
      </c>
      <c r="N16" s="12">
        <f t="shared" si="7"/>
        <v>106500</v>
      </c>
      <c r="O16" s="12">
        <f t="shared" si="8"/>
        <v>852000</v>
      </c>
    </row>
    <row r="17" spans="1:15" x14ac:dyDescent="0.2">
      <c r="A17" s="3">
        <v>11</v>
      </c>
      <c r="B17" s="4" t="s">
        <v>38</v>
      </c>
      <c r="C17" s="3" t="str">
        <f t="shared" si="0"/>
        <v>LKN-211985MS</v>
      </c>
      <c r="D17" s="3" t="s">
        <v>30</v>
      </c>
      <c r="E17" s="3" t="str">
        <f t="shared" si="1"/>
        <v>Mark85</v>
      </c>
      <c r="F17" s="5">
        <f t="shared" si="2"/>
        <v>33</v>
      </c>
      <c r="G17" s="3" t="s">
        <v>28</v>
      </c>
      <c r="H17" s="6">
        <v>31236</v>
      </c>
      <c r="I17" s="3" t="str">
        <f t="shared" si="3"/>
        <v>Executive Room</v>
      </c>
      <c r="J17" s="3" t="str">
        <f t="shared" si="4"/>
        <v>Family</v>
      </c>
      <c r="K17" s="3" t="str">
        <f t="shared" si="5"/>
        <v>Potongan Harga</v>
      </c>
      <c r="L17" s="7">
        <v>1395000</v>
      </c>
      <c r="M17" s="7">
        <f t="shared" si="6"/>
        <v>418500</v>
      </c>
      <c r="N17" s="7">
        <f t="shared" si="7"/>
        <v>139500</v>
      </c>
      <c r="O17" s="7">
        <f t="shared" si="8"/>
        <v>1116000</v>
      </c>
    </row>
    <row r="18" spans="1:15" x14ac:dyDescent="0.2">
      <c r="A18" s="8">
        <v>12</v>
      </c>
      <c r="B18" s="9" t="s">
        <v>39</v>
      </c>
      <c r="C18" s="8" t="str">
        <f t="shared" si="0"/>
        <v>LKN-131981GR</v>
      </c>
      <c r="D18" s="8" t="s">
        <v>30</v>
      </c>
      <c r="E18" s="8" t="str">
        <f t="shared" si="1"/>
        <v>George81</v>
      </c>
      <c r="F18" s="10">
        <f t="shared" si="2"/>
        <v>37</v>
      </c>
      <c r="G18" s="8" t="s">
        <v>31</v>
      </c>
      <c r="H18" s="11">
        <v>29786</v>
      </c>
      <c r="I18" s="8" t="str">
        <f t="shared" si="3"/>
        <v>Duluxe Room</v>
      </c>
      <c r="J18" s="8" t="str">
        <f t="shared" si="4"/>
        <v>Twin</v>
      </c>
      <c r="K18" s="8" t="str">
        <f t="shared" si="5"/>
        <v>Goody Bag</v>
      </c>
      <c r="L18" s="12">
        <v>1065000</v>
      </c>
      <c r="M18" s="12">
        <f t="shared" si="6"/>
        <v>319500</v>
      </c>
      <c r="N18" s="12">
        <f t="shared" si="7"/>
        <v>106500</v>
      </c>
      <c r="O18" s="12">
        <f t="shared" si="8"/>
        <v>852000</v>
      </c>
    </row>
    <row r="19" spans="1:15" x14ac:dyDescent="0.2">
      <c r="A19" s="3">
        <v>13</v>
      </c>
      <c r="B19" s="4" t="s">
        <v>40</v>
      </c>
      <c r="C19" s="3" t="str">
        <f t="shared" si="0"/>
        <v>LKN-121990SL</v>
      </c>
      <c r="D19" s="3" t="s">
        <v>30</v>
      </c>
      <c r="E19" s="3" t="str">
        <f t="shared" si="1"/>
        <v>Steven90</v>
      </c>
      <c r="F19" s="5">
        <f t="shared" si="2"/>
        <v>28</v>
      </c>
      <c r="G19" s="3" t="s">
        <v>35</v>
      </c>
      <c r="H19" s="6">
        <v>32996</v>
      </c>
      <c r="I19" s="3" t="str">
        <f t="shared" si="3"/>
        <v>Duluxe Room</v>
      </c>
      <c r="J19" s="3" t="str">
        <f t="shared" si="4"/>
        <v>Twin</v>
      </c>
      <c r="K19" s="3" t="str">
        <f t="shared" si="5"/>
        <v>Goody Bag</v>
      </c>
      <c r="L19" s="7">
        <v>1065000</v>
      </c>
      <c r="M19" s="7">
        <f t="shared" si="6"/>
        <v>319500</v>
      </c>
      <c r="N19" s="7">
        <f t="shared" si="7"/>
        <v>106500</v>
      </c>
      <c r="O19" s="7">
        <f t="shared" si="8"/>
        <v>852000</v>
      </c>
    </row>
    <row r="20" spans="1:15" x14ac:dyDescent="0.2">
      <c r="A20" s="8">
        <v>14</v>
      </c>
      <c r="B20" s="9" t="s">
        <v>49</v>
      </c>
      <c r="C20" s="8" t="str">
        <f t="shared" si="0"/>
        <v>PKN-101982NS</v>
      </c>
      <c r="D20" s="8" t="s">
        <v>44</v>
      </c>
      <c r="E20" s="8" t="str">
        <f t="shared" si="1"/>
        <v>Nancy82</v>
      </c>
      <c r="F20" s="10">
        <f t="shared" si="2"/>
        <v>36</v>
      </c>
      <c r="G20" s="8" t="s">
        <v>28</v>
      </c>
      <c r="H20" s="11">
        <v>30195</v>
      </c>
      <c r="I20" s="8" t="str">
        <f t="shared" si="3"/>
        <v>Standart Room</v>
      </c>
      <c r="J20" s="8" t="str">
        <f t="shared" si="4"/>
        <v>Singel</v>
      </c>
      <c r="K20" s="8" t="str">
        <f t="shared" si="5"/>
        <v>Voucher</v>
      </c>
      <c r="L20" s="12">
        <v>900000</v>
      </c>
      <c r="M20" s="12">
        <f t="shared" si="6"/>
        <v>270000</v>
      </c>
      <c r="N20" s="12">
        <f t="shared" si="7"/>
        <v>90000</v>
      </c>
      <c r="O20" s="12">
        <f t="shared" si="8"/>
        <v>720000</v>
      </c>
    </row>
    <row r="21" spans="1:15" x14ac:dyDescent="0.2">
      <c r="A21" s="3">
        <v>15</v>
      </c>
      <c r="B21" s="4" t="s">
        <v>41</v>
      </c>
      <c r="C21" s="3" t="str">
        <f t="shared" si="0"/>
        <v>LKN-121967DR</v>
      </c>
      <c r="D21" s="3" t="s">
        <v>30</v>
      </c>
      <c r="E21" s="3" t="str">
        <f t="shared" si="1"/>
        <v>David67</v>
      </c>
      <c r="F21" s="5">
        <f t="shared" si="2"/>
        <v>51</v>
      </c>
      <c r="G21" s="3" t="s">
        <v>35</v>
      </c>
      <c r="H21" s="6">
        <v>24505</v>
      </c>
      <c r="I21" s="3" t="str">
        <f t="shared" si="3"/>
        <v>Duluxe Room</v>
      </c>
      <c r="J21" s="3" t="str">
        <f t="shared" si="4"/>
        <v>Twin</v>
      </c>
      <c r="K21" s="3" t="str">
        <f t="shared" si="5"/>
        <v>Goody Bag</v>
      </c>
      <c r="L21" s="7">
        <v>1065000</v>
      </c>
      <c r="M21" s="7">
        <f t="shared" si="6"/>
        <v>319500</v>
      </c>
      <c r="N21" s="7">
        <f t="shared" si="7"/>
        <v>106500</v>
      </c>
      <c r="O21" s="7">
        <f t="shared" si="8"/>
        <v>852000</v>
      </c>
    </row>
    <row r="22" spans="1:15" x14ac:dyDescent="0.2">
      <c r="A22" s="8">
        <v>16</v>
      </c>
      <c r="B22" s="9" t="s">
        <v>50</v>
      </c>
      <c r="C22" s="8" t="str">
        <f t="shared" si="0"/>
        <v>PKN-181983KT</v>
      </c>
      <c r="D22" s="8" t="s">
        <v>44</v>
      </c>
      <c r="E22" s="8" t="str">
        <f t="shared" si="1"/>
        <v>Kimberly83</v>
      </c>
      <c r="F22" s="10">
        <f t="shared" si="2"/>
        <v>35</v>
      </c>
      <c r="G22" s="8" t="s">
        <v>8</v>
      </c>
      <c r="H22" s="11">
        <v>30601</v>
      </c>
      <c r="I22" s="8" t="str">
        <f t="shared" si="3"/>
        <v>Executive Room</v>
      </c>
      <c r="J22" s="8" t="str">
        <f t="shared" si="4"/>
        <v>Family</v>
      </c>
      <c r="K22" s="8" t="str">
        <f t="shared" si="5"/>
        <v>Potongan Harga</v>
      </c>
      <c r="L22" s="12">
        <v>1395000</v>
      </c>
      <c r="M22" s="12">
        <f t="shared" si="6"/>
        <v>418500</v>
      </c>
      <c r="N22" s="12">
        <f t="shared" si="7"/>
        <v>139500</v>
      </c>
      <c r="O22" s="12">
        <f t="shared" si="8"/>
        <v>1116000</v>
      </c>
    </row>
    <row r="23" spans="1:15" x14ac:dyDescent="0.2">
      <c r="A23" s="3">
        <v>17</v>
      </c>
      <c r="B23" s="4" t="s">
        <v>42</v>
      </c>
      <c r="C23" s="3" t="str">
        <f t="shared" si="0"/>
        <v>LKN-181980PG</v>
      </c>
      <c r="D23" s="3" t="s">
        <v>30</v>
      </c>
      <c r="E23" s="3" t="str">
        <f t="shared" si="1"/>
        <v>Paul80</v>
      </c>
      <c r="F23" s="5">
        <f t="shared" si="2"/>
        <v>38</v>
      </c>
      <c r="G23" s="3" t="s">
        <v>33</v>
      </c>
      <c r="H23" s="6">
        <v>29411</v>
      </c>
      <c r="I23" s="3" t="str">
        <f t="shared" si="3"/>
        <v>Executive Room</v>
      </c>
      <c r="J23" s="3" t="str">
        <f t="shared" si="4"/>
        <v>Family</v>
      </c>
      <c r="K23" s="3" t="str">
        <f t="shared" si="5"/>
        <v>Potongan Harga</v>
      </c>
      <c r="L23" s="7">
        <v>1395000</v>
      </c>
      <c r="M23" s="7">
        <f t="shared" si="6"/>
        <v>418500</v>
      </c>
      <c r="N23" s="7">
        <f t="shared" si="7"/>
        <v>139500</v>
      </c>
      <c r="O23" s="7">
        <f t="shared" si="8"/>
        <v>1116000</v>
      </c>
    </row>
    <row r="24" spans="1:15" x14ac:dyDescent="0.2">
      <c r="A24" s="8">
        <v>18</v>
      </c>
      <c r="B24" s="9" t="s">
        <v>51</v>
      </c>
      <c r="C24" s="8" t="str">
        <f t="shared" si="0"/>
        <v>PKN-111976SB</v>
      </c>
      <c r="D24" s="8" t="s">
        <v>44</v>
      </c>
      <c r="E24" s="8" t="str">
        <f t="shared" si="1"/>
        <v>Susan76</v>
      </c>
      <c r="F24" s="10">
        <f t="shared" si="2"/>
        <v>42</v>
      </c>
      <c r="G24" s="8" t="s">
        <v>33</v>
      </c>
      <c r="H24" s="11">
        <v>27829</v>
      </c>
      <c r="I24" s="8" t="str">
        <f t="shared" si="3"/>
        <v>Duluxe Room</v>
      </c>
      <c r="J24" s="8" t="str">
        <f t="shared" si="4"/>
        <v>Twin</v>
      </c>
      <c r="K24" s="8" t="str">
        <f t="shared" si="5"/>
        <v>Goody Bag</v>
      </c>
      <c r="L24" s="12">
        <v>1065000</v>
      </c>
      <c r="M24" s="12">
        <f t="shared" si="6"/>
        <v>319500</v>
      </c>
      <c r="N24" s="12">
        <f t="shared" si="7"/>
        <v>106500</v>
      </c>
      <c r="O24" s="12">
        <f t="shared" si="8"/>
        <v>852000</v>
      </c>
    </row>
    <row r="25" spans="1:15" x14ac:dyDescent="0.2">
      <c r="A25" s="3">
        <v>19</v>
      </c>
      <c r="B25" s="4" t="s">
        <v>52</v>
      </c>
      <c r="C25" s="3" t="str">
        <f t="shared" si="0"/>
        <v>PKN-111970SS</v>
      </c>
      <c r="D25" s="3" t="s">
        <v>44</v>
      </c>
      <c r="E25" s="3" t="str">
        <f t="shared" si="1"/>
        <v>Sarah70</v>
      </c>
      <c r="F25" s="5">
        <f t="shared" si="2"/>
        <v>48</v>
      </c>
      <c r="G25" s="3" t="s">
        <v>8</v>
      </c>
      <c r="H25" s="6">
        <v>25630</v>
      </c>
      <c r="I25" s="3" t="str">
        <f t="shared" si="3"/>
        <v>Duluxe Room</v>
      </c>
      <c r="J25" s="3" t="str">
        <f t="shared" si="4"/>
        <v>Twin</v>
      </c>
      <c r="K25" s="3" t="str">
        <f t="shared" si="5"/>
        <v>Goody Bag</v>
      </c>
      <c r="L25" s="7">
        <v>1065000</v>
      </c>
      <c r="M25" s="7">
        <f t="shared" si="6"/>
        <v>319500</v>
      </c>
      <c r="N25" s="7">
        <f t="shared" si="7"/>
        <v>106500</v>
      </c>
      <c r="O25" s="7">
        <f t="shared" si="8"/>
        <v>852000</v>
      </c>
    </row>
    <row r="26" spans="1:15" x14ac:dyDescent="0.2">
      <c r="A26" s="8">
        <v>20</v>
      </c>
      <c r="B26" s="9" t="s">
        <v>53</v>
      </c>
      <c r="C26" s="8" t="str">
        <f t="shared" si="0"/>
        <v>PKN-101980KR</v>
      </c>
      <c r="D26" s="8" t="s">
        <v>44</v>
      </c>
      <c r="E26" s="8" t="str">
        <f t="shared" si="1"/>
        <v>Karen80</v>
      </c>
      <c r="F26" s="10">
        <f t="shared" si="2"/>
        <v>38</v>
      </c>
      <c r="G26" s="8" t="s">
        <v>8</v>
      </c>
      <c r="H26" s="11">
        <v>29441</v>
      </c>
      <c r="I26" s="8" t="str">
        <f t="shared" si="3"/>
        <v>Standart Room</v>
      </c>
      <c r="J26" s="8" t="str">
        <f t="shared" si="4"/>
        <v>Singel</v>
      </c>
      <c r="K26" s="8" t="str">
        <f t="shared" si="5"/>
        <v>Voucher</v>
      </c>
      <c r="L26" s="12">
        <v>900000</v>
      </c>
      <c r="M26" s="12">
        <f t="shared" si="6"/>
        <v>270000</v>
      </c>
      <c r="N26" s="12">
        <f t="shared" si="7"/>
        <v>90000</v>
      </c>
      <c r="O26" s="12">
        <f t="shared" si="8"/>
        <v>720000</v>
      </c>
    </row>
  </sheetData>
  <mergeCells count="1">
    <mergeCell ref="A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Q26"/>
  <sheetViews>
    <sheetView zoomScale="70" zoomScaleNormal="70" workbookViewId="0">
      <selection activeCell="H23" sqref="H23"/>
    </sheetView>
  </sheetViews>
  <sheetFormatPr baseColWidth="10" defaultColWidth="8.83203125" defaultRowHeight="16" x14ac:dyDescent="0.2"/>
  <cols>
    <col min="1" max="1" width="3.5" customWidth="1"/>
    <col min="2" max="2" width="19.5" customWidth="1"/>
    <col min="3" max="3" width="13.6640625" bestFit="1" customWidth="1"/>
    <col min="4" max="4" width="13.33203125" bestFit="1" customWidth="1"/>
    <col min="5" max="5" width="15.83203125" bestFit="1" customWidth="1"/>
    <col min="6" max="6" width="16.6640625" bestFit="1" customWidth="1"/>
    <col min="7" max="7" width="12.5" bestFit="1" customWidth="1"/>
    <col min="8" max="8" width="17" bestFit="1" customWidth="1"/>
    <col min="9" max="9" width="13" bestFit="1" customWidth="1"/>
    <col min="10" max="10" width="9.83203125" customWidth="1"/>
    <col min="11" max="11" width="17.1640625" bestFit="1" customWidth="1"/>
    <col min="12" max="12" width="12.6640625" customWidth="1"/>
    <col min="13" max="13" width="10.83203125" bestFit="1" customWidth="1"/>
    <col min="14" max="14" width="16.83203125" bestFit="1" customWidth="1"/>
    <col min="15" max="15" width="17.83203125" bestFit="1" customWidth="1"/>
    <col min="91" max="91" width="9" bestFit="1" customWidth="1"/>
    <col min="92" max="92" width="12.33203125" bestFit="1" customWidth="1"/>
    <col min="93" max="93" width="11" bestFit="1" customWidth="1"/>
    <col min="94" max="94" width="15.83203125" bestFit="1" customWidth="1"/>
    <col min="95" max="95" width="13" bestFit="1" customWidth="1"/>
  </cols>
  <sheetData>
    <row r="1" spans="1:95" ht="24" x14ac:dyDescent="0.3">
      <c r="A1" s="17" t="s">
        <v>59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95" s="1" customFormat="1" x14ac:dyDescent="0.2"/>
    <row r="3" spans="1:95" x14ac:dyDescent="0.2">
      <c r="N3" s="16" t="s">
        <v>1</v>
      </c>
      <c r="O3" s="16" t="str">
        <f>TEXT(DATE(2018, 8,6), "dddd, dd-mmm-yyyy")</f>
        <v>Monday, 06-Aug-2018</v>
      </c>
      <c r="CM3" t="s">
        <v>2</v>
      </c>
    </row>
    <row r="4" spans="1:95" x14ac:dyDescent="0.2">
      <c r="N4" s="16" t="s">
        <v>3</v>
      </c>
      <c r="O4" s="16" t="str">
        <f>TEXT(TIME(14,15,0), " hh:mm AM/PM")</f>
        <v xml:space="preserve"> 02:15 PM</v>
      </c>
      <c r="CN4" t="s">
        <v>4</v>
      </c>
      <c r="CO4" t="s">
        <v>5</v>
      </c>
      <c r="CP4" t="s">
        <v>6</v>
      </c>
      <c r="CQ4" t="s">
        <v>7</v>
      </c>
    </row>
    <row r="5" spans="1:95" x14ac:dyDescent="0.2">
      <c r="CM5" t="s">
        <v>8</v>
      </c>
      <c r="CN5" t="s">
        <v>9</v>
      </c>
      <c r="CO5" t="s">
        <v>10</v>
      </c>
      <c r="CP5" t="s">
        <v>11</v>
      </c>
      <c r="CQ5" t="s">
        <v>12</v>
      </c>
    </row>
    <row r="6" spans="1:95" x14ac:dyDescent="0.2">
      <c r="A6" s="2" t="s">
        <v>13</v>
      </c>
      <c r="B6" s="2" t="s">
        <v>14</v>
      </c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  <c r="I6" s="2" t="s">
        <v>21</v>
      </c>
      <c r="J6" s="2" t="s">
        <v>22</v>
      </c>
      <c r="K6" s="2" t="s">
        <v>23</v>
      </c>
      <c r="L6" s="2" t="s">
        <v>25</v>
      </c>
      <c r="M6" s="2" t="s">
        <v>26</v>
      </c>
      <c r="N6" s="2" t="s">
        <v>24</v>
      </c>
      <c r="O6" s="2" t="s">
        <v>27</v>
      </c>
      <c r="CM6" t="s">
        <v>28</v>
      </c>
      <c r="CN6" t="s">
        <v>9</v>
      </c>
      <c r="CO6" t="s">
        <v>10</v>
      </c>
      <c r="CP6" t="s">
        <v>11</v>
      </c>
      <c r="CQ6" t="s">
        <v>12</v>
      </c>
    </row>
    <row r="7" spans="1:95" x14ac:dyDescent="0.2">
      <c r="A7" s="3">
        <v>1</v>
      </c>
      <c r="B7" s="4" t="s">
        <v>29</v>
      </c>
      <c r="C7" s="3" t="str">
        <f t="shared" ref="C7:C26" si="0">CONCATENATE(LEFT(D7,1),"KN-", LEN(B7),YEAR(H7),LEFT(B7,1), MID(B7, FIND(" ",B7,1)+1,1))</f>
        <v>LKN-151975JR</v>
      </c>
      <c r="D7" s="3" t="s">
        <v>30</v>
      </c>
      <c r="E7" s="3" t="str">
        <f t="shared" ref="E7:E26" si="1">CONCATENATE(LEFT(B7,FIND(" ",B7,1)-1), MID(C7,9,2))</f>
        <v>John75</v>
      </c>
      <c r="F7" s="5">
        <f t="shared" ref="F7:F26" si="2">2018-YEAR(H7)</f>
        <v>43</v>
      </c>
      <c r="G7" s="3" t="s">
        <v>8</v>
      </c>
      <c r="H7" s="6">
        <v>27741</v>
      </c>
      <c r="I7" s="3" t="str">
        <f t="shared" ref="I7:I26" si="3">IF(VALUE(MID(C7,5,2))=10, "Standart Room", IF(VALUE(MID(C7,5,2))&lt;=14, "Duluxe Room", IF(VALUE(MID(C7,5,2))&lt;=17, "Suite Room","Executive Room")))</f>
        <v>Suite Room</v>
      </c>
      <c r="J7" s="3" t="str">
        <f t="shared" ref="J7:J26" si="4">IF(I7="Standart Room", "Singel", IF(I7="Duluxe Room", "Twin", IF(I7="Suite Room", "Double", "Family")))</f>
        <v>Double</v>
      </c>
      <c r="K7" s="3" t="str">
        <f t="shared" ref="K7:K26" si="5">VLOOKUP(G7, Bonus, MATCH(I7, vlook, 0),0)</f>
        <v>Free Spa Treatment</v>
      </c>
      <c r="L7" s="7"/>
      <c r="M7" s="7"/>
      <c r="N7" s="7"/>
      <c r="O7" s="7"/>
      <c r="CM7" t="s">
        <v>31</v>
      </c>
      <c r="CN7" t="s">
        <v>9</v>
      </c>
      <c r="CO7" t="s">
        <v>10</v>
      </c>
      <c r="CP7" t="s">
        <v>11</v>
      </c>
      <c r="CQ7" t="s">
        <v>12</v>
      </c>
    </row>
    <row r="8" spans="1:95" x14ac:dyDescent="0.2">
      <c r="A8" s="8">
        <v>3</v>
      </c>
      <c r="B8" s="9" t="s">
        <v>32</v>
      </c>
      <c r="C8" s="8" t="str">
        <f t="shared" si="0"/>
        <v>LKN-201968MM</v>
      </c>
      <c r="D8" s="8" t="s">
        <v>30</v>
      </c>
      <c r="E8" s="8" t="str">
        <f t="shared" si="1"/>
        <v>Michael68</v>
      </c>
      <c r="F8" s="10">
        <f t="shared" si="2"/>
        <v>50</v>
      </c>
      <c r="G8" s="8" t="s">
        <v>33</v>
      </c>
      <c r="H8" s="11">
        <v>24838</v>
      </c>
      <c r="I8" s="8" t="str">
        <f t="shared" si="3"/>
        <v>Executive Room</v>
      </c>
      <c r="J8" s="8" t="str">
        <f t="shared" si="4"/>
        <v>Family</v>
      </c>
      <c r="K8" s="8" t="str">
        <f t="shared" si="5"/>
        <v>Potongan Harga</v>
      </c>
      <c r="L8" s="12"/>
      <c r="M8" s="12"/>
      <c r="N8" s="12"/>
      <c r="O8" s="12"/>
      <c r="CM8" t="s">
        <v>33</v>
      </c>
      <c r="CN8" t="s">
        <v>9</v>
      </c>
      <c r="CO8" t="s">
        <v>10</v>
      </c>
      <c r="CP8" t="s">
        <v>11</v>
      </c>
      <c r="CQ8" t="s">
        <v>12</v>
      </c>
    </row>
    <row r="9" spans="1:95" x14ac:dyDescent="0.2">
      <c r="A9" s="3">
        <v>6</v>
      </c>
      <c r="B9" s="4" t="s">
        <v>34</v>
      </c>
      <c r="C9" s="3" t="str">
        <f t="shared" si="0"/>
        <v>LKN-131974RB</v>
      </c>
      <c r="D9" s="3" t="s">
        <v>30</v>
      </c>
      <c r="E9" s="3" t="str">
        <f t="shared" si="1"/>
        <v>Robert74</v>
      </c>
      <c r="F9" s="5">
        <f t="shared" si="2"/>
        <v>44</v>
      </c>
      <c r="G9" s="3" t="s">
        <v>28</v>
      </c>
      <c r="H9" s="6">
        <v>27124</v>
      </c>
      <c r="I9" s="3" t="str">
        <f t="shared" si="3"/>
        <v>Duluxe Room</v>
      </c>
      <c r="J9" s="3" t="str">
        <f t="shared" si="4"/>
        <v>Twin</v>
      </c>
      <c r="K9" s="3" t="str">
        <f t="shared" si="5"/>
        <v>Goody Bag</v>
      </c>
      <c r="L9" s="7"/>
      <c r="M9" s="7"/>
      <c r="N9" s="7"/>
      <c r="O9" s="7"/>
      <c r="CM9" t="s">
        <v>35</v>
      </c>
      <c r="CN9" t="s">
        <v>9</v>
      </c>
      <c r="CO9" t="s">
        <v>10</v>
      </c>
      <c r="CP9" t="s">
        <v>11</v>
      </c>
      <c r="CQ9" t="s">
        <v>12</v>
      </c>
    </row>
    <row r="10" spans="1:95" x14ac:dyDescent="0.2">
      <c r="A10" s="8">
        <v>7</v>
      </c>
      <c r="B10" s="9" t="s">
        <v>36</v>
      </c>
      <c r="C10" s="8" t="str">
        <f t="shared" si="0"/>
        <v>LKN-161975WG</v>
      </c>
      <c r="D10" s="8" t="s">
        <v>30</v>
      </c>
      <c r="E10" s="8" t="str">
        <f t="shared" si="1"/>
        <v>William75</v>
      </c>
      <c r="F10" s="10">
        <f t="shared" si="2"/>
        <v>43</v>
      </c>
      <c r="G10" s="8" t="s">
        <v>33</v>
      </c>
      <c r="H10" s="11">
        <v>27548</v>
      </c>
      <c r="I10" s="8" t="str">
        <f t="shared" si="3"/>
        <v>Suite Room</v>
      </c>
      <c r="J10" s="8" t="str">
        <f t="shared" si="4"/>
        <v>Double</v>
      </c>
      <c r="K10" s="8" t="str">
        <f t="shared" si="5"/>
        <v>Free Spa Treatment</v>
      </c>
      <c r="L10" s="12"/>
      <c r="M10" s="12"/>
      <c r="N10" s="12"/>
      <c r="O10" s="12"/>
    </row>
    <row r="11" spans="1:95" x14ac:dyDescent="0.2">
      <c r="A11" s="3">
        <v>8</v>
      </c>
      <c r="B11" s="4" t="s">
        <v>37</v>
      </c>
      <c r="C11" s="3" t="str">
        <f t="shared" si="0"/>
        <v>LKN-101983EB</v>
      </c>
      <c r="D11" s="3" t="s">
        <v>30</v>
      </c>
      <c r="E11" s="3" t="str">
        <f t="shared" si="1"/>
        <v>Edward83</v>
      </c>
      <c r="F11" s="5">
        <f t="shared" si="2"/>
        <v>35</v>
      </c>
      <c r="G11" s="3" t="s">
        <v>8</v>
      </c>
      <c r="H11" s="6">
        <v>30604</v>
      </c>
      <c r="I11" s="3" t="str">
        <f t="shared" si="3"/>
        <v>Standart Room</v>
      </c>
      <c r="J11" s="3" t="str">
        <f t="shared" si="4"/>
        <v>Singel</v>
      </c>
      <c r="K11" s="3" t="str">
        <f t="shared" si="5"/>
        <v>Voucher</v>
      </c>
      <c r="L11" s="7"/>
      <c r="M11" s="7"/>
      <c r="N11" s="7"/>
      <c r="O11" s="7"/>
    </row>
    <row r="12" spans="1:95" x14ac:dyDescent="0.2">
      <c r="A12" s="8">
        <v>11</v>
      </c>
      <c r="B12" s="9" t="s">
        <v>38</v>
      </c>
      <c r="C12" s="8" t="str">
        <f t="shared" si="0"/>
        <v>LKN-211985MS</v>
      </c>
      <c r="D12" s="8" t="s">
        <v>30</v>
      </c>
      <c r="E12" s="8" t="str">
        <f t="shared" si="1"/>
        <v>Mark85</v>
      </c>
      <c r="F12" s="10">
        <f t="shared" si="2"/>
        <v>33</v>
      </c>
      <c r="G12" s="8" t="s">
        <v>28</v>
      </c>
      <c r="H12" s="11">
        <v>31236</v>
      </c>
      <c r="I12" s="8" t="str">
        <f t="shared" si="3"/>
        <v>Executive Room</v>
      </c>
      <c r="J12" s="8" t="str">
        <f t="shared" si="4"/>
        <v>Family</v>
      </c>
      <c r="K12" s="8" t="str">
        <f t="shared" si="5"/>
        <v>Potongan Harga</v>
      </c>
      <c r="L12" s="12"/>
      <c r="M12" s="12"/>
      <c r="N12" s="12"/>
      <c r="O12" s="12"/>
    </row>
    <row r="13" spans="1:95" x14ac:dyDescent="0.2">
      <c r="A13" s="3">
        <v>12</v>
      </c>
      <c r="B13" s="4" t="s">
        <v>39</v>
      </c>
      <c r="C13" s="3" t="str">
        <f t="shared" si="0"/>
        <v>LKN-131981GR</v>
      </c>
      <c r="D13" s="3" t="s">
        <v>30</v>
      </c>
      <c r="E13" s="3" t="str">
        <f t="shared" si="1"/>
        <v>George81</v>
      </c>
      <c r="F13" s="5">
        <f t="shared" si="2"/>
        <v>37</v>
      </c>
      <c r="G13" s="3" t="s">
        <v>31</v>
      </c>
      <c r="H13" s="6">
        <v>29786</v>
      </c>
      <c r="I13" s="3" t="str">
        <f t="shared" si="3"/>
        <v>Duluxe Room</v>
      </c>
      <c r="J13" s="3" t="str">
        <f t="shared" si="4"/>
        <v>Twin</v>
      </c>
      <c r="K13" s="3" t="str">
        <f t="shared" si="5"/>
        <v>Goody Bag</v>
      </c>
      <c r="L13" s="7"/>
      <c r="M13" s="7"/>
      <c r="N13" s="7"/>
      <c r="O13" s="7"/>
    </row>
    <row r="14" spans="1:95" x14ac:dyDescent="0.2">
      <c r="A14" s="8">
        <v>13</v>
      </c>
      <c r="B14" s="9" t="s">
        <v>40</v>
      </c>
      <c r="C14" s="8" t="str">
        <f t="shared" si="0"/>
        <v>LKN-121990SL</v>
      </c>
      <c r="D14" s="8" t="s">
        <v>30</v>
      </c>
      <c r="E14" s="8" t="str">
        <f t="shared" si="1"/>
        <v>Steven90</v>
      </c>
      <c r="F14" s="10">
        <f t="shared" si="2"/>
        <v>28</v>
      </c>
      <c r="G14" s="8" t="s">
        <v>35</v>
      </c>
      <c r="H14" s="11">
        <v>32996</v>
      </c>
      <c r="I14" s="8" t="str">
        <f t="shared" si="3"/>
        <v>Duluxe Room</v>
      </c>
      <c r="J14" s="8" t="str">
        <f t="shared" si="4"/>
        <v>Twin</v>
      </c>
      <c r="K14" s="8" t="str">
        <f t="shared" si="5"/>
        <v>Goody Bag</v>
      </c>
      <c r="L14" s="12"/>
      <c r="M14" s="12"/>
      <c r="N14" s="12"/>
      <c r="O14" s="12"/>
    </row>
    <row r="15" spans="1:95" x14ac:dyDescent="0.2">
      <c r="A15" s="3">
        <v>15</v>
      </c>
      <c r="B15" s="4" t="s">
        <v>41</v>
      </c>
      <c r="C15" s="3" t="str">
        <f t="shared" si="0"/>
        <v>LKN-121967DR</v>
      </c>
      <c r="D15" s="3" t="s">
        <v>30</v>
      </c>
      <c r="E15" s="3" t="str">
        <f t="shared" si="1"/>
        <v>David67</v>
      </c>
      <c r="F15" s="5">
        <f t="shared" si="2"/>
        <v>51</v>
      </c>
      <c r="G15" s="3" t="s">
        <v>35</v>
      </c>
      <c r="H15" s="6">
        <v>24505</v>
      </c>
      <c r="I15" s="3" t="str">
        <f t="shared" si="3"/>
        <v>Duluxe Room</v>
      </c>
      <c r="J15" s="3" t="str">
        <f t="shared" si="4"/>
        <v>Twin</v>
      </c>
      <c r="K15" s="3" t="str">
        <f t="shared" si="5"/>
        <v>Goody Bag</v>
      </c>
      <c r="L15" s="7"/>
      <c r="M15" s="7"/>
      <c r="N15" s="7"/>
      <c r="O15" s="7"/>
    </row>
    <row r="16" spans="1:95" x14ac:dyDescent="0.2">
      <c r="A16" s="8">
        <v>17</v>
      </c>
      <c r="B16" s="9" t="s">
        <v>42</v>
      </c>
      <c r="C16" s="8" t="str">
        <f t="shared" si="0"/>
        <v>LKN-181980PG</v>
      </c>
      <c r="D16" s="8" t="s">
        <v>30</v>
      </c>
      <c r="E16" s="8" t="str">
        <f t="shared" si="1"/>
        <v>Paul80</v>
      </c>
      <c r="F16" s="10">
        <f t="shared" si="2"/>
        <v>38</v>
      </c>
      <c r="G16" s="8" t="s">
        <v>33</v>
      </c>
      <c r="H16" s="11">
        <v>29411</v>
      </c>
      <c r="I16" s="8" t="str">
        <f t="shared" si="3"/>
        <v>Executive Room</v>
      </c>
      <c r="J16" s="8" t="str">
        <f t="shared" si="4"/>
        <v>Family</v>
      </c>
      <c r="K16" s="8" t="str">
        <f t="shared" si="5"/>
        <v>Potongan Harga</v>
      </c>
      <c r="L16" s="12"/>
      <c r="M16" s="12"/>
      <c r="N16" s="12"/>
      <c r="O16" s="12"/>
    </row>
    <row r="17" spans="1:15" x14ac:dyDescent="0.2">
      <c r="A17" s="3">
        <v>2</v>
      </c>
      <c r="B17" s="4" t="s">
        <v>43</v>
      </c>
      <c r="C17" s="3" t="str">
        <f t="shared" si="0"/>
        <v>PKN-111975CL</v>
      </c>
      <c r="D17" s="3" t="s">
        <v>44</v>
      </c>
      <c r="E17" s="3" t="str">
        <f t="shared" si="1"/>
        <v>Caroline75</v>
      </c>
      <c r="F17" s="5">
        <f t="shared" si="2"/>
        <v>43</v>
      </c>
      <c r="G17" s="3" t="s">
        <v>31</v>
      </c>
      <c r="H17" s="6">
        <v>27742</v>
      </c>
      <c r="I17" s="3" t="str">
        <f t="shared" si="3"/>
        <v>Duluxe Room</v>
      </c>
      <c r="J17" s="3" t="str">
        <f t="shared" si="4"/>
        <v>Twin</v>
      </c>
      <c r="K17" s="3" t="str">
        <f t="shared" si="5"/>
        <v>Goody Bag</v>
      </c>
      <c r="L17" s="7"/>
      <c r="M17" s="7"/>
      <c r="N17" s="7"/>
      <c r="O17" s="7"/>
    </row>
    <row r="18" spans="1:15" x14ac:dyDescent="0.2">
      <c r="A18" s="8">
        <v>4</v>
      </c>
      <c r="B18" s="9" t="s">
        <v>45</v>
      </c>
      <c r="C18" s="8" t="str">
        <f t="shared" si="0"/>
        <v>PKN-121989HM</v>
      </c>
      <c r="D18" s="8" t="s">
        <v>44</v>
      </c>
      <c r="E18" s="8" t="str">
        <f t="shared" si="1"/>
        <v>Helen89</v>
      </c>
      <c r="F18" s="10">
        <f t="shared" si="2"/>
        <v>29</v>
      </c>
      <c r="G18" s="8" t="s">
        <v>28</v>
      </c>
      <c r="H18" s="11">
        <v>32697</v>
      </c>
      <c r="I18" s="8" t="str">
        <f t="shared" si="3"/>
        <v>Duluxe Room</v>
      </c>
      <c r="J18" s="8" t="str">
        <f t="shared" si="4"/>
        <v>Twin</v>
      </c>
      <c r="K18" s="8" t="str">
        <f t="shared" si="5"/>
        <v>Goody Bag</v>
      </c>
      <c r="L18" s="12"/>
      <c r="M18" s="12"/>
      <c r="N18" s="12"/>
      <c r="O18" s="12"/>
    </row>
    <row r="19" spans="1:15" x14ac:dyDescent="0.2">
      <c r="A19" s="3">
        <v>5</v>
      </c>
      <c r="B19" s="4" t="s">
        <v>46</v>
      </c>
      <c r="C19" s="3" t="str">
        <f t="shared" si="0"/>
        <v>PKN-101987SB</v>
      </c>
      <c r="D19" s="3" t="s">
        <v>44</v>
      </c>
      <c r="E19" s="3" t="str">
        <f t="shared" si="1"/>
        <v>Sandra87</v>
      </c>
      <c r="F19" s="5">
        <f t="shared" si="2"/>
        <v>31</v>
      </c>
      <c r="G19" s="3" t="s">
        <v>8</v>
      </c>
      <c r="H19" s="6">
        <v>31903</v>
      </c>
      <c r="I19" s="3" t="str">
        <f t="shared" si="3"/>
        <v>Standart Room</v>
      </c>
      <c r="J19" s="3" t="str">
        <f t="shared" si="4"/>
        <v>Singel</v>
      </c>
      <c r="K19" s="3" t="str">
        <f t="shared" si="5"/>
        <v>Voucher</v>
      </c>
      <c r="L19" s="7"/>
      <c r="M19" s="7"/>
      <c r="N19" s="7"/>
      <c r="O19" s="7"/>
    </row>
    <row r="20" spans="1:15" x14ac:dyDescent="0.2">
      <c r="A20" s="8">
        <v>9</v>
      </c>
      <c r="B20" s="9" t="s">
        <v>47</v>
      </c>
      <c r="C20" s="8" t="str">
        <f t="shared" si="0"/>
        <v>PKN-161983PC</v>
      </c>
      <c r="D20" s="8" t="s">
        <v>44</v>
      </c>
      <c r="E20" s="8" t="str">
        <f t="shared" si="1"/>
        <v>Patricia83</v>
      </c>
      <c r="F20" s="10">
        <f t="shared" si="2"/>
        <v>35</v>
      </c>
      <c r="G20" s="8" t="s">
        <v>31</v>
      </c>
      <c r="H20" s="11">
        <v>30609</v>
      </c>
      <c r="I20" s="8" t="str">
        <f t="shared" si="3"/>
        <v>Suite Room</v>
      </c>
      <c r="J20" s="8" t="str">
        <f t="shared" si="4"/>
        <v>Double</v>
      </c>
      <c r="K20" s="8" t="str">
        <f t="shared" si="5"/>
        <v>Free Spa Treatment</v>
      </c>
      <c r="L20" s="12"/>
      <c r="M20" s="12"/>
      <c r="N20" s="12"/>
      <c r="O20" s="12"/>
    </row>
    <row r="21" spans="1:15" x14ac:dyDescent="0.2">
      <c r="A21" s="3">
        <v>10</v>
      </c>
      <c r="B21" s="4" t="s">
        <v>48</v>
      </c>
      <c r="C21" s="3" t="str">
        <f t="shared" si="0"/>
        <v>PKN-121983LS</v>
      </c>
      <c r="D21" s="3" t="s">
        <v>44</v>
      </c>
      <c r="E21" s="3" t="str">
        <f t="shared" si="1"/>
        <v>Lisa83</v>
      </c>
      <c r="F21" s="5">
        <f t="shared" si="2"/>
        <v>35</v>
      </c>
      <c r="G21" s="3" t="s">
        <v>8</v>
      </c>
      <c r="H21" s="6">
        <v>30601</v>
      </c>
      <c r="I21" s="3" t="str">
        <f t="shared" si="3"/>
        <v>Duluxe Room</v>
      </c>
      <c r="J21" s="3" t="str">
        <f t="shared" si="4"/>
        <v>Twin</v>
      </c>
      <c r="K21" s="3" t="str">
        <f t="shared" si="5"/>
        <v>Goody Bag</v>
      </c>
      <c r="L21" s="7"/>
      <c r="M21" s="7"/>
      <c r="N21" s="7"/>
      <c r="O21" s="7"/>
    </row>
    <row r="22" spans="1:15" x14ac:dyDescent="0.2">
      <c r="A22" s="8">
        <v>14</v>
      </c>
      <c r="B22" s="9" t="s">
        <v>49</v>
      </c>
      <c r="C22" s="8" t="str">
        <f t="shared" si="0"/>
        <v>PKN-101982NS</v>
      </c>
      <c r="D22" s="8" t="s">
        <v>44</v>
      </c>
      <c r="E22" s="8" t="str">
        <f t="shared" si="1"/>
        <v>Nancy82</v>
      </c>
      <c r="F22" s="10">
        <f t="shared" si="2"/>
        <v>36</v>
      </c>
      <c r="G22" s="8" t="s">
        <v>28</v>
      </c>
      <c r="H22" s="11">
        <v>30195</v>
      </c>
      <c r="I22" s="8" t="str">
        <f t="shared" si="3"/>
        <v>Standart Room</v>
      </c>
      <c r="J22" s="8" t="str">
        <f t="shared" si="4"/>
        <v>Singel</v>
      </c>
      <c r="K22" s="8" t="str">
        <f t="shared" si="5"/>
        <v>Voucher</v>
      </c>
      <c r="L22" s="12"/>
      <c r="M22" s="12"/>
      <c r="N22" s="12"/>
      <c r="O22" s="12"/>
    </row>
    <row r="23" spans="1:15" x14ac:dyDescent="0.2">
      <c r="A23" s="3">
        <v>16</v>
      </c>
      <c r="B23" s="4" t="s">
        <v>50</v>
      </c>
      <c r="C23" s="3" t="str">
        <f t="shared" si="0"/>
        <v>PKN-181983KT</v>
      </c>
      <c r="D23" s="3" t="s">
        <v>44</v>
      </c>
      <c r="E23" s="3" t="str">
        <f t="shared" si="1"/>
        <v>Kimberly83</v>
      </c>
      <c r="F23" s="5">
        <f t="shared" si="2"/>
        <v>35</v>
      </c>
      <c r="G23" s="3" t="s">
        <v>8</v>
      </c>
      <c r="H23" s="6">
        <v>30601</v>
      </c>
      <c r="I23" s="3" t="str">
        <f t="shared" si="3"/>
        <v>Executive Room</v>
      </c>
      <c r="J23" s="3" t="str">
        <f t="shared" si="4"/>
        <v>Family</v>
      </c>
      <c r="K23" s="3" t="str">
        <f t="shared" si="5"/>
        <v>Potongan Harga</v>
      </c>
      <c r="L23" s="7"/>
      <c r="M23" s="7"/>
      <c r="N23" s="7"/>
      <c r="O23" s="7"/>
    </row>
    <row r="24" spans="1:15" x14ac:dyDescent="0.2">
      <c r="A24" s="8">
        <v>18</v>
      </c>
      <c r="B24" s="9" t="s">
        <v>51</v>
      </c>
      <c r="C24" s="8" t="str">
        <f t="shared" si="0"/>
        <v>PKN-111976SB</v>
      </c>
      <c r="D24" s="8" t="s">
        <v>44</v>
      </c>
      <c r="E24" s="8" t="str">
        <f t="shared" si="1"/>
        <v>Susan76</v>
      </c>
      <c r="F24" s="10">
        <f t="shared" si="2"/>
        <v>42</v>
      </c>
      <c r="G24" s="8" t="s">
        <v>33</v>
      </c>
      <c r="H24" s="11">
        <v>27829</v>
      </c>
      <c r="I24" s="8" t="str">
        <f t="shared" si="3"/>
        <v>Duluxe Room</v>
      </c>
      <c r="J24" s="8" t="str">
        <f t="shared" si="4"/>
        <v>Twin</v>
      </c>
      <c r="K24" s="8" t="str">
        <f t="shared" si="5"/>
        <v>Goody Bag</v>
      </c>
      <c r="L24" s="12"/>
      <c r="M24" s="12"/>
      <c r="N24" s="12"/>
      <c r="O24" s="12"/>
    </row>
    <row r="25" spans="1:15" x14ac:dyDescent="0.2">
      <c r="A25" s="3">
        <v>19</v>
      </c>
      <c r="B25" s="4" t="s">
        <v>52</v>
      </c>
      <c r="C25" s="3" t="str">
        <f t="shared" si="0"/>
        <v>PKN-111970SS</v>
      </c>
      <c r="D25" s="3" t="s">
        <v>44</v>
      </c>
      <c r="E25" s="3" t="str">
        <f t="shared" si="1"/>
        <v>Sarah70</v>
      </c>
      <c r="F25" s="5">
        <f t="shared" si="2"/>
        <v>48</v>
      </c>
      <c r="G25" s="3" t="s">
        <v>8</v>
      </c>
      <c r="H25" s="6">
        <v>25630</v>
      </c>
      <c r="I25" s="3" t="str">
        <f t="shared" si="3"/>
        <v>Duluxe Room</v>
      </c>
      <c r="J25" s="3" t="str">
        <f t="shared" si="4"/>
        <v>Twin</v>
      </c>
      <c r="K25" s="3" t="str">
        <f t="shared" si="5"/>
        <v>Goody Bag</v>
      </c>
      <c r="L25" s="7"/>
      <c r="M25" s="7"/>
      <c r="N25" s="7"/>
      <c r="O25" s="7"/>
    </row>
    <row r="26" spans="1:15" x14ac:dyDescent="0.2">
      <c r="A26" s="8">
        <v>20</v>
      </c>
      <c r="B26" s="9" t="s">
        <v>53</v>
      </c>
      <c r="C26" s="8" t="str">
        <f t="shared" si="0"/>
        <v>PKN-101980KR</v>
      </c>
      <c r="D26" s="8" t="s">
        <v>44</v>
      </c>
      <c r="E26" s="8" t="str">
        <f t="shared" si="1"/>
        <v>Karen80</v>
      </c>
      <c r="F26" s="10">
        <f t="shared" si="2"/>
        <v>38</v>
      </c>
      <c r="G26" s="8" t="s">
        <v>8</v>
      </c>
      <c r="H26" s="11">
        <v>29441</v>
      </c>
      <c r="I26" s="8" t="str">
        <f t="shared" si="3"/>
        <v>Standart Room</v>
      </c>
      <c r="J26" s="8" t="str">
        <f t="shared" si="4"/>
        <v>Singel</v>
      </c>
      <c r="K26" s="8" t="str">
        <f t="shared" si="5"/>
        <v>Voucher</v>
      </c>
      <c r="L26" s="12"/>
      <c r="M26" s="12"/>
      <c r="N26" s="12"/>
      <c r="O26" s="12"/>
    </row>
  </sheetData>
  <sortState xmlns:xlrd2="http://schemas.microsoft.com/office/spreadsheetml/2017/richdata2" ref="A7:O26">
    <sortCondition ref="D7:D26"/>
  </sortState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Data Utama</vt:lpstr>
      <vt:lpstr>Data Validation</vt:lpstr>
      <vt:lpstr>Data Tambahan</vt:lpstr>
      <vt:lpstr>Data Consolidate</vt:lpstr>
      <vt:lpstr>Bonus</vt:lpstr>
      <vt:lpstr>look</vt:lpstr>
      <vt:lpstr>vlook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2018-08-06T15:41:50Z</dcterms:created>
  <dcterms:modified xsi:type="dcterms:W3CDTF">2021-03-24T09:38:00Z</dcterms:modified>
</cp:coreProperties>
</file>