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excel\porto\"/>
    </mc:Choice>
  </mc:AlternateContent>
  <xr:revisionPtr revIDLastSave="0" documentId="13_ncr:1_{F763D372-C00E-4C88-94F3-603553BB53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 Fungsi Dasar" sheetId="1" r:id="rId1"/>
    <sheet name="2. Conditional Functions" sheetId="2" r:id="rId2"/>
    <sheet name="3. Penggunaan Pivot Table, Sort" sheetId="3" r:id="rId3"/>
    <sheet name="4. Pembuatan Chart dan Grafik" sheetId="4" r:id="rId4"/>
    <sheet name="5. Permasalahan Error dan IFERR" sheetId="5" r:id="rId5"/>
    <sheet name="6. VLOOKUP &amp; HLOOKUP " sheetId="6" r:id="rId6"/>
  </sheets>
  <definedNames>
    <definedName name="_xlnm._FilterDatabase" localSheetId="2" hidden="1">'3. Penggunaan Pivot Table, Sort'!$G$23:$K$31</definedName>
  </definedNames>
  <calcPr calcId="191029"/>
  <pivotCaches>
    <pivotCache cacheId="12" r:id="rId7"/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2">
      <go:sheetsCustomData xmlns:go="http://customooxmlschemas.google.com/" r:id="rId12" roundtripDataChecksum="/CMthP9nPBBC62ibUnTV63ucz9MCiSj+nYPLVvzy3Qo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2" i="2"/>
  <c r="G2" i="2"/>
  <c r="H13" i="6"/>
  <c r="F13" i="6"/>
  <c r="G13" i="6" s="1"/>
  <c r="I13" i="6" s="1"/>
  <c r="D13" i="6"/>
  <c r="F12" i="6"/>
  <c r="G12" i="6" s="1"/>
  <c r="D12" i="6"/>
  <c r="H11" i="6"/>
  <c r="G11" i="6"/>
  <c r="I11" i="6" s="1"/>
  <c r="F11" i="6"/>
  <c r="D11" i="6"/>
  <c r="G10" i="6"/>
  <c r="H10" i="6" s="1"/>
  <c r="F10" i="6"/>
  <c r="D10" i="6"/>
  <c r="I9" i="6"/>
  <c r="H9" i="6"/>
  <c r="G9" i="6"/>
  <c r="F9" i="6"/>
  <c r="D9" i="6"/>
  <c r="H8" i="6"/>
  <c r="F8" i="6"/>
  <c r="G8" i="6" s="1"/>
  <c r="I8" i="6" s="1"/>
  <c r="D8" i="6"/>
  <c r="H7" i="6"/>
  <c r="F7" i="6"/>
  <c r="G7" i="6" s="1"/>
  <c r="I7" i="6" s="1"/>
  <c r="D7" i="6"/>
  <c r="G6" i="6"/>
  <c r="F6" i="6"/>
  <c r="D6" i="6"/>
  <c r="E5" i="5"/>
  <c r="F4" i="5"/>
  <c r="E4" i="5"/>
  <c r="F3" i="5"/>
  <c r="E3" i="5"/>
  <c r="E2" i="5"/>
  <c r="K31" i="3"/>
  <c r="K30" i="3"/>
  <c r="K29" i="3"/>
  <c r="K28" i="3"/>
  <c r="K27" i="3"/>
  <c r="K26" i="3"/>
  <c r="K25" i="3"/>
  <c r="K24" i="3"/>
  <c r="K19" i="3"/>
  <c r="K18" i="3"/>
  <c r="K17" i="3"/>
  <c r="K16" i="3"/>
  <c r="K15" i="3"/>
  <c r="K14" i="3"/>
  <c r="K13" i="3"/>
  <c r="K12" i="3"/>
  <c r="E9" i="3"/>
  <c r="E8" i="3"/>
  <c r="E7" i="3"/>
  <c r="E6" i="3"/>
  <c r="E5" i="3"/>
  <c r="E4" i="3"/>
  <c r="E3" i="3"/>
  <c r="E2" i="3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F2" i="2"/>
  <c r="E2" i="2"/>
  <c r="C12" i="1"/>
  <c r="C11" i="1"/>
  <c r="C10" i="1"/>
  <c r="E7" i="1"/>
  <c r="E6" i="1"/>
  <c r="E5" i="1"/>
  <c r="E4" i="1"/>
  <c r="E3" i="1"/>
  <c r="E2" i="1"/>
  <c r="C9" i="1" s="1"/>
  <c r="H12" i="6" l="1"/>
  <c r="I12" i="6" s="1"/>
  <c r="I10" i="6"/>
  <c r="C13" i="1"/>
  <c r="C14" i="1"/>
  <c r="H6" i="6"/>
  <c r="I6" i="6" s="1"/>
</calcChain>
</file>

<file path=xl/sharedStrings.xml><?xml version="1.0" encoding="utf-8"?>
<sst xmlns="http://schemas.openxmlformats.org/spreadsheetml/2006/main" count="203" uniqueCount="77">
  <si>
    <t>Tanggal</t>
  </si>
  <si>
    <t>Produk</t>
  </si>
  <si>
    <t>Jumlah Terjual</t>
  </si>
  <si>
    <t>Harga Satuan (Rp)</t>
  </si>
  <si>
    <t>Total Penjualan (Rp)</t>
  </si>
  <si>
    <t>Produk A</t>
  </si>
  <si>
    <t>Produk B</t>
  </si>
  <si>
    <t>Produk C</t>
  </si>
  <si>
    <t>SUM Total Penjualan</t>
  </si>
  <si>
    <t>COUNT Hari Penjualan</t>
  </si>
  <si>
    <t>AVERAGE Jumlah Terjual</t>
  </si>
  <si>
    <t>COUNTA Jumlah Produk</t>
  </si>
  <si>
    <t>MIN Total Penjualan</t>
  </si>
  <si>
    <t>MAX Total Penjualan</t>
  </si>
  <si>
    <t>Diskon IF</t>
  </si>
  <si>
    <t>Diskon IF AND</t>
  </si>
  <si>
    <t>Diskon IF OR</t>
  </si>
  <si>
    <t>Diskon IFS</t>
  </si>
  <si>
    <r>
      <rPr>
        <b/>
        <sz val="10"/>
        <color theme="1"/>
        <rFont val="Arial"/>
      </rPr>
      <t>IF</t>
    </r>
    <r>
      <rPr>
        <sz val="10"/>
        <color theme="1"/>
        <rFont val="Arial"/>
      </rPr>
      <t xml:space="preserve"> : Tentukan apakah penjualan melebihi 10 unit. Jika iya, berikan diskon 10%, jika tidak, tidak ada diskon</t>
    </r>
  </si>
  <si>
    <r>
      <rPr>
        <b/>
        <sz val="10"/>
        <color theme="1"/>
        <rFont val="Roboto"/>
      </rPr>
      <t>IF AND:</t>
    </r>
    <r>
      <rPr>
        <sz val="10"/>
        <color theme="1"/>
        <rFont val="Roboto"/>
      </rPr>
      <t xml:space="preserve"> Tentukan jika Produk A terjual lebih dari 10 unit </t>
    </r>
    <r>
      <rPr>
        <b/>
        <sz val="10"/>
        <color theme="1"/>
        <rFont val="Roboto"/>
      </rPr>
      <t>DAN</t>
    </r>
    <r>
      <rPr>
        <sz val="10"/>
        <color theme="1"/>
        <rFont val="Roboto"/>
      </rPr>
      <t xml:space="preserve"> hari penjualan adalah tanggal 01/08/2024, berikan diskon 15%.</t>
    </r>
  </si>
  <si>
    <r>
      <rPr>
        <b/>
        <sz val="10"/>
        <color theme="1"/>
        <rFont val="Arial"/>
      </rPr>
      <t>IF OR</t>
    </r>
    <r>
      <rPr>
        <sz val="10"/>
        <color theme="1"/>
        <rFont val="Arial"/>
      </rPr>
      <t xml:space="preserve"> : Tentukan jika Produk B</t>
    </r>
    <r>
      <rPr>
        <b/>
        <sz val="10"/>
        <color theme="1"/>
        <rFont val="Arial"/>
      </rPr>
      <t xml:space="preserve"> ATAU</t>
    </r>
    <r>
      <rPr>
        <sz val="10"/>
        <color theme="1"/>
        <rFont val="Arial"/>
      </rPr>
      <t xml:space="preserve"> terjual lebih dari 10 unit, berikan diskon 10%.</t>
    </r>
  </si>
  <si>
    <r>
      <rPr>
        <b/>
        <sz val="10"/>
        <color theme="1"/>
        <rFont val="Arial"/>
      </rPr>
      <t>IFS</t>
    </r>
    <r>
      <rPr>
        <sz val="10"/>
        <color theme="1"/>
        <rFont val="Arial"/>
      </rPr>
      <t xml:space="preserve"> : Berikan diskon berdasarkan jumlah terjual: 10% untuk lebih dari 10 unit, 5% untuk 5-10 unit, dan tidak ada diskon untuk di bawah 5 unit.</t>
    </r>
  </si>
  <si>
    <t>PIVOT TABLE</t>
  </si>
  <si>
    <t>SUM of Total Penjualan (Rp)</t>
  </si>
  <si>
    <t>Grand Total</t>
  </si>
  <si>
    <t>SORTING</t>
  </si>
  <si>
    <t>FILTERING</t>
  </si>
  <si>
    <t xml:space="preserve">Penjualan Mobil </t>
  </si>
  <si>
    <t>Periode Mei - Agustus</t>
  </si>
  <si>
    <t>Area Palembang, Medan, Jambi</t>
  </si>
  <si>
    <t>Bulan</t>
  </si>
  <si>
    <t>Area</t>
  </si>
  <si>
    <t>Penjualan (Rp)</t>
  </si>
  <si>
    <t>05 Mei</t>
  </si>
  <si>
    <t>Medan</t>
  </si>
  <si>
    <t>Palembang</t>
  </si>
  <si>
    <t>Jambi</t>
  </si>
  <si>
    <t>06 Juni</t>
  </si>
  <si>
    <t>07 Juli</t>
  </si>
  <si>
    <t>08 Agustus</t>
  </si>
  <si>
    <t>SUM of Penjualan (Rp)</t>
  </si>
  <si>
    <t>Penanganan ERROR</t>
  </si>
  <si>
    <t>A</t>
  </si>
  <si>
    <t>Rental Mobil "Suka-Suka Maju"</t>
  </si>
  <si>
    <t>Keterangan Soal :</t>
  </si>
  <si>
    <t>Jl. Asem Raya 3 No. 99</t>
  </si>
  <si>
    <t>1. Biaya Sewa = Lama Sewa dikali Tarif/Jam</t>
  </si>
  <si>
    <t>2. Denda diisi dengan menggunakan fungsi if, dengan ketentuan sebagai berikut :</t>
  </si>
  <si>
    <t>jika lama sewa lebih dari 24 jam, maka kena dengan 5% dari biaya sewa</t>
  </si>
  <si>
    <t>NO</t>
  </si>
  <si>
    <t>NAMA PENYEWA</t>
  </si>
  <si>
    <t>KODE KENDARAAN</t>
  </si>
  <si>
    <t>JENIS KENDARAAN</t>
  </si>
  <si>
    <t>LAMA SEWA</t>
  </si>
  <si>
    <t>TARIF/ JAM</t>
  </si>
  <si>
    <t>BIAYA SEWA</t>
  </si>
  <si>
    <t>DENDA</t>
  </si>
  <si>
    <t>JUMLAH BAYAR</t>
  </si>
  <si>
    <t>3. Jumlah bayar dicari dari biaya sewa ditambah denda</t>
  </si>
  <si>
    <t>Yoga</t>
  </si>
  <si>
    <t>MB</t>
  </si>
  <si>
    <t>Santi</t>
  </si>
  <si>
    <t>TR</t>
  </si>
  <si>
    <t>Arumi</t>
  </si>
  <si>
    <t>SD</t>
  </si>
  <si>
    <t>Ganjar</t>
  </si>
  <si>
    <t>Gunawan</t>
  </si>
  <si>
    <t>Khairul</t>
  </si>
  <si>
    <t>Adam</t>
  </si>
  <si>
    <t>Rully</t>
  </si>
  <si>
    <t>Referensi</t>
  </si>
  <si>
    <t>Mini Bus</t>
  </si>
  <si>
    <t>Tarif/Jam</t>
  </si>
  <si>
    <t>Sedan</t>
  </si>
  <si>
    <t>Truk</t>
  </si>
  <si>
    <t>Sum of Penjualan (Rp)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</si>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</sst>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yy"/>
    <numFmt numFmtId="165" formatCode="_-* #,##0_-;\-* #,##0_-;_-* &quot;-&quot;??_-;_-@"/>
    <numFmt numFmtId="166" formatCode="#,##0;\(#,##0\)"/>
    <numFmt numFmtId="167" formatCode="mm/dd/yyyy"/>
    <numFmt numFmtId="168" formatCode="[$Rp]#,##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3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Roboto"/>
    </font>
    <font>
      <sz val="10"/>
      <color theme="1"/>
      <name val="Roboto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5" fontId="3" fillId="0" borderId="1" xfId="0" applyNumberFormat="1" applyFont="1" applyBorder="1" applyAlignment="1">
      <alignment horizontal="center" wrapText="1"/>
    </xf>
    <xf numFmtId="166" fontId="4" fillId="0" borderId="1" xfId="0" applyNumberFormat="1" applyFont="1" applyBorder="1"/>
    <xf numFmtId="0" fontId="4" fillId="0" borderId="0" xfId="0" applyFont="1"/>
    <xf numFmtId="166" fontId="5" fillId="0" borderId="0" xfId="0" applyNumberFormat="1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6" fontId="5" fillId="0" borderId="1" xfId="0" applyNumberFormat="1" applyFont="1" applyBorder="1"/>
    <xf numFmtId="0" fontId="4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4" fillId="0" borderId="1" xfId="0" applyNumberFormat="1" applyFont="1" applyBorder="1"/>
    <xf numFmtId="3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4" fillId="0" borderId="0" xfId="0" applyNumberFormat="1" applyFont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8" fillId="0" borderId="1" xfId="0" applyFont="1" applyBorder="1"/>
    <xf numFmtId="3" fontId="8" fillId="0" borderId="1" xfId="0" applyNumberFormat="1" applyFont="1" applyBorder="1" applyAlignment="1">
      <alignment horizontal="right"/>
    </xf>
    <xf numFmtId="0" fontId="8" fillId="0" borderId="1" xfId="0" quotePrefix="1" applyFont="1" applyBorder="1"/>
    <xf numFmtId="165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168" fontId="9" fillId="0" borderId="4" xfId="0" applyNumberFormat="1" applyFont="1" applyBorder="1"/>
    <xf numFmtId="0" fontId="4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68" fontId="4" fillId="0" borderId="1" xfId="0" applyNumberFormat="1" applyFont="1" applyBorder="1"/>
    <xf numFmtId="0" fontId="7" fillId="0" borderId="0" xfId="0" applyFont="1" applyAlignment="1">
      <alignment horizontal="center"/>
    </xf>
    <xf numFmtId="0" fontId="0" fillId="0" borderId="0" xfId="0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13" fillId="0" borderId="5" xfId="0" pivotButton="1" applyFont="1" applyBorder="1"/>
    <xf numFmtId="164" fontId="13" fillId="0" borderId="5" xfId="0" applyNumberFormat="1" applyFont="1" applyBorder="1"/>
    <xf numFmtId="164" fontId="13" fillId="0" borderId="8" xfId="0" applyNumberFormat="1" applyFont="1" applyBorder="1"/>
    <xf numFmtId="164" fontId="13" fillId="0" borderId="9" xfId="0" applyNumberFormat="1" applyFont="1" applyBorder="1"/>
    <xf numFmtId="0" fontId="13" fillId="0" borderId="5" xfId="0" applyFont="1" applyBorder="1"/>
    <xf numFmtId="0" fontId="13" fillId="0" borderId="10" xfId="0" applyFont="1" applyBorder="1"/>
    <xf numFmtId="0" fontId="13" fillId="0" borderId="12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NumberFormat="1" applyBorder="1"/>
  </cellXfs>
  <cellStyles count="1">
    <cellStyle name="Normal" xfId="0" builtinId="0"/>
  </cellStyles>
  <dxfs count="5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Penjualan Mobil Area Palembang Mei - Agustus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'4. Pembuatan Chart dan Grafik'!$A$23</c:f>
              <c:strCache>
                <c:ptCount val="1"/>
                <c:pt idx="0">
                  <c:v>Palembang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BE-4346-85ED-E8BF31DD82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BE-4346-85ED-E8BF31DD82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BE-4346-85ED-E8BF31DD82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DBE-4346-85ED-E8BF31DD82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DBE-4346-85ED-E8BF31DD82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DBE-4346-85ED-E8BF31DD82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DBE-4346-85ED-E8BF31DD82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DBE-4346-85ED-E8BF31DD82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 Pembuatan Chart dan Grafik'!$B$22:$E$22</c:f>
              <c:strCache>
                <c:ptCount val="4"/>
                <c:pt idx="0">
                  <c:v>05 Mei</c:v>
                </c:pt>
                <c:pt idx="1">
                  <c:v>06 Juni</c:v>
                </c:pt>
                <c:pt idx="2">
                  <c:v>07 Juli</c:v>
                </c:pt>
                <c:pt idx="3">
                  <c:v>08 Agustus</c:v>
                </c:pt>
              </c:strCache>
            </c:strRef>
          </c:cat>
          <c:val>
            <c:numRef>
              <c:f>'4. Pembuatan Chart dan Grafik'!$B$23:$E$23</c:f>
              <c:numCache>
                <c:formatCode>General</c:formatCode>
                <c:ptCount val="4"/>
                <c:pt idx="0">
                  <c:v>9316000000</c:v>
                </c:pt>
                <c:pt idx="1">
                  <c:v>11784000000</c:v>
                </c:pt>
                <c:pt idx="2">
                  <c:v>8356000000</c:v>
                </c:pt>
                <c:pt idx="3">
                  <c:v>7983000000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E-4346-85ED-E8BF31DD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Penjualan Mobil Jambi, Medan and Palembang dari Mei-Agustus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'4. Pembuatan Chart dan Grafik'!$B$29</c:f>
              <c:strCache>
                <c:ptCount val="1"/>
                <c:pt idx="0">
                  <c:v>Jambi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'4. Pembuatan Chart dan Grafik'!$A$30:$A$33</c:f>
              <c:strCache>
                <c:ptCount val="4"/>
                <c:pt idx="0">
                  <c:v>05 Mei</c:v>
                </c:pt>
                <c:pt idx="1">
                  <c:v>06 Juni</c:v>
                </c:pt>
                <c:pt idx="2">
                  <c:v>07 Juli</c:v>
                </c:pt>
                <c:pt idx="3">
                  <c:v>08 Agustus</c:v>
                </c:pt>
              </c:strCache>
            </c:strRef>
          </c:cat>
          <c:val>
            <c:numRef>
              <c:f>'4. Pembuatan Chart dan Grafik'!$B$30:$B$33</c:f>
              <c:numCache>
                <c:formatCode>General</c:formatCode>
                <c:ptCount val="4"/>
                <c:pt idx="0">
                  <c:v>6461000000</c:v>
                </c:pt>
                <c:pt idx="1">
                  <c:v>8183000000</c:v>
                </c:pt>
                <c:pt idx="2">
                  <c:v>9843000000</c:v>
                </c:pt>
                <c:pt idx="3">
                  <c:v>10613000000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8-4FB1-AA6E-DAA74C1E798C}"/>
            </c:ext>
          </c:extLst>
        </c:ser>
        <c:ser>
          <c:idx val="1"/>
          <c:order val="1"/>
          <c:tx>
            <c:strRef>
              <c:f>'4. Pembuatan Chart dan Grafik'!$C$29</c:f>
              <c:strCache>
                <c:ptCount val="1"/>
                <c:pt idx="0">
                  <c:v>Medan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'4. Pembuatan Chart dan Grafik'!$A$30:$A$33</c:f>
              <c:strCache>
                <c:ptCount val="4"/>
                <c:pt idx="0">
                  <c:v>05 Mei</c:v>
                </c:pt>
                <c:pt idx="1">
                  <c:v>06 Juni</c:v>
                </c:pt>
                <c:pt idx="2">
                  <c:v>07 Juli</c:v>
                </c:pt>
                <c:pt idx="3">
                  <c:v>08 Agustus</c:v>
                </c:pt>
              </c:strCache>
            </c:strRef>
          </c:cat>
          <c:val>
            <c:numRef>
              <c:f>'4. Pembuatan Chart dan Grafik'!$C$30:$C$33</c:f>
              <c:numCache>
                <c:formatCode>General</c:formatCode>
                <c:ptCount val="4"/>
                <c:pt idx="0">
                  <c:v>8525000000</c:v>
                </c:pt>
                <c:pt idx="1">
                  <c:v>8146000000</c:v>
                </c:pt>
                <c:pt idx="2">
                  <c:v>10132000000</c:v>
                </c:pt>
                <c:pt idx="3">
                  <c:v>8369000000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8-4FB1-AA6E-DAA74C1E798C}"/>
            </c:ext>
          </c:extLst>
        </c:ser>
        <c:ser>
          <c:idx val="2"/>
          <c:order val="2"/>
          <c:tx>
            <c:strRef>
              <c:f>'4. Pembuatan Chart dan Grafik'!$D$29</c:f>
              <c:strCache>
                <c:ptCount val="1"/>
                <c:pt idx="0">
                  <c:v>Palembang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strRef>
              <c:f>'4. Pembuatan Chart dan Grafik'!$A$30:$A$33</c:f>
              <c:strCache>
                <c:ptCount val="4"/>
                <c:pt idx="0">
                  <c:v>05 Mei</c:v>
                </c:pt>
                <c:pt idx="1">
                  <c:v>06 Juni</c:v>
                </c:pt>
                <c:pt idx="2">
                  <c:v>07 Juli</c:v>
                </c:pt>
                <c:pt idx="3">
                  <c:v>08 Agustus</c:v>
                </c:pt>
              </c:strCache>
            </c:strRef>
          </c:cat>
          <c:val>
            <c:numRef>
              <c:f>'4. Pembuatan Chart dan Grafik'!$D$30:$D$33</c:f>
              <c:numCache>
                <c:formatCode>General</c:formatCode>
                <c:ptCount val="4"/>
                <c:pt idx="0">
                  <c:v>9316000000</c:v>
                </c:pt>
                <c:pt idx="1">
                  <c:v>11784000000</c:v>
                </c:pt>
                <c:pt idx="2">
                  <c:v>8356000000</c:v>
                </c:pt>
                <c:pt idx="3">
                  <c:v>7983000000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8-4FB1-AA6E-DAA74C1E7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6155879"/>
        <c:axId val="791169085"/>
      </c:barChart>
      <c:catAx>
        <c:axId val="826155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91169085"/>
        <c:crosses val="autoZero"/>
        <c:auto val="1"/>
        <c:lblAlgn val="ctr"/>
        <c:lblOffset val="100"/>
        <c:noMultiLvlLbl val="1"/>
      </c:catAx>
      <c:valAx>
        <c:axId val="791169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615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[RIZKY HANDAYANI_Proyek Akhir Basic Spreadsheet.xlsx]4. Pembuatan Chart dan Grafik!PivotTable2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Penjualan Mobil Tiap Bulan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 Pembuatan Chart dan Grafik'!$B$37:$B$38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 Pembuatan Chart dan Grafik'!$A$39:$A$42</c:f>
              <c:strCache>
                <c:ptCount val="4"/>
                <c:pt idx="0">
                  <c:v>05 Mei</c:v>
                </c:pt>
                <c:pt idx="1">
                  <c:v>06 Juni</c:v>
                </c:pt>
                <c:pt idx="2">
                  <c:v>07 Juli</c:v>
                </c:pt>
                <c:pt idx="3">
                  <c:v>08 Agustus</c:v>
                </c:pt>
              </c:strCache>
            </c:strRef>
          </c:cat>
          <c:val>
            <c:numRef>
              <c:f>'4. Pembuatan Chart dan Grafik'!$B$39:$B$42</c:f>
              <c:numCache>
                <c:formatCode>General</c:formatCode>
                <c:ptCount val="4"/>
                <c:pt idx="0">
                  <c:v>24302000000</c:v>
                </c:pt>
                <c:pt idx="1">
                  <c:v>28113000000</c:v>
                </c:pt>
                <c:pt idx="2">
                  <c:v>28331000000</c:v>
                </c:pt>
                <c:pt idx="3">
                  <c:v>26965000000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B-4490-B80D-934C9737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51967"/>
        <c:axId val="1749750303"/>
      </c:lineChart>
      <c:catAx>
        <c:axId val="174975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9750303"/>
        <c:crosses val="autoZero"/>
        <c:auto val="1"/>
        <c:lblAlgn val="ctr"/>
        <c:lblOffset val="100"/>
        <c:noMultiLvlLbl val="0"/>
      </c:catAx>
      <c:valAx>
        <c:axId val="17497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497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</xdr:row>
      <xdr:rowOff>9525</xdr:rowOff>
    </xdr:from>
    <xdr:ext cx="4362450" cy="1438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5735" t="20513" r="12187" b="31090"/>
        <a:stretch/>
      </xdr:blipFill>
      <xdr:spPr>
        <a:xfrm>
          <a:off x="19050" y="2133600"/>
          <a:ext cx="4362450" cy="14382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819150</xdr:colOff>
      <xdr:row>18</xdr:row>
      <xdr:rowOff>19050</xdr:rowOff>
    </xdr:from>
    <xdr:ext cx="4667250" cy="2628900"/>
    <xdr:graphicFrame macro="">
      <xdr:nvGraphicFramePr>
        <xdr:cNvPr id="1900605520" name="Chart 1" title="Chart">
          <a:extLst>
            <a:ext uri="{FF2B5EF4-FFF2-40B4-BE49-F238E27FC236}">
              <a16:creationId xmlns:a16="http://schemas.microsoft.com/office/drawing/2014/main" id="{00000000-0008-0000-0300-000050F04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47625</xdr:colOff>
      <xdr:row>32</xdr:row>
      <xdr:rowOff>38100</xdr:rowOff>
    </xdr:from>
    <xdr:ext cx="5610225" cy="3533775"/>
    <xdr:graphicFrame macro="">
      <xdr:nvGraphicFramePr>
        <xdr:cNvPr id="459125092" name="Chart 3" title="Chart">
          <a:extLst>
            <a:ext uri="{FF2B5EF4-FFF2-40B4-BE49-F238E27FC236}">
              <a16:creationId xmlns:a16="http://schemas.microsoft.com/office/drawing/2014/main" id="{00000000-0008-0000-0300-000064B15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38100</xdr:colOff>
      <xdr:row>43</xdr:row>
      <xdr:rowOff>171450</xdr:rowOff>
    </xdr:from>
    <xdr:to>
      <xdr:col>4</xdr:col>
      <xdr:colOff>542925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43F43-74EF-4ADD-A7BC-1ADEB50E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555.481084375002" refreshedVersion="7" recordCount="12" xr:uid="{00000000-000A-0000-FFFF-FFFF01000000}">
  <cacheSource type="worksheet">
    <worksheetSource ref="A5:C17" sheet="4. Pembuatan Chart dan Grafik"/>
  </cacheSource>
  <cacheFields count="3">
    <cacheField name="Bulan" numFmtId="0">
      <sharedItems count="4">
        <s v="05 Mei"/>
        <s v="06 Juni"/>
        <s v="07 Juli"/>
        <s v="08 Agustus"/>
      </sharedItems>
    </cacheField>
    <cacheField name="Area" numFmtId="0">
      <sharedItems count="3">
        <s v="Medan"/>
        <s v="Palembang"/>
        <s v="Jambi"/>
      </sharedItems>
    </cacheField>
    <cacheField name="Penjualan (Rp)" numFmtId="3">
      <sharedItems containsSemiMixedTypes="0" containsString="0" containsNumber="1" containsInteger="1" minValue="6461000000" maxValue="11784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555.481086689811" refreshedVersion="7" recordCount="8" xr:uid="{00000000-000A-0000-FFFF-FFFF00000000}">
  <cacheSource type="worksheet">
    <worksheetSource ref="A1:E9" sheet="3. Penggunaan Pivot Table, Sort"/>
  </cacheSource>
  <cacheFields count="5">
    <cacheField name="Tanggal" numFmtId="164">
      <sharedItems containsSemiMixedTypes="0" containsNonDate="0" containsDate="1" containsString="0" minDate="2024-08-01T00:00:00" maxDate="2024-08-05T00:00:00" count="4">
        <d v="2024-08-01T00:00:00"/>
        <d v="2024-08-02T00:00:00"/>
        <d v="2024-08-03T00:00:00"/>
        <d v="2024-08-04T00:00:00"/>
      </sharedItems>
    </cacheField>
    <cacheField name="Produk" numFmtId="0">
      <sharedItems count="3">
        <s v="Produk A"/>
        <s v="Produk B"/>
        <s v="Produk C"/>
      </sharedItems>
    </cacheField>
    <cacheField name="Jumlah Terjual" numFmtId="0">
      <sharedItems containsSemiMixedTypes="0" containsString="0" containsNumber="1" containsInteger="1" minValue="5" maxValue="15"/>
    </cacheField>
    <cacheField name="Harga Satuan (Rp)" numFmtId="3">
      <sharedItems containsSemiMixedTypes="0" containsString="0" containsNumber="1" containsInteger="1" minValue="15000" maxValue="25000"/>
    </cacheField>
    <cacheField name="Total Penjualan (Rp)" numFmtId="3">
      <sharedItems containsSemiMixedTypes="0" containsString="0" containsNumber="1" containsInteger="1" minValue="100000" maxValue="2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8525000000"/>
  </r>
  <r>
    <x v="0"/>
    <x v="1"/>
    <n v="9316000000"/>
  </r>
  <r>
    <x v="0"/>
    <x v="2"/>
    <n v="6461000000"/>
  </r>
  <r>
    <x v="1"/>
    <x v="0"/>
    <n v="8146000000"/>
  </r>
  <r>
    <x v="1"/>
    <x v="1"/>
    <n v="11784000000"/>
  </r>
  <r>
    <x v="1"/>
    <x v="2"/>
    <n v="8183000000"/>
  </r>
  <r>
    <x v="2"/>
    <x v="0"/>
    <n v="10132000000"/>
  </r>
  <r>
    <x v="2"/>
    <x v="1"/>
    <n v="8356000000"/>
  </r>
  <r>
    <x v="2"/>
    <x v="2"/>
    <n v="9843000000"/>
  </r>
  <r>
    <x v="3"/>
    <x v="0"/>
    <n v="8369000000"/>
  </r>
  <r>
    <x v="3"/>
    <x v="1"/>
    <n v="7983000000"/>
  </r>
  <r>
    <x v="3"/>
    <x v="2"/>
    <n v="10613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0"/>
    <n v="20000"/>
    <n v="200000"/>
  </r>
  <r>
    <x v="0"/>
    <x v="1"/>
    <n v="15"/>
    <n v="15000"/>
    <n v="225000"/>
  </r>
  <r>
    <x v="1"/>
    <x v="0"/>
    <n v="5"/>
    <n v="20000"/>
    <n v="100000"/>
  </r>
  <r>
    <x v="1"/>
    <x v="2"/>
    <n v="8"/>
    <n v="25000"/>
    <n v="200000"/>
  </r>
  <r>
    <x v="2"/>
    <x v="1"/>
    <n v="7"/>
    <n v="15000"/>
    <n v="105000"/>
  </r>
  <r>
    <x v="2"/>
    <x v="0"/>
    <n v="12"/>
    <n v="20000"/>
    <n v="240000"/>
  </r>
  <r>
    <x v="3"/>
    <x v="2"/>
    <n v="6"/>
    <n v="25000"/>
    <n v="150000"/>
  </r>
  <r>
    <x v="3"/>
    <x v="1"/>
    <n v="14"/>
    <n v="15000"/>
    <n v="2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3. Penggunaan Pivot Table, Sort" cacheId="9" applyNumberFormats="0" applyBorderFormats="0" applyFontFormats="0" applyPatternFormats="0" applyAlignmentFormats="0" applyWidthHeightFormats="0" dataCaption="" updatedVersion="7" compact="0" compactData="0">
  <location ref="G2:L7" firstHeaderRow="1" firstDataRow="2" firstDataCol="1"/>
  <pivotFields count="5">
    <pivotField name="Tanggal" axis="axisCol" compact="0" numFmtId="164" outline="0" multipleItemSelectionAllowed="1" showAll="0" sortType="ascending">
      <items count="5">
        <item x="0"/>
        <item x="1"/>
        <item x="2"/>
        <item x="3"/>
        <item t="default"/>
      </items>
    </pivotField>
    <pivotField name="Produk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Jumlah Terjual" compact="0" outline="0" multipleItemSelectionAllowed="1" showAll="0"/>
    <pivotField name="Harga Satuan (Rp)" compact="0" numFmtId="3" outline="0" multipleItemSelectionAllowed="1" showAll="0"/>
    <pivotField name="Total Penjualan (Rp)" dataField="1" compact="0" numFmtId="3" outline="0" multipleItemSelectionAllowe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Penjualan (Rp)" fld="4" baseField="0"/>
  </dataFields>
  <formats count="5"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61B6-D6D3-4AC6-A329-E6BE6CB8A85D}" name="PivotTable2" cacheId="12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rowGrandTotals="0" colGrandTotals="0" itemPrintTitles="1" showDropZones="0" indent="0" compact="0" compactData="0" gridDropZones="1" chartFormat="1">
  <location ref="A37:B42" firstHeaderRow="2" firstDataRow="2" firstDataCol="1"/>
  <pivotFields count="3">
    <pivotField axis="axisRow" compact="0" outline="0" showAll="0" includeNewItemsInFilter="1">
      <items count="5">
        <item x="0"/>
        <item x="1"/>
        <item x="2"/>
        <item x="3"/>
        <item t="default"/>
      </items>
    </pivotField>
    <pivotField compact="0" outline="0" showAll="0" includeNewItemsInFilter="1"/>
    <pivotField dataField="1" compact="0" numFmtId="3" outline="0" showAll="0" includeNewItemsInFilter="1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Penjualan (Rp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4. Pembuatan Chart dan Grafik 3" cacheId="12" applyNumberFormats="0" applyBorderFormats="0" applyFontFormats="0" applyPatternFormats="0" applyAlignmentFormats="0" applyWidthHeightFormats="0" dataCaption="" updatedVersion="7" compact="0" compactData="0">
  <location ref="A28:E34" firstHeaderRow="1" firstDataRow="2" firstDataCol="1"/>
  <pivotFields count="3">
    <pivotField name="Bulan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Area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Penjualan (Rp)" dataField="1" compact="0" numFmtId="3" outline="0" multipleItemSelectionAllowe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enjualan (Rp)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4. Pembuatan Chart dan Grafik" cacheId="12" applyNumberFormats="0" applyBorderFormats="0" applyFontFormats="0" applyPatternFormats="0" applyAlignmentFormats="0" applyWidthHeightFormats="0" dataCaption="" updatedVersion="7" compact="0" compactData="0">
  <location ref="A21:F24" firstHeaderRow="1" firstDataRow="2" firstDataCol="1"/>
  <pivotFields count="3">
    <pivotField name="Bulan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Area" axis="axisRow" compact="0" outline="0" multipleItemSelectionAllowed="1" showAll="0" sortType="ascending">
      <items count="4">
        <item h="1" x="2"/>
        <item h="1" x="0"/>
        <item x="1"/>
        <item t="default"/>
      </items>
    </pivotField>
    <pivotField name="Penjualan (Rp)" dataField="1" compact="0" numFmtId="3" outline="0" multipleItemSelectionAllowed="1" showAll="0"/>
  </pivotFields>
  <rowFields count="1">
    <field x="1"/>
  </rowFields>
  <rowItems count="2"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enjualan (Rp)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14" sqref="E14"/>
    </sheetView>
  </sheetViews>
  <sheetFormatPr defaultColWidth="12.5703125" defaultRowHeight="15" customHeight="1" x14ac:dyDescent="0.2"/>
  <cols>
    <col min="1" max="1" width="23" bestFit="1" customWidth="1"/>
    <col min="2" max="2" width="8.7109375" bestFit="1" customWidth="1"/>
    <col min="3" max="3" width="14.85546875" bestFit="1" customWidth="1"/>
    <col min="4" max="4" width="17.85546875" bestFit="1" customWidth="1"/>
    <col min="5" max="5" width="19.85546875" bestFit="1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customHeight="1" x14ac:dyDescent="0.2">
      <c r="A2" s="3">
        <v>45505</v>
      </c>
      <c r="B2" s="4" t="s">
        <v>5</v>
      </c>
      <c r="C2" s="5">
        <v>10</v>
      </c>
      <c r="D2" s="6">
        <v>20000</v>
      </c>
      <c r="E2" s="7">
        <f t="shared" ref="E2:E7" si="0">C2*D2</f>
        <v>200000</v>
      </c>
    </row>
    <row r="3" spans="1:5" ht="15.75" customHeight="1" x14ac:dyDescent="0.2">
      <c r="A3" s="3">
        <v>45506</v>
      </c>
      <c r="B3" s="4" t="s">
        <v>6</v>
      </c>
      <c r="C3" s="5">
        <v>15</v>
      </c>
      <c r="D3" s="6">
        <v>15000</v>
      </c>
      <c r="E3" s="7">
        <f t="shared" si="0"/>
        <v>225000</v>
      </c>
    </row>
    <row r="4" spans="1:5" ht="15.75" customHeight="1" x14ac:dyDescent="0.2">
      <c r="A4" s="3">
        <v>45507</v>
      </c>
      <c r="B4" s="4" t="s">
        <v>5</v>
      </c>
      <c r="C4" s="5">
        <v>5</v>
      </c>
      <c r="D4" s="6">
        <v>20000</v>
      </c>
      <c r="E4" s="7">
        <f t="shared" si="0"/>
        <v>100000</v>
      </c>
    </row>
    <row r="5" spans="1:5" ht="15.75" customHeight="1" x14ac:dyDescent="0.2">
      <c r="A5" s="3">
        <v>45508</v>
      </c>
      <c r="B5" s="4" t="s">
        <v>7</v>
      </c>
      <c r="C5" s="5">
        <v>8</v>
      </c>
      <c r="D5" s="6">
        <v>25000</v>
      </c>
      <c r="E5" s="7">
        <f t="shared" si="0"/>
        <v>200000</v>
      </c>
    </row>
    <row r="6" spans="1:5" ht="15.75" customHeight="1" x14ac:dyDescent="0.2">
      <c r="A6" s="3">
        <v>45509</v>
      </c>
      <c r="B6" s="4" t="s">
        <v>6</v>
      </c>
      <c r="C6" s="5">
        <v>7</v>
      </c>
      <c r="D6" s="6">
        <v>15000</v>
      </c>
      <c r="E6" s="7">
        <f t="shared" si="0"/>
        <v>105000</v>
      </c>
    </row>
    <row r="7" spans="1:5" ht="15.75" customHeight="1" x14ac:dyDescent="0.2">
      <c r="A7" s="3">
        <v>45510</v>
      </c>
      <c r="B7" s="4" t="s">
        <v>5</v>
      </c>
      <c r="C7" s="5">
        <v>12</v>
      </c>
      <c r="D7" s="6">
        <v>20000</v>
      </c>
      <c r="E7" s="7">
        <f t="shared" si="0"/>
        <v>240000</v>
      </c>
    </row>
    <row r="8" spans="1:5" ht="15.75" customHeight="1" x14ac:dyDescent="0.2"/>
    <row r="9" spans="1:5" ht="15.75" customHeight="1" x14ac:dyDescent="0.2">
      <c r="A9" s="8" t="s">
        <v>8</v>
      </c>
      <c r="C9" s="9">
        <f>SUM(E2:E7)</f>
        <v>1070000</v>
      </c>
    </row>
    <row r="10" spans="1:5" ht="15.75" customHeight="1" x14ac:dyDescent="0.2">
      <c r="A10" s="8" t="s">
        <v>9</v>
      </c>
      <c r="C10" s="10">
        <f>COUNT(A2:A7)</f>
        <v>6</v>
      </c>
    </row>
    <row r="11" spans="1:5" ht="15.75" customHeight="1" x14ac:dyDescent="0.2">
      <c r="A11" s="8" t="s">
        <v>10</v>
      </c>
      <c r="C11" s="10">
        <f>AVERAGE(C2:C7)</f>
        <v>9.5</v>
      </c>
    </row>
    <row r="12" spans="1:5" ht="15.75" customHeight="1" x14ac:dyDescent="0.2">
      <c r="A12" s="8" t="s">
        <v>11</v>
      </c>
      <c r="C12" s="10">
        <f>COUNTA(B2:B7)</f>
        <v>6</v>
      </c>
    </row>
    <row r="13" spans="1:5" ht="15.75" customHeight="1" x14ac:dyDescent="0.2">
      <c r="A13" s="8" t="s">
        <v>12</v>
      </c>
      <c r="C13" s="9">
        <f>MIN(E2:E7)</f>
        <v>100000</v>
      </c>
    </row>
    <row r="14" spans="1:5" ht="15.75" customHeight="1" x14ac:dyDescent="0.2">
      <c r="A14" s="8" t="s">
        <v>13</v>
      </c>
      <c r="C14" s="9">
        <f>MAX(E2:E7)</f>
        <v>240000</v>
      </c>
    </row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4" sqref="B14"/>
    </sheetView>
  </sheetViews>
  <sheetFormatPr defaultColWidth="12.5703125" defaultRowHeight="15" customHeight="1" x14ac:dyDescent="0.2"/>
  <cols>
    <col min="1" max="1" width="12.5703125" customWidth="1"/>
    <col min="2" max="2" width="8.7109375" bestFit="1" customWidth="1"/>
    <col min="3" max="3" width="7.7109375" bestFit="1" customWidth="1"/>
    <col min="4" max="4" width="11.5703125" bestFit="1" customWidth="1"/>
    <col min="5" max="5" width="10.28515625" bestFit="1" customWidth="1"/>
    <col min="6" max="8" width="15.7109375" bestFit="1" customWidth="1"/>
    <col min="9" max="9" width="10.5703125" bestFit="1" customWidth="1"/>
  </cols>
  <sheetData>
    <row r="1" spans="1:9" ht="38.2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14</v>
      </c>
      <c r="G1" s="11" t="s">
        <v>15</v>
      </c>
      <c r="H1" s="11" t="s">
        <v>16</v>
      </c>
      <c r="I1" s="11" t="s">
        <v>17</v>
      </c>
    </row>
    <row r="2" spans="1:9" ht="15.75" customHeight="1" x14ac:dyDescent="0.2">
      <c r="A2" s="12">
        <v>45299</v>
      </c>
      <c r="B2" s="13" t="s">
        <v>5</v>
      </c>
      <c r="C2" s="13">
        <v>10</v>
      </c>
      <c r="D2" s="6">
        <v>20000</v>
      </c>
      <c r="E2" s="14">
        <f t="shared" ref="E2:E7" si="0">C2*D2</f>
        <v>200000</v>
      </c>
      <c r="F2" s="13" t="str">
        <f t="shared" ref="F2:F7" si="1">IF(C2&gt;10,"Diskon 10%","Tidak Ada Diskon")</f>
        <v>Tidak Ada Diskon</v>
      </c>
      <c r="G2" s="15" t="str">
        <f>IF(AND(B2="Produk A",C2&gt;10,A2="01/08/2024"),"Diskon 15%","Tidak Ada Diskon")</f>
        <v>Tidak Ada Diskon</v>
      </c>
      <c r="H2" s="15" t="str">
        <f t="shared" ref="H2:H7" si="2">IF(OR(B2="Produk B",C2&gt;10),"Diskon 10%","Tidak Ada Diskon")</f>
        <v>Tidak Ada Diskon</v>
      </c>
      <c r="I2" s="15" t="str">
        <f>_xlfn.IFS(C2&gt;10,"Diskon 10%", C2&gt;=5,"Diskon 5%",C2&lt;5,"Tidak Ada Diskon")</f>
        <v>Diskon 5%</v>
      </c>
    </row>
    <row r="3" spans="1:9" ht="15.75" customHeight="1" x14ac:dyDescent="0.2">
      <c r="A3" s="12">
        <v>45299</v>
      </c>
      <c r="B3" s="13" t="s">
        <v>6</v>
      </c>
      <c r="C3" s="13">
        <v>15</v>
      </c>
      <c r="D3" s="6">
        <v>15000</v>
      </c>
      <c r="E3" s="14">
        <f t="shared" si="0"/>
        <v>225000</v>
      </c>
      <c r="F3" s="13" t="str">
        <f t="shared" si="1"/>
        <v>Diskon 10%</v>
      </c>
      <c r="G3" s="15" t="str">
        <f t="shared" ref="G2:G7" si="3">IF(AND(B3="Produk A",C3&gt;10,A3="01/08/2024"),"Diskon 15%","Tidak Ada Diskon")</f>
        <v>Tidak Ada Diskon</v>
      </c>
      <c r="H3" s="15" t="str">
        <f t="shared" si="2"/>
        <v>Diskon 10%</v>
      </c>
      <c r="I3" s="15" t="str">
        <f t="shared" ref="I3:I7" si="4">_xlfn.IFS(C3&gt;10,"Diskon 10%", C3&gt;=5,"Diskon 5%",C3&lt;5,"Tidak Ada Diskon")</f>
        <v>Diskon 10%</v>
      </c>
    </row>
    <row r="4" spans="1:9" ht="15.75" customHeight="1" x14ac:dyDescent="0.2">
      <c r="A4" s="12">
        <v>45330</v>
      </c>
      <c r="B4" s="13" t="s">
        <v>6</v>
      </c>
      <c r="C4" s="13">
        <v>5</v>
      </c>
      <c r="D4" s="6">
        <v>20000</v>
      </c>
      <c r="E4" s="14">
        <f t="shared" si="0"/>
        <v>100000</v>
      </c>
      <c r="F4" s="13" t="str">
        <f t="shared" si="1"/>
        <v>Tidak Ada Diskon</v>
      </c>
      <c r="G4" s="15" t="str">
        <f t="shared" si="3"/>
        <v>Tidak Ada Diskon</v>
      </c>
      <c r="H4" s="15" t="str">
        <f t="shared" si="2"/>
        <v>Diskon 10%</v>
      </c>
      <c r="I4" s="15" t="str">
        <f t="shared" si="4"/>
        <v>Diskon 5%</v>
      </c>
    </row>
    <row r="5" spans="1:9" ht="15.75" customHeight="1" x14ac:dyDescent="0.2">
      <c r="A5" s="12">
        <v>45330</v>
      </c>
      <c r="B5" s="13" t="s">
        <v>7</v>
      </c>
      <c r="C5" s="13">
        <v>8</v>
      </c>
      <c r="D5" s="6">
        <v>25000</v>
      </c>
      <c r="E5" s="14">
        <f t="shared" si="0"/>
        <v>200000</v>
      </c>
      <c r="F5" s="13" t="str">
        <f t="shared" si="1"/>
        <v>Tidak Ada Diskon</v>
      </c>
      <c r="G5" s="15" t="str">
        <f t="shared" si="3"/>
        <v>Tidak Ada Diskon</v>
      </c>
      <c r="H5" s="15" t="str">
        <f t="shared" si="2"/>
        <v>Tidak Ada Diskon</v>
      </c>
      <c r="I5" s="15" t="str">
        <f t="shared" si="4"/>
        <v>Diskon 5%</v>
      </c>
    </row>
    <row r="6" spans="1:9" ht="15.75" customHeight="1" x14ac:dyDescent="0.2">
      <c r="A6" s="12">
        <v>45359</v>
      </c>
      <c r="B6" s="13" t="s">
        <v>6</v>
      </c>
      <c r="C6" s="13">
        <v>7</v>
      </c>
      <c r="D6" s="6">
        <v>15000</v>
      </c>
      <c r="E6" s="14">
        <f t="shared" si="0"/>
        <v>105000</v>
      </c>
      <c r="F6" s="13" t="str">
        <f t="shared" si="1"/>
        <v>Tidak Ada Diskon</v>
      </c>
      <c r="G6" s="15" t="str">
        <f t="shared" si="3"/>
        <v>Tidak Ada Diskon</v>
      </c>
      <c r="H6" s="15" t="str">
        <f t="shared" si="2"/>
        <v>Diskon 10%</v>
      </c>
      <c r="I6" s="15" t="str">
        <f t="shared" si="4"/>
        <v>Diskon 5%</v>
      </c>
    </row>
    <row r="7" spans="1:9" ht="15.75" customHeight="1" x14ac:dyDescent="0.2">
      <c r="A7" s="12">
        <v>45359</v>
      </c>
      <c r="B7" s="13" t="s">
        <v>5</v>
      </c>
      <c r="C7" s="13">
        <v>12</v>
      </c>
      <c r="D7" s="6">
        <v>20000</v>
      </c>
      <c r="E7" s="14">
        <f t="shared" si="0"/>
        <v>240000</v>
      </c>
      <c r="F7" s="13" t="str">
        <f t="shared" si="1"/>
        <v>Diskon 10%</v>
      </c>
      <c r="G7" s="15" t="str">
        <f t="shared" si="3"/>
        <v>Tidak Ada Diskon</v>
      </c>
      <c r="H7" s="15" t="str">
        <f t="shared" si="2"/>
        <v>Diskon 10%</v>
      </c>
      <c r="I7" s="15" t="str">
        <f t="shared" si="4"/>
        <v>Diskon 10%</v>
      </c>
    </row>
    <row r="8" spans="1:9" ht="15.75" customHeight="1" x14ac:dyDescent="0.2"/>
    <row r="9" spans="1:9" ht="15.75" customHeight="1" x14ac:dyDescent="0.2">
      <c r="A9" s="16" t="s">
        <v>18</v>
      </c>
    </row>
    <row r="10" spans="1:9" ht="15.75" customHeight="1" x14ac:dyDescent="0.2">
      <c r="A10" s="17" t="s">
        <v>19</v>
      </c>
    </row>
    <row r="11" spans="1:9" ht="15.75" customHeight="1" x14ac:dyDescent="0.2">
      <c r="A11" s="8" t="s">
        <v>20</v>
      </c>
    </row>
    <row r="12" spans="1:9" ht="15.75" customHeight="1" x14ac:dyDescent="0.2">
      <c r="A12" s="8" t="s">
        <v>21</v>
      </c>
    </row>
    <row r="13" spans="1:9" ht="15.75" customHeight="1" x14ac:dyDescent="0.2"/>
    <row r="14" spans="1:9" ht="15.75" customHeight="1" x14ac:dyDescent="0.2"/>
    <row r="15" spans="1:9" ht="15.75" customHeight="1" x14ac:dyDescent="0.2">
      <c r="E15" s="18"/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L1000"/>
  <sheetViews>
    <sheetView topLeftCell="D10" workbookViewId="0">
      <selection activeCell="M12" sqref="M12"/>
    </sheetView>
  </sheetViews>
  <sheetFormatPr defaultColWidth="12.5703125" defaultRowHeight="15" customHeight="1" x14ac:dyDescent="0.2"/>
  <cols>
    <col min="4" max="4" width="17.85546875" customWidth="1"/>
    <col min="5" max="5" width="19.85546875" bestFit="1" customWidth="1"/>
    <col min="7" max="7" width="22.140625" customWidth="1"/>
    <col min="11" max="11" width="22.140625" bestFit="1" customWidth="1"/>
  </cols>
  <sheetData>
    <row r="1" spans="1:12" ht="25.5" x14ac:dyDescent="0.2">
      <c r="A1" s="11" t="s">
        <v>0</v>
      </c>
      <c r="B1" s="11" t="s">
        <v>1</v>
      </c>
      <c r="C1" s="11" t="s">
        <v>2</v>
      </c>
      <c r="D1" s="11" t="s">
        <v>3</v>
      </c>
      <c r="E1" s="2" t="s">
        <v>4</v>
      </c>
      <c r="G1" s="19" t="s">
        <v>22</v>
      </c>
    </row>
    <row r="2" spans="1:12" ht="15.75" customHeight="1" x14ac:dyDescent="0.2">
      <c r="A2" s="20">
        <v>45505</v>
      </c>
      <c r="B2" s="13" t="s">
        <v>5</v>
      </c>
      <c r="C2" s="21">
        <v>10</v>
      </c>
      <c r="D2" s="22">
        <v>20000</v>
      </c>
      <c r="E2" s="23">
        <f t="shared" ref="E2:E9" si="0">C2*D2</f>
        <v>200000</v>
      </c>
      <c r="G2" s="45" t="s">
        <v>23</v>
      </c>
      <c r="H2" s="45" t="s">
        <v>0</v>
      </c>
      <c r="I2" s="46"/>
      <c r="J2" s="46"/>
      <c r="K2" s="46"/>
      <c r="L2" s="47"/>
    </row>
    <row r="3" spans="1:12" ht="15.75" customHeight="1" x14ac:dyDescent="0.2">
      <c r="A3" s="20">
        <v>45505</v>
      </c>
      <c r="B3" s="13" t="s">
        <v>6</v>
      </c>
      <c r="C3" s="21">
        <v>15</v>
      </c>
      <c r="D3" s="22">
        <v>15000</v>
      </c>
      <c r="E3" s="23">
        <f t="shared" si="0"/>
        <v>225000</v>
      </c>
      <c r="G3" s="62" t="s">
        <v>1</v>
      </c>
      <c r="H3" s="63">
        <v>45505</v>
      </c>
      <c r="I3" s="64">
        <v>45506</v>
      </c>
      <c r="J3" s="64">
        <v>45507</v>
      </c>
      <c r="K3" s="64">
        <v>45508</v>
      </c>
      <c r="L3" s="65" t="s">
        <v>24</v>
      </c>
    </row>
    <row r="4" spans="1:12" ht="15.75" customHeight="1" x14ac:dyDescent="0.2">
      <c r="A4" s="20">
        <v>45506</v>
      </c>
      <c r="B4" s="13" t="s">
        <v>5</v>
      </c>
      <c r="C4" s="21">
        <v>5</v>
      </c>
      <c r="D4" s="22">
        <v>20000</v>
      </c>
      <c r="E4" s="23">
        <f t="shared" si="0"/>
        <v>100000</v>
      </c>
      <c r="G4" s="66" t="s">
        <v>5</v>
      </c>
      <c r="H4" s="51">
        <v>200000</v>
      </c>
      <c r="I4" s="52">
        <v>100000</v>
      </c>
      <c r="J4" s="52">
        <v>240000</v>
      </c>
      <c r="K4" s="52"/>
      <c r="L4" s="53">
        <v>540000</v>
      </c>
    </row>
    <row r="5" spans="1:12" ht="15.75" customHeight="1" x14ac:dyDescent="0.2">
      <c r="A5" s="20">
        <v>45506</v>
      </c>
      <c r="B5" s="13" t="s">
        <v>7</v>
      </c>
      <c r="C5" s="21">
        <v>8</v>
      </c>
      <c r="D5" s="22">
        <v>25000</v>
      </c>
      <c r="E5" s="23">
        <f t="shared" si="0"/>
        <v>200000</v>
      </c>
      <c r="G5" s="67" t="s">
        <v>6</v>
      </c>
      <c r="H5" s="55">
        <v>225000</v>
      </c>
      <c r="I5" s="56"/>
      <c r="J5" s="56">
        <v>105000</v>
      </c>
      <c r="K5" s="56">
        <v>210000</v>
      </c>
      <c r="L5" s="57">
        <v>540000</v>
      </c>
    </row>
    <row r="6" spans="1:12" ht="15.75" customHeight="1" x14ac:dyDescent="0.2">
      <c r="A6" s="20">
        <v>45507</v>
      </c>
      <c r="B6" s="13" t="s">
        <v>6</v>
      </c>
      <c r="C6" s="21">
        <v>7</v>
      </c>
      <c r="D6" s="22">
        <v>15000</v>
      </c>
      <c r="E6" s="23">
        <f t="shared" si="0"/>
        <v>105000</v>
      </c>
      <c r="G6" s="67" t="s">
        <v>7</v>
      </c>
      <c r="H6" s="55"/>
      <c r="I6" s="56">
        <v>200000</v>
      </c>
      <c r="J6" s="56"/>
      <c r="K6" s="56">
        <v>150000</v>
      </c>
      <c r="L6" s="57">
        <v>350000</v>
      </c>
    </row>
    <row r="7" spans="1:12" ht="15.75" customHeight="1" x14ac:dyDescent="0.2">
      <c r="A7" s="20">
        <v>45507</v>
      </c>
      <c r="B7" s="13" t="s">
        <v>5</v>
      </c>
      <c r="C7" s="21">
        <v>12</v>
      </c>
      <c r="D7" s="22">
        <v>20000</v>
      </c>
      <c r="E7" s="23">
        <f t="shared" si="0"/>
        <v>240000</v>
      </c>
      <c r="G7" s="68" t="s">
        <v>24</v>
      </c>
      <c r="H7" s="59">
        <v>425000</v>
      </c>
      <c r="I7" s="60">
        <v>300000</v>
      </c>
      <c r="J7" s="60">
        <v>345000</v>
      </c>
      <c r="K7" s="60">
        <v>360000</v>
      </c>
      <c r="L7" s="61">
        <v>1430000</v>
      </c>
    </row>
    <row r="8" spans="1:12" ht="15.75" customHeight="1" x14ac:dyDescent="0.2">
      <c r="A8" s="20">
        <v>45508</v>
      </c>
      <c r="B8" s="13" t="s">
        <v>7</v>
      </c>
      <c r="C8" s="21">
        <v>6</v>
      </c>
      <c r="D8" s="24">
        <v>25000</v>
      </c>
      <c r="E8" s="23">
        <f t="shared" si="0"/>
        <v>150000</v>
      </c>
    </row>
    <row r="9" spans="1:12" ht="15.75" customHeight="1" x14ac:dyDescent="0.2">
      <c r="A9" s="20">
        <v>45508</v>
      </c>
      <c r="B9" s="13" t="s">
        <v>6</v>
      </c>
      <c r="C9" s="21">
        <v>14</v>
      </c>
      <c r="D9" s="24">
        <v>15000</v>
      </c>
      <c r="E9" s="23">
        <f t="shared" si="0"/>
        <v>210000</v>
      </c>
    </row>
    <row r="10" spans="1:12" ht="15.75" customHeight="1" x14ac:dyDescent="0.2">
      <c r="G10" s="19" t="s">
        <v>25</v>
      </c>
    </row>
    <row r="11" spans="1:12" ht="25.5" x14ac:dyDescent="0.2">
      <c r="G11" s="69" t="s">
        <v>0</v>
      </c>
      <c r="H11" s="69" t="s">
        <v>1</v>
      </c>
      <c r="I11" s="69" t="s">
        <v>2</v>
      </c>
      <c r="J11" s="69" t="s">
        <v>3</v>
      </c>
      <c r="K11" s="71" t="s">
        <v>4</v>
      </c>
    </row>
    <row r="12" spans="1:12" ht="15.75" customHeight="1" x14ac:dyDescent="0.2">
      <c r="G12" s="20">
        <v>45505</v>
      </c>
      <c r="H12" s="13" t="s">
        <v>5</v>
      </c>
      <c r="I12" s="21">
        <v>10</v>
      </c>
      <c r="J12" s="22">
        <v>20000</v>
      </c>
      <c r="K12" s="23">
        <f t="shared" ref="K12:K19" si="1">I12*J12</f>
        <v>200000</v>
      </c>
    </row>
    <row r="13" spans="1:12" ht="15.75" customHeight="1" x14ac:dyDescent="0.2">
      <c r="G13" s="20">
        <v>45506</v>
      </c>
      <c r="H13" s="13" t="s">
        <v>5</v>
      </c>
      <c r="I13" s="21">
        <v>5</v>
      </c>
      <c r="J13" s="22">
        <v>20000</v>
      </c>
      <c r="K13" s="23">
        <f t="shared" si="1"/>
        <v>100000</v>
      </c>
    </row>
    <row r="14" spans="1:12" ht="15.75" customHeight="1" x14ac:dyDescent="0.2">
      <c r="G14" s="20">
        <v>45507</v>
      </c>
      <c r="H14" s="13" t="s">
        <v>5</v>
      </c>
      <c r="I14" s="21">
        <v>12</v>
      </c>
      <c r="J14" s="22">
        <v>20000</v>
      </c>
      <c r="K14" s="23">
        <f t="shared" si="1"/>
        <v>240000</v>
      </c>
    </row>
    <row r="15" spans="1:12" ht="15.75" customHeight="1" x14ac:dyDescent="0.2">
      <c r="G15" s="20">
        <v>45505</v>
      </c>
      <c r="H15" s="13" t="s">
        <v>6</v>
      </c>
      <c r="I15" s="21">
        <v>15</v>
      </c>
      <c r="J15" s="22">
        <v>15000</v>
      </c>
      <c r="K15" s="23">
        <f t="shared" si="1"/>
        <v>225000</v>
      </c>
    </row>
    <row r="16" spans="1:12" ht="15.75" customHeight="1" x14ac:dyDescent="0.2">
      <c r="G16" s="20">
        <v>45507</v>
      </c>
      <c r="H16" s="13" t="s">
        <v>6</v>
      </c>
      <c r="I16" s="21">
        <v>7</v>
      </c>
      <c r="J16" s="22">
        <v>15000</v>
      </c>
      <c r="K16" s="23">
        <f t="shared" si="1"/>
        <v>105000</v>
      </c>
    </row>
    <row r="17" spans="7:11" ht="15.75" customHeight="1" x14ac:dyDescent="0.2">
      <c r="G17" s="20">
        <v>45508</v>
      </c>
      <c r="H17" s="13" t="s">
        <v>6</v>
      </c>
      <c r="I17" s="21">
        <v>14</v>
      </c>
      <c r="J17" s="24">
        <v>15000</v>
      </c>
      <c r="K17" s="23">
        <f t="shared" si="1"/>
        <v>210000</v>
      </c>
    </row>
    <row r="18" spans="7:11" ht="15.75" customHeight="1" x14ac:dyDescent="0.2">
      <c r="G18" s="20">
        <v>45506</v>
      </c>
      <c r="H18" s="13" t="s">
        <v>7</v>
      </c>
      <c r="I18" s="21">
        <v>8</v>
      </c>
      <c r="J18" s="22">
        <v>25000</v>
      </c>
      <c r="K18" s="23">
        <f t="shared" si="1"/>
        <v>200000</v>
      </c>
    </row>
    <row r="19" spans="7:11" ht="15.75" customHeight="1" x14ac:dyDescent="0.2">
      <c r="G19" s="20">
        <v>45508</v>
      </c>
      <c r="H19" s="13" t="s">
        <v>7</v>
      </c>
      <c r="I19" s="21">
        <v>6</v>
      </c>
      <c r="J19" s="24">
        <v>25000</v>
      </c>
      <c r="K19" s="23">
        <f t="shared" si="1"/>
        <v>150000</v>
      </c>
    </row>
    <row r="20" spans="7:11" ht="15.75" customHeight="1" x14ac:dyDescent="0.2"/>
    <row r="21" spans="7:11" ht="15.75" customHeight="1" x14ac:dyDescent="0.2">
      <c r="G21" s="19" t="s">
        <v>26</v>
      </c>
    </row>
    <row r="22" spans="7:11" ht="15.75" customHeight="1" x14ac:dyDescent="0.2"/>
    <row r="23" spans="7:11" ht="25.5" x14ac:dyDescent="0.2">
      <c r="G23" s="69" t="s">
        <v>0</v>
      </c>
      <c r="H23" s="69" t="s">
        <v>1</v>
      </c>
      <c r="I23" s="69" t="s">
        <v>2</v>
      </c>
      <c r="J23" s="69" t="s">
        <v>3</v>
      </c>
      <c r="K23" s="70" t="s">
        <v>4</v>
      </c>
    </row>
    <row r="24" spans="7:11" ht="15.75" customHeight="1" x14ac:dyDescent="0.2">
      <c r="G24" s="20">
        <v>45505</v>
      </c>
      <c r="H24" s="13" t="s">
        <v>5</v>
      </c>
      <c r="I24" s="21">
        <v>10</v>
      </c>
      <c r="J24" s="22">
        <v>20000</v>
      </c>
      <c r="K24" s="23">
        <f t="shared" ref="K24:K31" si="2">I24*J24</f>
        <v>200000</v>
      </c>
    </row>
    <row r="25" spans="7:11" ht="15.75" hidden="1" customHeight="1" x14ac:dyDescent="0.2">
      <c r="G25" s="20">
        <v>45505</v>
      </c>
      <c r="H25" s="13" t="s">
        <v>6</v>
      </c>
      <c r="I25" s="21">
        <v>15</v>
      </c>
      <c r="J25" s="22">
        <v>15000</v>
      </c>
      <c r="K25" s="23">
        <f t="shared" si="2"/>
        <v>225000</v>
      </c>
    </row>
    <row r="26" spans="7:11" ht="15.75" customHeight="1" x14ac:dyDescent="0.2">
      <c r="G26" s="20">
        <v>45506</v>
      </c>
      <c r="H26" s="13" t="s">
        <v>5</v>
      </c>
      <c r="I26" s="21">
        <v>5</v>
      </c>
      <c r="J26" s="22">
        <v>20000</v>
      </c>
      <c r="K26" s="23">
        <f t="shared" si="2"/>
        <v>100000</v>
      </c>
    </row>
    <row r="27" spans="7:11" ht="15.75" hidden="1" customHeight="1" x14ac:dyDescent="0.2">
      <c r="G27" s="20">
        <v>45506</v>
      </c>
      <c r="H27" s="13" t="s">
        <v>7</v>
      </c>
      <c r="I27" s="21">
        <v>8</v>
      </c>
      <c r="J27" s="22">
        <v>25000</v>
      </c>
      <c r="K27" s="23">
        <f t="shared" si="2"/>
        <v>200000</v>
      </c>
    </row>
    <row r="28" spans="7:11" ht="15.75" hidden="1" customHeight="1" x14ac:dyDescent="0.2">
      <c r="G28" s="20">
        <v>45507</v>
      </c>
      <c r="H28" s="13" t="s">
        <v>6</v>
      </c>
      <c r="I28" s="21">
        <v>7</v>
      </c>
      <c r="J28" s="22">
        <v>15000</v>
      </c>
      <c r="K28" s="23">
        <f t="shared" si="2"/>
        <v>105000</v>
      </c>
    </row>
    <row r="29" spans="7:11" ht="15.75" customHeight="1" x14ac:dyDescent="0.2">
      <c r="G29" s="20">
        <v>45507</v>
      </c>
      <c r="H29" s="13" t="s">
        <v>5</v>
      </c>
      <c r="I29" s="21">
        <v>12</v>
      </c>
      <c r="J29" s="22">
        <v>20000</v>
      </c>
      <c r="K29" s="23">
        <f t="shared" si="2"/>
        <v>240000</v>
      </c>
    </row>
    <row r="30" spans="7:11" ht="15.75" hidden="1" customHeight="1" x14ac:dyDescent="0.2">
      <c r="G30" s="20">
        <v>45508</v>
      </c>
      <c r="H30" s="13" t="s">
        <v>7</v>
      </c>
      <c r="I30" s="21">
        <v>6</v>
      </c>
      <c r="J30" s="24">
        <v>25000</v>
      </c>
      <c r="K30" s="23">
        <f t="shared" si="2"/>
        <v>150000</v>
      </c>
    </row>
    <row r="31" spans="7:11" ht="15.75" hidden="1" customHeight="1" x14ac:dyDescent="0.2">
      <c r="G31" s="20">
        <v>45508</v>
      </c>
      <c r="H31" s="13" t="s">
        <v>6</v>
      </c>
      <c r="I31" s="21">
        <v>14</v>
      </c>
      <c r="J31" s="24">
        <v>15000</v>
      </c>
      <c r="K31" s="23">
        <f t="shared" si="2"/>
        <v>210000</v>
      </c>
    </row>
    <row r="32" spans="7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G23:K31" xr:uid="{00000000-0009-0000-0000-000002000000}">
    <filterColumn colId="1">
      <filters>
        <filter val="Produk A"/>
      </filters>
    </filterColumn>
  </autoFilter>
  <pageMargins left="0.7" right="0.7" top="0.75" bottom="0.75" header="0" footer="0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83"/>
  <sheetViews>
    <sheetView topLeftCell="A34" workbookViewId="0">
      <selection activeCell="F56" sqref="F56"/>
    </sheetView>
  </sheetViews>
  <sheetFormatPr defaultColWidth="12.5703125" defaultRowHeight="15" customHeight="1" x14ac:dyDescent="0.2"/>
  <cols>
    <col min="1" max="1" width="19.85546875" bestFit="1" customWidth="1"/>
    <col min="2" max="2" width="12" bestFit="1" customWidth="1"/>
    <col min="3" max="3" width="16.5703125" customWidth="1"/>
  </cols>
  <sheetData>
    <row r="1" spans="1:3" ht="15.75" customHeight="1" x14ac:dyDescent="0.25">
      <c r="A1" s="43" t="s">
        <v>27</v>
      </c>
      <c r="B1" s="44"/>
      <c r="C1" s="44"/>
    </row>
    <row r="2" spans="1:3" ht="15.75" customHeight="1" x14ac:dyDescent="0.25">
      <c r="A2" s="43" t="s">
        <v>28</v>
      </c>
      <c r="B2" s="44"/>
      <c r="C2" s="44"/>
    </row>
    <row r="3" spans="1:3" ht="15.75" customHeight="1" x14ac:dyDescent="0.25">
      <c r="A3" s="43" t="s">
        <v>29</v>
      </c>
      <c r="B3" s="44"/>
      <c r="C3" s="44"/>
    </row>
    <row r="4" spans="1:3" ht="15.75" customHeight="1" x14ac:dyDescent="0.2">
      <c r="A4" s="8"/>
      <c r="B4" s="8"/>
      <c r="C4" s="26"/>
    </row>
    <row r="5" spans="1:3" ht="15.75" customHeight="1" x14ac:dyDescent="0.2">
      <c r="A5" s="27" t="s">
        <v>30</v>
      </c>
      <c r="B5" s="27" t="s">
        <v>31</v>
      </c>
      <c r="C5" s="28" t="s">
        <v>32</v>
      </c>
    </row>
    <row r="6" spans="1:3" ht="15.75" customHeight="1" x14ac:dyDescent="0.25">
      <c r="A6" s="29" t="s">
        <v>33</v>
      </c>
      <c r="B6" s="29" t="s">
        <v>34</v>
      </c>
      <c r="C6" s="30">
        <v>8525000000</v>
      </c>
    </row>
    <row r="7" spans="1:3" ht="15.75" customHeight="1" x14ac:dyDescent="0.25">
      <c r="A7" s="29" t="s">
        <v>33</v>
      </c>
      <c r="B7" s="29" t="s">
        <v>35</v>
      </c>
      <c r="C7" s="30">
        <v>9316000000</v>
      </c>
    </row>
    <row r="8" spans="1:3" ht="15.75" customHeight="1" x14ac:dyDescent="0.25">
      <c r="A8" s="29" t="s">
        <v>33</v>
      </c>
      <c r="B8" s="29" t="s">
        <v>36</v>
      </c>
      <c r="C8" s="30">
        <v>6461000000</v>
      </c>
    </row>
    <row r="9" spans="1:3" ht="15.75" customHeight="1" x14ac:dyDescent="0.25">
      <c r="A9" s="29" t="s">
        <v>37</v>
      </c>
      <c r="B9" s="29" t="s">
        <v>34</v>
      </c>
      <c r="C9" s="30">
        <v>8146000000</v>
      </c>
    </row>
    <row r="10" spans="1:3" ht="15.75" customHeight="1" x14ac:dyDescent="0.25">
      <c r="A10" s="29" t="s">
        <v>37</v>
      </c>
      <c r="B10" s="29" t="s">
        <v>35</v>
      </c>
      <c r="C10" s="30">
        <v>11784000000</v>
      </c>
    </row>
    <row r="11" spans="1:3" ht="15.75" customHeight="1" x14ac:dyDescent="0.25">
      <c r="A11" s="29" t="s">
        <v>37</v>
      </c>
      <c r="B11" s="29" t="s">
        <v>36</v>
      </c>
      <c r="C11" s="30">
        <v>8183000000</v>
      </c>
    </row>
    <row r="12" spans="1:3" ht="15.75" customHeight="1" x14ac:dyDescent="0.25">
      <c r="A12" s="29" t="s">
        <v>38</v>
      </c>
      <c r="B12" s="29" t="s">
        <v>34</v>
      </c>
      <c r="C12" s="30">
        <v>10132000000</v>
      </c>
    </row>
    <row r="13" spans="1:3" ht="15.75" customHeight="1" x14ac:dyDescent="0.25">
      <c r="A13" s="29" t="s">
        <v>38</v>
      </c>
      <c r="B13" s="29" t="s">
        <v>35</v>
      </c>
      <c r="C13" s="30">
        <v>8356000000</v>
      </c>
    </row>
    <row r="14" spans="1:3" ht="15.75" customHeight="1" x14ac:dyDescent="0.25">
      <c r="A14" s="29" t="s">
        <v>38</v>
      </c>
      <c r="B14" s="29" t="s">
        <v>36</v>
      </c>
      <c r="C14" s="30">
        <v>9843000000</v>
      </c>
    </row>
    <row r="15" spans="1:3" ht="15.75" customHeight="1" x14ac:dyDescent="0.25">
      <c r="A15" s="31" t="s">
        <v>39</v>
      </c>
      <c r="B15" s="29" t="s">
        <v>34</v>
      </c>
      <c r="C15" s="30">
        <v>8369000000</v>
      </c>
    </row>
    <row r="16" spans="1:3" ht="15.75" customHeight="1" x14ac:dyDescent="0.25">
      <c r="A16" s="31" t="s">
        <v>39</v>
      </c>
      <c r="B16" s="29" t="s">
        <v>35</v>
      </c>
      <c r="C16" s="30">
        <v>7983000000</v>
      </c>
    </row>
    <row r="17" spans="1:6" ht="15.75" customHeight="1" x14ac:dyDescent="0.25">
      <c r="A17" s="31" t="s">
        <v>39</v>
      </c>
      <c r="B17" s="29" t="s">
        <v>36</v>
      </c>
      <c r="C17" s="30">
        <v>10613000000</v>
      </c>
    </row>
    <row r="18" spans="1:6" ht="15.75" customHeight="1" x14ac:dyDescent="0.2"/>
    <row r="19" spans="1:6" ht="15.75" customHeight="1" x14ac:dyDescent="0.2"/>
    <row r="20" spans="1:6" ht="15.75" customHeight="1" x14ac:dyDescent="0.2"/>
    <row r="21" spans="1:6" ht="15.75" customHeight="1" x14ac:dyDescent="0.2">
      <c r="A21" s="45" t="s">
        <v>40</v>
      </c>
      <c r="B21" s="45" t="s">
        <v>30</v>
      </c>
      <c r="C21" s="46"/>
      <c r="D21" s="46"/>
      <c r="E21" s="46"/>
      <c r="F21" s="47"/>
    </row>
    <row r="22" spans="1:6" ht="15.75" customHeight="1" x14ac:dyDescent="0.2">
      <c r="A22" s="45" t="s">
        <v>31</v>
      </c>
      <c r="B22" s="48" t="s">
        <v>33</v>
      </c>
      <c r="C22" s="49" t="s">
        <v>37</v>
      </c>
      <c r="D22" s="49" t="s">
        <v>38</v>
      </c>
      <c r="E22" s="49" t="s">
        <v>39</v>
      </c>
      <c r="F22" s="50" t="s">
        <v>24</v>
      </c>
    </row>
    <row r="23" spans="1:6" ht="15.75" customHeight="1" x14ac:dyDescent="0.2">
      <c r="A23" s="48" t="s">
        <v>35</v>
      </c>
      <c r="B23" s="51">
        <v>9316000000</v>
      </c>
      <c r="C23" s="52">
        <v>11784000000</v>
      </c>
      <c r="D23" s="52">
        <v>8356000000</v>
      </c>
      <c r="E23" s="52">
        <v>7983000000</v>
      </c>
      <c r="F23" s="53">
        <v>37439000000</v>
      </c>
    </row>
    <row r="24" spans="1:6" ht="15.75" customHeight="1" x14ac:dyDescent="0.2">
      <c r="A24" s="58" t="s">
        <v>24</v>
      </c>
      <c r="B24" s="59">
        <v>9316000000</v>
      </c>
      <c r="C24" s="60">
        <v>11784000000</v>
      </c>
      <c r="D24" s="60">
        <v>8356000000</v>
      </c>
      <c r="E24" s="60">
        <v>7983000000</v>
      </c>
      <c r="F24" s="61">
        <v>37439000000</v>
      </c>
    </row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>
      <c r="A28" s="45" t="s">
        <v>40</v>
      </c>
      <c r="B28" s="45" t="s">
        <v>31</v>
      </c>
      <c r="C28" s="46"/>
      <c r="D28" s="46"/>
      <c r="E28" s="47"/>
    </row>
    <row r="29" spans="1:6" ht="15.75" customHeight="1" x14ac:dyDescent="0.2">
      <c r="A29" s="45" t="s">
        <v>30</v>
      </c>
      <c r="B29" s="48" t="s">
        <v>36</v>
      </c>
      <c r="C29" s="49" t="s">
        <v>34</v>
      </c>
      <c r="D29" s="49" t="s">
        <v>35</v>
      </c>
      <c r="E29" s="50" t="s">
        <v>24</v>
      </c>
    </row>
    <row r="30" spans="1:6" ht="15.75" customHeight="1" x14ac:dyDescent="0.2">
      <c r="A30" s="48" t="s">
        <v>33</v>
      </c>
      <c r="B30" s="51">
        <v>6461000000</v>
      </c>
      <c r="C30" s="52">
        <v>8525000000</v>
      </c>
      <c r="D30" s="52">
        <v>9316000000</v>
      </c>
      <c r="E30" s="53">
        <v>24302000000</v>
      </c>
    </row>
    <row r="31" spans="1:6" ht="15.75" customHeight="1" x14ac:dyDescent="0.2">
      <c r="A31" s="54" t="s">
        <v>37</v>
      </c>
      <c r="B31" s="55">
        <v>8183000000</v>
      </c>
      <c r="C31" s="56">
        <v>8146000000</v>
      </c>
      <c r="D31" s="56">
        <v>11784000000</v>
      </c>
      <c r="E31" s="57">
        <v>28113000000</v>
      </c>
    </row>
    <row r="32" spans="1:6" ht="15.75" customHeight="1" x14ac:dyDescent="0.2">
      <c r="A32" s="54" t="s">
        <v>38</v>
      </c>
      <c r="B32" s="55">
        <v>9843000000</v>
      </c>
      <c r="C32" s="56">
        <v>10132000000</v>
      </c>
      <c r="D32" s="56">
        <v>8356000000</v>
      </c>
      <c r="E32" s="57">
        <v>28331000000</v>
      </c>
    </row>
    <row r="33" spans="1:5" ht="15.75" customHeight="1" x14ac:dyDescent="0.2">
      <c r="A33" s="54" t="s">
        <v>39</v>
      </c>
      <c r="B33" s="55">
        <v>10613000000</v>
      </c>
      <c r="C33" s="56">
        <v>8369000000</v>
      </c>
      <c r="D33" s="56">
        <v>7983000000</v>
      </c>
      <c r="E33" s="57">
        <v>26965000000</v>
      </c>
    </row>
    <row r="34" spans="1:5" ht="15.75" customHeight="1" x14ac:dyDescent="0.2">
      <c r="A34" s="58" t="s">
        <v>24</v>
      </c>
      <c r="B34" s="59">
        <v>35100000000</v>
      </c>
      <c r="C34" s="60">
        <v>35172000000</v>
      </c>
      <c r="D34" s="60">
        <v>37439000000</v>
      </c>
      <c r="E34" s="61">
        <v>107711000000</v>
      </c>
    </row>
    <row r="35" spans="1:5" ht="15.75" customHeight="1" x14ac:dyDescent="0.2"/>
    <row r="36" spans="1:5" ht="15.75" customHeight="1" x14ac:dyDescent="0.2"/>
    <row r="37" spans="1:5" ht="15.75" customHeight="1" x14ac:dyDescent="0.2">
      <c r="A37" s="45" t="s">
        <v>75</v>
      </c>
      <c r="B37" s="50"/>
    </row>
    <row r="38" spans="1:5" ht="15.75" customHeight="1" x14ac:dyDescent="0.2">
      <c r="A38" s="45" t="s">
        <v>30</v>
      </c>
      <c r="B38" s="50" t="s">
        <v>76</v>
      </c>
    </row>
    <row r="39" spans="1:5" ht="15.75" customHeight="1" x14ac:dyDescent="0.2">
      <c r="A39" s="48" t="s">
        <v>33</v>
      </c>
      <c r="B39" s="53">
        <v>24302000000</v>
      </c>
    </row>
    <row r="40" spans="1:5" ht="15.75" customHeight="1" x14ac:dyDescent="0.2">
      <c r="A40" s="54" t="s">
        <v>37</v>
      </c>
      <c r="B40" s="57">
        <v>28113000000</v>
      </c>
    </row>
    <row r="41" spans="1:5" ht="15.75" customHeight="1" x14ac:dyDescent="0.2">
      <c r="A41" s="54" t="s">
        <v>38</v>
      </c>
      <c r="B41" s="57">
        <v>28331000000</v>
      </c>
    </row>
    <row r="42" spans="1:5" ht="15.75" customHeight="1" x14ac:dyDescent="0.2">
      <c r="A42" s="72" t="s">
        <v>39</v>
      </c>
      <c r="B42" s="73">
        <v>26965000000</v>
      </c>
    </row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3">
    <mergeCell ref="A1:C1"/>
    <mergeCell ref="A2:C2"/>
    <mergeCell ref="A3:C3"/>
  </mergeCells>
  <pageMargins left="0.7" right="0.7" top="0.75" bottom="0.75" header="0" footer="0"/>
  <pageSetup orientation="landscape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selection activeCell="E9" sqref="E9"/>
    </sheetView>
  </sheetViews>
  <sheetFormatPr defaultColWidth="12.5703125" defaultRowHeight="15" customHeight="1" x14ac:dyDescent="0.2"/>
  <cols>
    <col min="4" max="4" width="18" customWidth="1"/>
    <col min="5" max="6" width="19.85546875" bestFit="1" customWidth="1"/>
  </cols>
  <sheetData>
    <row r="1" spans="1:6" ht="25.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25" t="s">
        <v>41</v>
      </c>
    </row>
    <row r="2" spans="1:6" ht="15.75" customHeight="1" x14ac:dyDescent="0.2">
      <c r="A2" s="20">
        <v>45505</v>
      </c>
      <c r="B2" s="13" t="s">
        <v>5</v>
      </c>
      <c r="C2" s="21">
        <v>10</v>
      </c>
      <c r="D2" s="32">
        <v>20000</v>
      </c>
      <c r="E2" s="32">
        <f>C2*D2</f>
        <v>200000</v>
      </c>
      <c r="F2" s="15"/>
    </row>
    <row r="3" spans="1:6" ht="15.75" customHeight="1" x14ac:dyDescent="0.2">
      <c r="A3" s="20">
        <v>45505</v>
      </c>
      <c r="B3" s="13" t="s">
        <v>6</v>
      </c>
      <c r="C3" s="21">
        <v>0</v>
      </c>
      <c r="D3" s="32">
        <v>15000</v>
      </c>
      <c r="E3" s="32" t="e">
        <f>D3/C3</f>
        <v>#DIV/0!</v>
      </c>
      <c r="F3" s="15" t="str">
        <f t="shared" ref="F3:F4" si="0">IFERROR(D3/C3,"Tidak Dapat Dibagi")</f>
        <v>Tidak Dapat Dibagi</v>
      </c>
    </row>
    <row r="4" spans="1:6" ht="15.75" customHeight="1" x14ac:dyDescent="0.2">
      <c r="A4" s="20">
        <v>45506</v>
      </c>
      <c r="B4" s="13" t="s">
        <v>5</v>
      </c>
      <c r="C4" s="21" t="s">
        <v>42</v>
      </c>
      <c r="D4" s="32">
        <v>20000</v>
      </c>
      <c r="E4" s="32" t="e">
        <f t="shared" ref="E4:E5" si="1">C4*D4</f>
        <v>#VALUE!</v>
      </c>
      <c r="F4" s="15" t="str">
        <f t="shared" si="0"/>
        <v>Tidak Dapat Dibagi</v>
      </c>
    </row>
    <row r="5" spans="1:6" ht="15.75" customHeight="1" x14ac:dyDescent="0.2">
      <c r="A5" s="20">
        <v>45506</v>
      </c>
      <c r="B5" s="13" t="s">
        <v>7</v>
      </c>
      <c r="C5" s="21">
        <v>8</v>
      </c>
      <c r="D5" s="32">
        <v>25000</v>
      </c>
      <c r="E5" s="32">
        <f t="shared" si="1"/>
        <v>200000</v>
      </c>
      <c r="F5" s="15"/>
    </row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1"/>
  <sheetViews>
    <sheetView workbookViewId="0"/>
  </sheetViews>
  <sheetFormatPr defaultColWidth="12.5703125" defaultRowHeight="15" customHeight="1" x14ac:dyDescent="0.2"/>
  <cols>
    <col min="1" max="1" width="5.5703125" customWidth="1"/>
    <col min="2" max="3" width="17.85546875" bestFit="1" customWidth="1"/>
    <col min="4" max="4" width="17.7109375" bestFit="1" customWidth="1"/>
    <col min="5" max="5" width="15.140625" bestFit="1" customWidth="1"/>
    <col min="9" max="9" width="14.5703125" bestFit="1" customWidth="1"/>
    <col min="10" max="10" width="3.140625" customWidth="1"/>
  </cols>
  <sheetData>
    <row r="1" spans="1:11" ht="15.75" customHeight="1" x14ac:dyDescent="0.2">
      <c r="A1" s="8" t="s">
        <v>43</v>
      </c>
      <c r="K1" s="8" t="s">
        <v>44</v>
      </c>
    </row>
    <row r="2" spans="1:11" ht="15.75" customHeight="1" x14ac:dyDescent="0.25">
      <c r="A2" s="8" t="s">
        <v>45</v>
      </c>
      <c r="K2" s="33" t="s">
        <v>46</v>
      </c>
    </row>
    <row r="3" spans="1:11" ht="15.75" customHeight="1" x14ac:dyDescent="0.25">
      <c r="A3" s="8" t="s">
        <v>35</v>
      </c>
      <c r="K3" s="33" t="s">
        <v>47</v>
      </c>
    </row>
    <row r="4" spans="1:11" ht="15.75" customHeight="1" x14ac:dyDescent="0.25">
      <c r="K4" s="33" t="s">
        <v>48</v>
      </c>
    </row>
    <row r="5" spans="1:11" ht="15.75" customHeight="1" x14ac:dyDescent="0.25">
      <c r="A5" s="34" t="s">
        <v>49</v>
      </c>
      <c r="B5" s="35" t="s">
        <v>50</v>
      </c>
      <c r="C5" s="35" t="s">
        <v>51</v>
      </c>
      <c r="D5" s="35" t="s">
        <v>52</v>
      </c>
      <c r="E5" s="35" t="s">
        <v>53</v>
      </c>
      <c r="F5" s="35" t="s">
        <v>54</v>
      </c>
      <c r="G5" s="35" t="s">
        <v>55</v>
      </c>
      <c r="H5" s="35" t="s">
        <v>56</v>
      </c>
      <c r="I5" s="35" t="s">
        <v>57</v>
      </c>
      <c r="K5" s="33" t="s">
        <v>58</v>
      </c>
    </row>
    <row r="6" spans="1:11" ht="15.75" customHeight="1" x14ac:dyDescent="0.25">
      <c r="A6" s="36">
        <v>1</v>
      </c>
      <c r="B6" s="37" t="s">
        <v>59</v>
      </c>
      <c r="C6" s="37" t="s">
        <v>60</v>
      </c>
      <c r="D6" s="37" t="str">
        <f t="shared" ref="D6:D13" si="0">VLOOKUP(C6,$B$16:$C$19,2,FALSE)</f>
        <v>Mini Bus</v>
      </c>
      <c r="E6" s="38">
        <v>28</v>
      </c>
      <c r="F6" s="39">
        <f t="shared" ref="F6:F13" si="1">HLOOKUP(C6,$E$16:$H$17,2,FALSE)</f>
        <v>15000</v>
      </c>
      <c r="G6" s="39">
        <f t="shared" ref="G6:G13" si="2">E6*F6</f>
        <v>420000</v>
      </c>
      <c r="H6" s="39">
        <f t="shared" ref="H6:H13" si="3">IF(E6&gt;24,G6*5%,0)</f>
        <v>21000</v>
      </c>
      <c r="I6" s="39">
        <f t="shared" ref="I6:I13" si="4">G6+H6</f>
        <v>441000</v>
      </c>
    </row>
    <row r="7" spans="1:11" ht="15.75" customHeight="1" x14ac:dyDescent="0.25">
      <c r="A7" s="36">
        <v>2</v>
      </c>
      <c r="B7" s="37" t="s">
        <v>61</v>
      </c>
      <c r="C7" s="37" t="s">
        <v>62</v>
      </c>
      <c r="D7" s="37" t="str">
        <f t="shared" si="0"/>
        <v>Truk</v>
      </c>
      <c r="E7" s="38">
        <v>16</v>
      </c>
      <c r="F7" s="39">
        <f t="shared" si="1"/>
        <v>20000</v>
      </c>
      <c r="G7" s="39">
        <f t="shared" si="2"/>
        <v>320000</v>
      </c>
      <c r="H7" s="39">
        <f t="shared" si="3"/>
        <v>0</v>
      </c>
      <c r="I7" s="39">
        <f t="shared" si="4"/>
        <v>320000</v>
      </c>
    </row>
    <row r="8" spans="1:11" ht="15.75" customHeight="1" x14ac:dyDescent="0.25">
      <c r="A8" s="36">
        <v>3</v>
      </c>
      <c r="B8" s="37" t="s">
        <v>63</v>
      </c>
      <c r="C8" s="37" t="s">
        <v>64</v>
      </c>
      <c r="D8" s="37" t="str">
        <f t="shared" si="0"/>
        <v>Sedan</v>
      </c>
      <c r="E8" s="38">
        <v>12</v>
      </c>
      <c r="F8" s="39">
        <f t="shared" si="1"/>
        <v>17500</v>
      </c>
      <c r="G8" s="39">
        <f t="shared" si="2"/>
        <v>210000</v>
      </c>
      <c r="H8" s="39">
        <f t="shared" si="3"/>
        <v>0</v>
      </c>
      <c r="I8" s="39">
        <f t="shared" si="4"/>
        <v>210000</v>
      </c>
    </row>
    <row r="9" spans="1:11" ht="15.75" customHeight="1" x14ac:dyDescent="0.25">
      <c r="A9" s="36">
        <v>4</v>
      </c>
      <c r="B9" s="37" t="s">
        <v>65</v>
      </c>
      <c r="C9" s="37" t="s">
        <v>62</v>
      </c>
      <c r="D9" s="37" t="str">
        <f t="shared" si="0"/>
        <v>Truk</v>
      </c>
      <c r="E9" s="38">
        <v>24</v>
      </c>
      <c r="F9" s="39">
        <f t="shared" si="1"/>
        <v>20000</v>
      </c>
      <c r="G9" s="39">
        <f t="shared" si="2"/>
        <v>480000</v>
      </c>
      <c r="H9" s="39">
        <f t="shared" si="3"/>
        <v>0</v>
      </c>
      <c r="I9" s="39">
        <f t="shared" si="4"/>
        <v>480000</v>
      </c>
    </row>
    <row r="10" spans="1:11" ht="15.75" customHeight="1" x14ac:dyDescent="0.25">
      <c r="A10" s="36">
        <v>5</v>
      </c>
      <c r="B10" s="37" t="s">
        <v>66</v>
      </c>
      <c r="C10" s="37" t="s">
        <v>60</v>
      </c>
      <c r="D10" s="37" t="str">
        <f t="shared" si="0"/>
        <v>Mini Bus</v>
      </c>
      <c r="E10" s="38">
        <v>32</v>
      </c>
      <c r="F10" s="39">
        <f t="shared" si="1"/>
        <v>15000</v>
      </c>
      <c r="G10" s="39">
        <f t="shared" si="2"/>
        <v>480000</v>
      </c>
      <c r="H10" s="39">
        <f t="shared" si="3"/>
        <v>24000</v>
      </c>
      <c r="I10" s="39">
        <f t="shared" si="4"/>
        <v>504000</v>
      </c>
    </row>
    <row r="11" spans="1:11" ht="15.75" customHeight="1" x14ac:dyDescent="0.25">
      <c r="A11" s="40">
        <v>6</v>
      </c>
      <c r="B11" s="15" t="s">
        <v>67</v>
      </c>
      <c r="C11" s="15" t="s">
        <v>64</v>
      </c>
      <c r="D11" s="37" t="str">
        <f t="shared" si="0"/>
        <v>Sedan</v>
      </c>
      <c r="E11" s="40">
        <v>20</v>
      </c>
      <c r="F11" s="39">
        <f t="shared" si="1"/>
        <v>17500</v>
      </c>
      <c r="G11" s="39">
        <f t="shared" si="2"/>
        <v>350000</v>
      </c>
      <c r="H11" s="39">
        <f t="shared" si="3"/>
        <v>0</v>
      </c>
      <c r="I11" s="39">
        <f t="shared" si="4"/>
        <v>350000</v>
      </c>
    </row>
    <row r="12" spans="1:11" ht="15.75" customHeight="1" x14ac:dyDescent="0.25">
      <c r="A12" s="40">
        <v>7</v>
      </c>
      <c r="B12" s="15" t="s">
        <v>68</v>
      </c>
      <c r="C12" s="15" t="s">
        <v>62</v>
      </c>
      <c r="D12" s="37" t="str">
        <f t="shared" si="0"/>
        <v>Truk</v>
      </c>
      <c r="E12" s="40">
        <v>29</v>
      </c>
      <c r="F12" s="39">
        <f t="shared" si="1"/>
        <v>20000</v>
      </c>
      <c r="G12" s="39">
        <f t="shared" si="2"/>
        <v>580000</v>
      </c>
      <c r="H12" s="39">
        <f t="shared" si="3"/>
        <v>29000</v>
      </c>
      <c r="I12" s="39">
        <f t="shared" si="4"/>
        <v>609000</v>
      </c>
    </row>
    <row r="13" spans="1:11" ht="15.75" customHeight="1" x14ac:dyDescent="0.25">
      <c r="A13" s="40">
        <v>8</v>
      </c>
      <c r="B13" s="15" t="s">
        <v>69</v>
      </c>
      <c r="C13" s="15" t="s">
        <v>60</v>
      </c>
      <c r="D13" s="37" t="str">
        <f t="shared" si="0"/>
        <v>Mini Bus</v>
      </c>
      <c r="E13" s="40">
        <v>12</v>
      </c>
      <c r="F13" s="39">
        <f t="shared" si="1"/>
        <v>15000</v>
      </c>
      <c r="G13" s="39">
        <f t="shared" si="2"/>
        <v>180000</v>
      </c>
      <c r="H13" s="39">
        <f t="shared" si="3"/>
        <v>0</v>
      </c>
      <c r="I13" s="39">
        <f t="shared" si="4"/>
        <v>180000</v>
      </c>
    </row>
    <row r="14" spans="1:11" ht="15.75" customHeight="1" x14ac:dyDescent="0.2"/>
    <row r="15" spans="1:11" ht="15.75" customHeight="1" x14ac:dyDescent="0.2">
      <c r="B15" s="8" t="s">
        <v>70</v>
      </c>
    </row>
    <row r="16" spans="1:11" ht="15.75" customHeight="1" x14ac:dyDescent="0.25">
      <c r="B16" s="34" t="s">
        <v>51</v>
      </c>
      <c r="C16" s="34" t="s">
        <v>52</v>
      </c>
      <c r="E16" s="41" t="s">
        <v>51</v>
      </c>
      <c r="F16" s="41" t="s">
        <v>60</v>
      </c>
      <c r="G16" s="41" t="s">
        <v>64</v>
      </c>
      <c r="H16" s="41" t="s">
        <v>62</v>
      </c>
    </row>
    <row r="17" spans="2:8" ht="15.75" customHeight="1" x14ac:dyDescent="0.2">
      <c r="B17" s="15" t="s">
        <v>60</v>
      </c>
      <c r="C17" s="15" t="s">
        <v>71</v>
      </c>
      <c r="E17" s="15" t="s">
        <v>72</v>
      </c>
      <c r="F17" s="42">
        <v>15000</v>
      </c>
      <c r="G17" s="42">
        <v>17500</v>
      </c>
      <c r="H17" s="42">
        <v>20000</v>
      </c>
    </row>
    <row r="18" spans="2:8" ht="15.75" customHeight="1" x14ac:dyDescent="0.2">
      <c r="B18" s="15" t="s">
        <v>64</v>
      </c>
      <c r="C18" s="15" t="s">
        <v>73</v>
      </c>
    </row>
    <row r="19" spans="2:8" ht="15.75" customHeight="1" x14ac:dyDescent="0.2">
      <c r="B19" s="15" t="s">
        <v>62</v>
      </c>
      <c r="C19" s="15" t="s">
        <v>74</v>
      </c>
    </row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Fungsi Dasar</vt:lpstr>
      <vt:lpstr>2. Conditional Functions</vt:lpstr>
      <vt:lpstr>3. Penggunaan Pivot Table, Sort</vt:lpstr>
      <vt:lpstr>4. Pembuatan Chart dan Grafik</vt:lpstr>
      <vt:lpstr>5. Permasalahan Error dan IFERR</vt:lpstr>
      <vt:lpstr>6. VLOOKUP &amp; HLOOKUP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bakin</dc:creator>
  <cp:lastModifiedBy>User</cp:lastModifiedBy>
  <dcterms:created xsi:type="dcterms:W3CDTF">2024-09-03T03:51:17Z</dcterms:created>
  <dcterms:modified xsi:type="dcterms:W3CDTF">2024-09-20T04:45:40Z</dcterms:modified>
</cp:coreProperties>
</file>