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Portofolio\excel\"/>
    </mc:Choice>
  </mc:AlternateContent>
  <xr:revisionPtr revIDLastSave="0" documentId="8_{E12956FE-095C-4149-A76D-5434C4688F60}" xr6:coauthVersionLast="47" xr6:coauthVersionMax="47" xr10:uidLastSave="{00000000-0000-0000-0000-000000000000}"/>
  <bookViews>
    <workbookView xWindow="-120" yWindow="-120" windowWidth="20730" windowHeight="11160" firstSheet="2" activeTab="8" xr2:uid="{5DADB9CF-94F8-4284-83F2-FCB1DF3DB57E}"/>
  </bookViews>
  <sheets>
    <sheet name="Basic" sheetId="1" r:id="rId1"/>
    <sheet name="Text" sheetId="2" r:id="rId2"/>
    <sheet name="vlookup &amp; hlookup" sheetId="3" r:id="rId3"/>
    <sheet name="ref" sheetId="4" r:id="rId4"/>
    <sheet name="xlookup" sheetId="5" r:id="rId5"/>
    <sheet name="ref2" sheetId="6" r:id="rId6"/>
    <sheet name="filter &amp; slicer" sheetId="7" r:id="rId7"/>
    <sheet name="rept" sheetId="8" r:id="rId8"/>
    <sheet name="Data Test" sheetId="9" r:id="rId9"/>
    <sheet name="Pivot table" sheetId="10" r:id="rId10"/>
  </sheets>
  <definedNames>
    <definedName name="Slicer_Domisili">#N/A</definedName>
    <definedName name="Slicer_Jenis_Kelamin">#N/A</definedName>
  </definedNames>
  <calcPr calcId="191029"/>
  <pivotCaches>
    <pivotCache cacheId="0" r:id="rId1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 i="8" l="1"/>
  <c r="C11" i="8"/>
  <c r="C10" i="8"/>
  <c r="C9" i="8"/>
  <c r="C8" i="8"/>
  <c r="C7" i="8"/>
  <c r="C6" i="8"/>
  <c r="C5" i="8"/>
  <c r="C4" i="8"/>
  <c r="C3" i="8"/>
  <c r="C55" i="9"/>
  <c r="C54" i="9"/>
  <c r="C53" i="9"/>
  <c r="C52" i="9"/>
  <c r="C48" i="9"/>
  <c r="C47" i="9"/>
  <c r="C46" i="9"/>
  <c r="C45" i="9"/>
  <c r="B41" i="9"/>
  <c r="B40" i="9"/>
  <c r="B39" i="9"/>
  <c r="B38"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D11" i="3"/>
  <c r="E11" i="3" s="1"/>
  <c r="C11" i="3"/>
  <c r="D10" i="3"/>
  <c r="E10" i="3" s="1"/>
  <c r="C10" i="3"/>
  <c r="D9" i="3"/>
  <c r="E9" i="3" s="1"/>
  <c r="C9" i="3"/>
  <c r="D8" i="3"/>
  <c r="E8" i="3" s="1"/>
  <c r="C8" i="3"/>
  <c r="D7" i="3"/>
  <c r="E7" i="3" s="1"/>
  <c r="C7" i="3"/>
  <c r="E6" i="3"/>
  <c r="D6" i="3"/>
  <c r="C6" i="3"/>
  <c r="D5" i="3"/>
  <c r="E5" i="3" s="1"/>
  <c r="C5" i="3"/>
  <c r="D4" i="3"/>
  <c r="E4" i="3" s="1"/>
  <c r="C4" i="3"/>
  <c r="D3" i="3"/>
  <c r="E3" i="3" s="1"/>
  <c r="C3" i="3"/>
  <c r="D2" i="3"/>
  <c r="E2" i="3" s="1"/>
  <c r="C2" i="3"/>
  <c r="E26" i="2"/>
  <c r="E25" i="2"/>
  <c r="E24" i="2"/>
  <c r="E23" i="2"/>
  <c r="E22" i="2"/>
  <c r="E21" i="2"/>
  <c r="E20" i="2"/>
  <c r="E19" i="2"/>
  <c r="E18" i="2"/>
  <c r="E17" i="2"/>
  <c r="C13" i="2"/>
  <c r="C12" i="2"/>
  <c r="C11" i="2"/>
  <c r="D7" i="2"/>
  <c r="D6" i="2"/>
  <c r="D5" i="2"/>
  <c r="D4" i="2"/>
  <c r="D3" i="2"/>
  <c r="G7" i="1"/>
  <c r="H7" i="1" s="1"/>
  <c r="B34" i="1"/>
  <c r="B13" i="1"/>
  <c r="G11" i="1"/>
  <c r="H11" i="1" s="1"/>
  <c r="F11" i="1"/>
  <c r="G10" i="1"/>
  <c r="H10" i="1" s="1"/>
  <c r="F10" i="1"/>
  <c r="G9" i="1"/>
  <c r="H9" i="1" s="1"/>
  <c r="F9" i="1"/>
  <c r="G8" i="1"/>
  <c r="H8" i="1" s="1"/>
  <c r="F8" i="1"/>
  <c r="F7" i="1"/>
  <c r="G6" i="1"/>
  <c r="H6" i="1" s="1"/>
  <c r="F6" i="1"/>
  <c r="G5" i="1"/>
  <c r="H5" i="1" s="1"/>
  <c r="F5" i="1"/>
  <c r="H4" i="1"/>
  <c r="G4" i="1"/>
  <c r="F4" i="1"/>
  <c r="G3" i="1"/>
  <c r="H3" i="1" s="1"/>
  <c r="F3" i="1"/>
  <c r="G2" i="1"/>
  <c r="H2" i="1" s="1"/>
  <c r="F2" i="1"/>
  <c r="E11" i="5"/>
  <c r="C9" i="5"/>
  <c r="D6" i="5"/>
  <c r="E3" i="5"/>
  <c r="C10" i="5"/>
  <c r="D11" i="5"/>
  <c r="E8" i="5"/>
  <c r="C6" i="5"/>
  <c r="D3" i="5"/>
  <c r="D2" i="5"/>
  <c r="C11" i="5"/>
  <c r="D8" i="5"/>
  <c r="E5" i="5"/>
  <c r="C3" i="5"/>
  <c r="E7" i="5"/>
  <c r="E10" i="5"/>
  <c r="C8" i="5"/>
  <c r="D5" i="5"/>
  <c r="E2" i="5"/>
  <c r="D7" i="5"/>
  <c r="E9" i="5"/>
  <c r="C7" i="5"/>
  <c r="D4" i="5"/>
  <c r="D10" i="5"/>
  <c r="C2" i="5"/>
  <c r="D9" i="5"/>
  <c r="E6" i="5"/>
  <c r="C4" i="5"/>
  <c r="C5" i="5"/>
  <c r="E4" i="5"/>
  <c r="B18" i="1" l="1"/>
  <c r="B17" i="1"/>
  <c r="B19" i="1"/>
  <c r="B14" i="1"/>
  <c r="B15" i="1"/>
</calcChain>
</file>

<file path=xl/sharedStrings.xml><?xml version="1.0" encoding="utf-8"?>
<sst xmlns="http://schemas.openxmlformats.org/spreadsheetml/2006/main" count="604" uniqueCount="284">
  <si>
    <t>No. ID</t>
  </si>
  <si>
    <t>Nama Sales</t>
  </si>
  <si>
    <t>Jan</t>
  </si>
  <si>
    <t>Feb</t>
  </si>
  <si>
    <t>Mar</t>
  </si>
  <si>
    <t>Total Sales</t>
  </si>
  <si>
    <t>Average Sales</t>
  </si>
  <si>
    <t>Status</t>
  </si>
  <si>
    <t>Kriteria Target berdasarkan Average Sales</t>
  </si>
  <si>
    <t>IDK121</t>
  </si>
  <si>
    <t>Fajar Saputra</t>
  </si>
  <si>
    <t>&gt; 1,000,000</t>
  </si>
  <si>
    <t>Capai</t>
  </si>
  <si>
    <t>IDK122</t>
  </si>
  <si>
    <t>Linda Kusuma</t>
  </si>
  <si>
    <t>&lt; 1,000,000</t>
  </si>
  <si>
    <t>Tidak Capai</t>
  </si>
  <si>
    <t>IDK123</t>
  </si>
  <si>
    <t>Eko Wibowo</t>
  </si>
  <si>
    <t>IDK124</t>
  </si>
  <si>
    <t>Rina Lestari</t>
  </si>
  <si>
    <t>IDK125</t>
  </si>
  <si>
    <t>Andi Prabowo</t>
  </si>
  <si>
    <t>IDK126</t>
  </si>
  <si>
    <t>Titi Rahmawati</t>
  </si>
  <si>
    <t>IDK127</t>
  </si>
  <si>
    <t>Yusuf Santoso</t>
  </si>
  <si>
    <t>IDK128</t>
  </si>
  <si>
    <t>Intan Permata</t>
  </si>
  <si>
    <t>IDK129</t>
  </si>
  <si>
    <t>Agung Setiawan</t>
  </si>
  <si>
    <t>IDK130</t>
  </si>
  <si>
    <t>Rudi Santoso</t>
  </si>
  <si>
    <t>Jumlah Karyawan</t>
  </si>
  <si>
    <t>Average Sales Tertinggi</t>
  </si>
  <si>
    <t>Average Sales Terendah</t>
  </si>
  <si>
    <t>Banyaknya sales capai target</t>
  </si>
  <si>
    <t>Total sales capai target</t>
  </si>
  <si>
    <t>Average sales capai target</t>
  </si>
  <si>
    <t>Age</t>
  </si>
  <si>
    <t>Gender</t>
  </si>
  <si>
    <t>JobTitle</t>
  </si>
  <si>
    <t>Salary</t>
  </si>
  <si>
    <t>Male</t>
  </si>
  <si>
    <t>Salesman</t>
  </si>
  <si>
    <t>Female</t>
  </si>
  <si>
    <t>Receptionist</t>
  </si>
  <si>
    <t>Accountant</t>
  </si>
  <si>
    <t>HR</t>
  </si>
  <si>
    <t>Regional Manager</t>
  </si>
  <si>
    <t>Supplier Relations</t>
  </si>
  <si>
    <t>Jumlah salary gender female usia diatas 30 tahun</t>
  </si>
  <si>
    <t>Nama</t>
  </si>
  <si>
    <t>Jabatan</t>
  </si>
  <si>
    <t>Masa Kerja</t>
  </si>
  <si>
    <t>Data Karyawan</t>
  </si>
  <si>
    <t>Maya Wulandari</t>
  </si>
  <si>
    <t>Accounting</t>
  </si>
  <si>
    <t>Bayu Pratama</t>
  </si>
  <si>
    <t>Finance</t>
  </si>
  <si>
    <t>Siti Rahayu</t>
  </si>
  <si>
    <t>Marketing</t>
  </si>
  <si>
    <t>Ade Surya</t>
  </si>
  <si>
    <t>Admin</t>
  </si>
  <si>
    <t>Ratna Dewi</t>
  </si>
  <si>
    <t>Analyst</t>
  </si>
  <si>
    <t>Acak</t>
  </si>
  <si>
    <t>DaTA kaRyAWaN TetAP</t>
  </si>
  <si>
    <t>Huruf Kecil</t>
  </si>
  <si>
    <t>Huruf Kapital</t>
  </si>
  <si>
    <t>Kapital diawal</t>
  </si>
  <si>
    <t>Perusahaan</t>
  </si>
  <si>
    <t>Nama Perusahaan</t>
  </si>
  <si>
    <t>Nama Lengkap Perusahaan</t>
  </si>
  <si>
    <t>CV</t>
  </si>
  <si>
    <t>Hanil</t>
  </si>
  <si>
    <t>Indonesia</t>
  </si>
  <si>
    <t>PT</t>
  </si>
  <si>
    <t>Hansoll</t>
  </si>
  <si>
    <t>Indo</t>
  </si>
  <si>
    <t>Jaya</t>
  </si>
  <si>
    <t>Indesso</t>
  </si>
  <si>
    <t>Aroma</t>
  </si>
  <si>
    <t>Jia</t>
  </si>
  <si>
    <t>Wei</t>
  </si>
  <si>
    <t>JSCorp</t>
  </si>
  <si>
    <t>Boyolali</t>
  </si>
  <si>
    <t>Langgeng</t>
  </si>
  <si>
    <t>Budi</t>
  </si>
  <si>
    <t>Sentosa</t>
  </si>
  <si>
    <t>Linggar</t>
  </si>
  <si>
    <t>Abadi</t>
  </si>
  <si>
    <t>Maju</t>
  </si>
  <si>
    <t>Makmur</t>
  </si>
  <si>
    <t>Mitra</t>
  </si>
  <si>
    <t>Pengusaha</t>
  </si>
  <si>
    <t>Mulia</t>
  </si>
  <si>
    <t>Cipta</t>
  </si>
  <si>
    <t>Teknologi</t>
  </si>
  <si>
    <t>Tanggal Order</t>
  </si>
  <si>
    <t>No. Order</t>
  </si>
  <si>
    <t>Nama Customer</t>
  </si>
  <si>
    <t>Alamat</t>
  </si>
  <si>
    <t>Lama Pengiriman</t>
  </si>
  <si>
    <t>OR131</t>
  </si>
  <si>
    <t>OR132</t>
  </si>
  <si>
    <t>OR133</t>
  </si>
  <si>
    <t>OR134</t>
  </si>
  <si>
    <t>OR135</t>
  </si>
  <si>
    <t>OR136</t>
  </si>
  <si>
    <t>OR137</t>
  </si>
  <si>
    <t>OR138</t>
  </si>
  <si>
    <t>OR139</t>
  </si>
  <si>
    <t>OR140</t>
  </si>
  <si>
    <t>No Order</t>
  </si>
  <si>
    <t>Jenis Kelamin</t>
  </si>
  <si>
    <t>Domisili</t>
  </si>
  <si>
    <t>Bayu Santoso</t>
  </si>
  <si>
    <t>Laki - Laki</t>
  </si>
  <si>
    <t>Jakarta</t>
  </si>
  <si>
    <t>Lita Permata</t>
  </si>
  <si>
    <t>Perempuan</t>
  </si>
  <si>
    <t>Bandung</t>
  </si>
  <si>
    <t>Hendra Wijaya</t>
  </si>
  <si>
    <t>Depok</t>
  </si>
  <si>
    <t>Wisnu Prasetya</t>
  </si>
  <si>
    <t>Nita Puspita</t>
  </si>
  <si>
    <t>Surabaya</t>
  </si>
  <si>
    <t>Nia Fitriani</t>
  </si>
  <si>
    <t>Reza Hermawan</t>
  </si>
  <si>
    <t>Yoga Pratama</t>
  </si>
  <si>
    <t>Siska Anggraeni</t>
  </si>
  <si>
    <t>Dewi Ratnasari</t>
  </si>
  <si>
    <t>Kota</t>
  </si>
  <si>
    <t>Lama Kirim</t>
  </si>
  <si>
    <t>1 Hari</t>
  </si>
  <si>
    <t>2 Hari</t>
  </si>
  <si>
    <t>3 Hari</t>
  </si>
  <si>
    <t>4 Hari</t>
  </si>
  <si>
    <t>Nama Karyawan</t>
  </si>
  <si>
    <t>Penjualan</t>
  </si>
  <si>
    <t>Area Penempatan</t>
  </si>
  <si>
    <t>Tahun Mutasi</t>
  </si>
  <si>
    <t>Ruben Ardi</t>
  </si>
  <si>
    <t>Disti Liana</t>
  </si>
  <si>
    <t>Juned Abdullah</t>
  </si>
  <si>
    <t>Aryanne Marina</t>
  </si>
  <si>
    <t>Mega Sarita</t>
  </si>
  <si>
    <t>Tono Marwan</t>
  </si>
  <si>
    <t>Shanty Salim</t>
  </si>
  <si>
    <t>Merry Agustinus</t>
  </si>
  <si>
    <t>Dwi Prayogo</t>
  </si>
  <si>
    <t>Jennifer Ria</t>
  </si>
  <si>
    <t>Penempatan</t>
  </si>
  <si>
    <t>Besar Komisi</t>
  </si>
  <si>
    <t>Bekasi</t>
  </si>
  <si>
    <t>P</t>
  </si>
  <si>
    <t>Karawang</t>
  </si>
  <si>
    <t>L</t>
  </si>
  <si>
    <t>Lampung</t>
  </si>
  <si>
    <t>Yogyakarta</t>
  </si>
  <si>
    <t>Sorong</t>
  </si>
  <si>
    <t>Makassar</t>
  </si>
  <si>
    <t>Ternate</t>
  </si>
  <si>
    <t>Bali</t>
  </si>
  <si>
    <t>Palembang</t>
  </si>
  <si>
    <t>Medan</t>
  </si>
  <si>
    <t>Padang</t>
  </si>
  <si>
    <t>Order ID</t>
  </si>
  <si>
    <t>Order Date</t>
  </si>
  <si>
    <t>Customer ID</t>
  </si>
  <si>
    <t>Product</t>
  </si>
  <si>
    <t>Quantity</t>
  </si>
  <si>
    <t>Customer Name</t>
  </si>
  <si>
    <t>Country</t>
  </si>
  <si>
    <t>Unit Price</t>
  </si>
  <si>
    <t>Sales</t>
  </si>
  <si>
    <t>Roast Type</t>
  </si>
  <si>
    <t>Loyalty Card</t>
  </si>
  <si>
    <t>Price</t>
  </si>
  <si>
    <t>QEV-37451-860</t>
  </si>
  <si>
    <t>17670-51384-MA</t>
  </si>
  <si>
    <t>Robusta</t>
  </si>
  <si>
    <t>Aloisia Allner</t>
  </si>
  <si>
    <t>United States</t>
  </si>
  <si>
    <t>Medium</t>
  </si>
  <si>
    <t>Yes</t>
  </si>
  <si>
    <t>Excelsa</t>
  </si>
  <si>
    <t>FAA-43335-268</t>
  </si>
  <si>
    <t>21125-22134-PX</t>
  </si>
  <si>
    <t>Arabica</t>
  </si>
  <si>
    <t>Jami Redholes</t>
  </si>
  <si>
    <t>Light</t>
  </si>
  <si>
    <t>KAC-83089-793</t>
  </si>
  <si>
    <t>23806-46781-OU</t>
  </si>
  <si>
    <t>Christoffer O' Shea</t>
  </si>
  <si>
    <t>Ireland</t>
  </si>
  <si>
    <t>No</t>
  </si>
  <si>
    <t>Liberica</t>
  </si>
  <si>
    <t>CVP-18956-553</t>
  </si>
  <si>
    <t>86561-91660-RB</t>
  </si>
  <si>
    <t>Beryle Cottier</t>
  </si>
  <si>
    <t>Dark</t>
  </si>
  <si>
    <t>IPP-31994-879</t>
  </si>
  <si>
    <t>65223-29612-CB</t>
  </si>
  <si>
    <t>Shaylynn Lobe</t>
  </si>
  <si>
    <t>SNZ-65340-705</t>
  </si>
  <si>
    <t>21134-81676-FR</t>
  </si>
  <si>
    <t>Melvin Wharfe</t>
  </si>
  <si>
    <t>EZT-46571-659</t>
  </si>
  <si>
    <t>03396-68805-ZC</t>
  </si>
  <si>
    <t>Guthrey Petracci</t>
  </si>
  <si>
    <t>NWQ-70061-912</t>
  </si>
  <si>
    <t>61021-27840-ZN</t>
  </si>
  <si>
    <t>Rodger Raven</t>
  </si>
  <si>
    <t>BKK-47233-845</t>
  </si>
  <si>
    <t>76239-90137-UQ</t>
  </si>
  <si>
    <t>Ferrell Ferber</t>
  </si>
  <si>
    <t>VQR-01002-970</t>
  </si>
  <si>
    <t>49315-21985-BB</t>
  </si>
  <si>
    <t>Duky Phizackerly</t>
  </si>
  <si>
    <t>SZW-48378-399</t>
  </si>
  <si>
    <t>34136-36674-OM</t>
  </si>
  <si>
    <t>Rosaleen Scholar</t>
  </si>
  <si>
    <t>ITA-87418-783</t>
  </si>
  <si>
    <t>39396-12890-PE</t>
  </si>
  <si>
    <t>Terence Vanyutin</t>
  </si>
  <si>
    <t>GNZ-46006-527</t>
  </si>
  <si>
    <t>95875-73336-RG</t>
  </si>
  <si>
    <t>Patrice Trobe</t>
  </si>
  <si>
    <t>FYQ-78248-319</t>
  </si>
  <si>
    <t>25473-43727-BY</t>
  </si>
  <si>
    <t>Llywellyn Oscroft</t>
  </si>
  <si>
    <t>VAU-44387-624</t>
  </si>
  <si>
    <t>99643-51048-IQ</t>
  </si>
  <si>
    <t>Minni Alabaster</t>
  </si>
  <si>
    <t>RDW-33155-159</t>
  </si>
  <si>
    <t>62173-15287-CU</t>
  </si>
  <si>
    <t>Rhianon Broxup</t>
  </si>
  <si>
    <t>TDZ-59011-211</t>
  </si>
  <si>
    <t>57611-05522-ST</t>
  </si>
  <si>
    <t>Pall Redford</t>
  </si>
  <si>
    <t>IDU-25793-399</t>
  </si>
  <si>
    <t>76664-37050-DT</t>
  </si>
  <si>
    <t>Aurea Corradino</t>
  </si>
  <si>
    <t>NUO-20013-488</t>
  </si>
  <si>
    <t>03090-88267-BQ</t>
  </si>
  <si>
    <t>Avrit Davidowsky</t>
  </si>
  <si>
    <t>UQU-65630-479</t>
  </si>
  <si>
    <t>37651-47492-NC</t>
  </si>
  <si>
    <t>Annabel Antuk</t>
  </si>
  <si>
    <t>FEO-11834-332</t>
  </si>
  <si>
    <t>95399-57205-HI</t>
  </si>
  <si>
    <t>Iorgo Kleinert</t>
  </si>
  <si>
    <t>TKY-71558-096</t>
  </si>
  <si>
    <t>24010-66714-HW</t>
  </si>
  <si>
    <t>Chrisy Blofeld</t>
  </si>
  <si>
    <t>OXY-65322-253</t>
  </si>
  <si>
    <t>07591-92789-UA</t>
  </si>
  <si>
    <t>Culley Farris</t>
  </si>
  <si>
    <t>EVP-43500-491</t>
  </si>
  <si>
    <t>49231-44455-IC</t>
  </si>
  <si>
    <t>Selene Shales</t>
  </si>
  <si>
    <t>WAG-26945-689</t>
  </si>
  <si>
    <t>50124-88608-EO</t>
  </si>
  <si>
    <t>Vivie Danneil</t>
  </si>
  <si>
    <t>CHE-78995-767</t>
  </si>
  <si>
    <t>00888-74814-UZ</t>
  </si>
  <si>
    <t>Theresita Newbury</t>
  </si>
  <si>
    <t>RYZ-14633-602</t>
  </si>
  <si>
    <t>14158-30713-OB</t>
  </si>
  <si>
    <t>Mozelle Calcutt</t>
  </si>
  <si>
    <t>Year</t>
  </si>
  <si>
    <t>Row Labels</t>
  </si>
  <si>
    <t>Sum of Quantity</t>
  </si>
  <si>
    <t>Sum of Sales</t>
  </si>
  <si>
    <t>United Kingdom</t>
  </si>
  <si>
    <t>Column Labels</t>
  </si>
  <si>
    <t>2019</t>
  </si>
  <si>
    <t>2020</t>
  </si>
  <si>
    <t>2021</t>
  </si>
  <si>
    <t>2022</t>
  </si>
  <si>
    <t>Jumlah Penjualan</t>
  </si>
  <si>
    <t>Grafik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</si>
</sst>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2" formatCode="_-&quot;Rp&quot;* #,##0_-;\-&quot;Rp&quot;* #,##0_-;_-&quot;Rp&quot;* &quot;-&quot;_-;_-@_-"/>
    <numFmt numFmtId="43" formatCode="_-* #,##0.00_-;\-* #,##0.00_-;_-* &quot;-&quot;??_-;_-@_-"/>
    <numFmt numFmtId="164" formatCode="_-* #,##0_-;\-* #,##0_-;_-* &quot;-&quot;??_-;_-@"/>
    <numFmt numFmtId="165" formatCode="_(* #,##0_);_(* \(#,##0\);_(* &quot;-&quot;??_);_(@_)"/>
    <numFmt numFmtId="166" formatCode="0.0%"/>
    <numFmt numFmtId="167" formatCode="[$-13809]dd\ mmmm\ yyyy;@"/>
    <numFmt numFmtId="168" formatCode="dd\-mmm\-yyyy"/>
    <numFmt numFmtId="169" formatCode="0.0\ &quot;kg&quot;"/>
    <numFmt numFmtId="170" formatCode="_-[$$-409]* #,##0.00_ ;_-[$$-409]* \-#,##0.00\ ;_-[$$-409]* &quot;-&quot;??_ ;_-@_ "/>
  </numFmts>
  <fonts count="18">
    <font>
      <sz val="11"/>
      <color theme="1"/>
      <name val="Calibri"/>
      <family val="2"/>
      <scheme val="minor"/>
    </font>
    <font>
      <sz val="11"/>
      <color theme="1"/>
      <name val="Calibri"/>
      <family val="2"/>
      <scheme val="minor"/>
    </font>
    <font>
      <b/>
      <sz val="11"/>
      <color theme="1"/>
      <name val="Calibri"/>
      <family val="2"/>
      <scheme val="minor"/>
    </font>
    <font>
      <sz val="11"/>
      <name val="Arial"/>
      <family val="2"/>
    </font>
    <font>
      <b/>
      <i/>
      <sz val="11"/>
      <name val="Arial"/>
      <family val="2"/>
    </font>
    <font>
      <sz val="11"/>
      <color theme="1"/>
      <name val="Arial"/>
      <family val="2"/>
    </font>
    <font>
      <sz val="11"/>
      <color rgb="FF7030A0"/>
      <name val="Arial"/>
      <family val="2"/>
    </font>
    <font>
      <b/>
      <sz val="11"/>
      <name val="Arial"/>
      <family val="2"/>
    </font>
    <font>
      <sz val="11"/>
      <name val="aptos narrow"/>
    </font>
    <font>
      <sz val="11"/>
      <color theme="1"/>
      <name val="Aptos narrow"/>
    </font>
    <font>
      <b/>
      <sz val="11"/>
      <color theme="1"/>
      <name val="Arial"/>
      <family val="2"/>
    </font>
    <font>
      <b/>
      <sz val="11"/>
      <color rgb="FF000000"/>
      <name val="Calibri"/>
      <family val="2"/>
    </font>
    <font>
      <b/>
      <sz val="11"/>
      <color theme="1"/>
      <name val="Calibri"/>
      <family val="2"/>
    </font>
    <font>
      <sz val="11"/>
      <color theme="1"/>
      <name val="Calibri"/>
      <family val="2"/>
    </font>
    <font>
      <sz val="11"/>
      <name val="Calibri"/>
      <family val="2"/>
    </font>
    <font>
      <sz val="11"/>
      <color rgb="FF000000"/>
      <name val="Calibri"/>
      <family val="2"/>
    </font>
    <font>
      <b/>
      <sz val="11"/>
      <color theme="1"/>
      <name val="Calibri"/>
      <scheme val="minor"/>
    </font>
    <font>
      <sz val="16"/>
      <color theme="1"/>
      <name val="STENCIL"/>
      <family val="5"/>
    </font>
  </fonts>
  <fills count="10">
    <fill>
      <patternFill patternType="none"/>
    </fill>
    <fill>
      <patternFill patternType="gray125"/>
    </fill>
    <fill>
      <patternFill patternType="solid">
        <fgColor rgb="FF66FFFF"/>
        <bgColor rgb="FF00B050"/>
      </patternFill>
    </fill>
    <fill>
      <patternFill patternType="solid">
        <fgColor rgb="FFFFFF00"/>
        <bgColor indexed="64"/>
      </patternFill>
    </fill>
    <fill>
      <patternFill patternType="solid">
        <fgColor rgb="FF66FFFF"/>
        <bgColor indexed="64"/>
      </patternFill>
    </fill>
    <fill>
      <patternFill patternType="solid">
        <fgColor rgb="FF66FFFF"/>
        <bgColor theme="9"/>
      </patternFill>
    </fill>
    <fill>
      <patternFill patternType="solid">
        <fgColor rgb="FF66FFFF"/>
        <bgColor rgb="FF92D050"/>
      </patternFill>
    </fill>
    <fill>
      <patternFill patternType="solid">
        <fgColor rgb="FF00B050"/>
        <bgColor indexed="64"/>
      </patternFill>
    </fill>
    <fill>
      <patternFill patternType="solid">
        <fgColor theme="3" tint="4.9989318521683403E-2"/>
        <bgColor indexed="64"/>
      </patternFill>
    </fill>
    <fill>
      <patternFill patternType="solid">
        <fgColor theme="9"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0">
    <xf numFmtId="0" fontId="0" fillId="0" borderId="0" xfId="0"/>
    <xf numFmtId="0" fontId="3" fillId="2" borderId="1" xfId="0" applyFont="1" applyFill="1" applyBorder="1" applyAlignment="1">
      <alignment horizontal="center" vertical="center"/>
    </xf>
    <xf numFmtId="0" fontId="3" fillId="0" borderId="0" xfId="0" applyFont="1"/>
    <xf numFmtId="0" fontId="4" fillId="0" borderId="0" xfId="0" applyFont="1"/>
    <xf numFmtId="0" fontId="3" fillId="0" borderId="1" xfId="0" applyFont="1" applyBorder="1"/>
    <xf numFmtId="164" fontId="3" fillId="0" borderId="1" xfId="0" applyNumberFormat="1" applyFont="1" applyBorder="1"/>
    <xf numFmtId="164" fontId="3" fillId="3" borderId="1" xfId="0" applyNumberFormat="1" applyFont="1" applyFill="1" applyBorder="1"/>
    <xf numFmtId="0" fontId="3" fillId="3" borderId="1" xfId="0" applyFont="1" applyFill="1" applyBorder="1"/>
    <xf numFmtId="164" fontId="3" fillId="0" borderId="1" xfId="0" applyNumberFormat="1" applyFont="1" applyBorder="1" applyAlignment="1">
      <alignment horizontal="left"/>
    </xf>
    <xf numFmtId="0" fontId="3" fillId="2" borderId="2" xfId="0" applyFont="1" applyFill="1" applyBorder="1" applyAlignment="1">
      <alignment horizontal="center" vertical="center"/>
    </xf>
    <xf numFmtId="0" fontId="3" fillId="4" borderId="2" xfId="0" applyFont="1" applyFill="1" applyBorder="1" applyAlignment="1">
      <alignment horizontal="center"/>
    </xf>
    <xf numFmtId="0" fontId="3" fillId="0" borderId="2" xfId="0" applyFont="1" applyBorder="1"/>
    <xf numFmtId="0" fontId="3" fillId="0" borderId="2" xfId="0" applyFont="1" applyBorder="1" applyAlignment="1">
      <alignment horizontal="center"/>
    </xf>
    <xf numFmtId="0" fontId="3" fillId="3" borderId="2" xfId="0" applyFont="1" applyFill="1" applyBorder="1"/>
    <xf numFmtId="0" fontId="3" fillId="5" borderId="1" xfId="0" applyFont="1" applyFill="1" applyBorder="1" applyAlignment="1">
      <alignment horizontal="center"/>
    </xf>
    <xf numFmtId="0" fontId="5" fillId="0" borderId="0" xfId="0" applyFont="1"/>
    <xf numFmtId="0" fontId="5" fillId="0" borderId="1" xfId="0" applyFont="1" applyBorder="1"/>
    <xf numFmtId="0" fontId="5" fillId="0" borderId="1" xfId="0" applyFont="1" applyBorder="1" applyAlignment="1">
      <alignment horizontal="center" vertical="center"/>
    </xf>
    <xf numFmtId="0" fontId="5" fillId="3" borderId="1" xfId="0" applyFont="1" applyFill="1" applyBorder="1"/>
    <xf numFmtId="0" fontId="6" fillId="0" borderId="0" xfId="0" applyFont="1"/>
    <xf numFmtId="0" fontId="5" fillId="0" borderId="3" xfId="0" applyFont="1" applyBorder="1" applyAlignment="1">
      <alignment horizontal="center"/>
    </xf>
    <xf numFmtId="0" fontId="3" fillId="0" borderId="4" xfId="0" applyFont="1" applyBorder="1"/>
    <xf numFmtId="0" fontId="5" fillId="3" borderId="3" xfId="0" applyFont="1" applyFill="1" applyBorder="1" applyAlignment="1">
      <alignment horizontal="center"/>
    </xf>
    <xf numFmtId="0" fontId="3" fillId="3" borderId="4" xfId="0" applyFont="1" applyFill="1" applyBorder="1"/>
    <xf numFmtId="0" fontId="5" fillId="4" borderId="2" xfId="0" applyFont="1" applyFill="1" applyBorder="1" applyAlignment="1">
      <alignment horizontal="center" vertical="center"/>
    </xf>
    <xf numFmtId="0" fontId="0" fillId="0" borderId="2" xfId="0" applyBorder="1" applyAlignment="1">
      <alignment horizontal="left" vertical="center"/>
    </xf>
    <xf numFmtId="0" fontId="0" fillId="3" borderId="2" xfId="0" applyFill="1" applyBorder="1"/>
    <xf numFmtId="0" fontId="7" fillId="5" borderId="1" xfId="0" applyFont="1" applyFill="1" applyBorder="1" applyAlignment="1">
      <alignment horizontal="center"/>
    </xf>
    <xf numFmtId="0" fontId="7" fillId="0" borderId="0" xfId="0" applyFont="1" applyAlignment="1">
      <alignment horizontal="center"/>
    </xf>
    <xf numFmtId="15" fontId="3" fillId="0" borderId="1" xfId="0" applyNumberFormat="1" applyFont="1" applyBorder="1"/>
    <xf numFmtId="0" fontId="3" fillId="0" borderId="1" xfId="0" applyFont="1" applyBorder="1" applyAlignment="1">
      <alignment horizontal="center"/>
    </xf>
    <xf numFmtId="0" fontId="8" fillId="5" borderId="1" xfId="0" applyFont="1" applyFill="1" applyBorder="1" applyAlignment="1">
      <alignment horizontal="center"/>
    </xf>
    <xf numFmtId="0" fontId="9" fillId="0" borderId="1" xfId="0" applyFont="1" applyBorder="1" applyAlignment="1">
      <alignment horizontal="left"/>
    </xf>
    <xf numFmtId="0" fontId="9" fillId="0" borderId="1" xfId="0" applyFont="1" applyBorder="1"/>
    <xf numFmtId="0" fontId="9" fillId="0" borderId="0" xfId="0" applyFont="1" applyAlignment="1">
      <alignment horizontal="left"/>
    </xf>
    <xf numFmtId="0" fontId="8" fillId="6" borderId="1" xfId="0" applyFont="1" applyFill="1" applyBorder="1" applyAlignment="1">
      <alignment horizontal="left"/>
    </xf>
    <xf numFmtId="0" fontId="10" fillId="4" borderId="2" xfId="0" applyFont="1" applyFill="1" applyBorder="1" applyAlignment="1">
      <alignment horizontal="center" vertical="center" wrapText="1"/>
    </xf>
    <xf numFmtId="0" fontId="5" fillId="0" borderId="0" xfId="0" applyFont="1" applyAlignment="1">
      <alignment vertical="center" wrapText="1"/>
    </xf>
    <xf numFmtId="0" fontId="5" fillId="0" borderId="2" xfId="0" applyFont="1" applyBorder="1"/>
    <xf numFmtId="165" fontId="5" fillId="0" borderId="2" xfId="1" applyNumberFormat="1" applyFont="1" applyBorder="1"/>
    <xf numFmtId="0" fontId="5" fillId="3" borderId="2" xfId="0" applyFont="1" applyFill="1" applyBorder="1" applyAlignment="1">
      <alignment horizontal="center" vertical="center"/>
    </xf>
    <xf numFmtId="0" fontId="10" fillId="7" borderId="2" xfId="0" applyFont="1" applyFill="1" applyBorder="1" applyAlignment="1">
      <alignment horizontal="center" vertical="center" wrapText="1"/>
    </xf>
    <xf numFmtId="0" fontId="5" fillId="0" borderId="2" xfId="0" applyFont="1" applyBorder="1" applyAlignment="1">
      <alignment horizontal="center"/>
    </xf>
    <xf numFmtId="166" fontId="5" fillId="0" borderId="2" xfId="2" applyNumberFormat="1" applyFont="1" applyBorder="1"/>
    <xf numFmtId="165" fontId="5" fillId="0" borderId="2" xfId="1" applyNumberFormat="1" applyFont="1" applyFill="1" applyBorder="1"/>
    <xf numFmtId="0" fontId="0" fillId="8" borderId="5" xfId="0" applyFill="1" applyBorder="1" applyAlignment="1">
      <alignment horizontal="center"/>
    </xf>
    <xf numFmtId="0" fontId="0" fillId="8" borderId="6" xfId="0" applyFill="1" applyBorder="1" applyAlignment="1">
      <alignment horizontal="center"/>
    </xf>
    <xf numFmtId="0" fontId="0" fillId="8" borderId="7" xfId="0" applyFill="1"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1" fillId="4" borderId="2" xfId="0" applyFont="1" applyFill="1" applyBorder="1" applyAlignment="1">
      <alignment horizontal="center" vertical="center"/>
    </xf>
    <xf numFmtId="167" fontId="11" fillId="4" borderId="2" xfId="0" applyNumberFormat="1" applyFont="1" applyFill="1" applyBorder="1" applyAlignment="1">
      <alignment horizontal="center" vertical="center"/>
    </xf>
    <xf numFmtId="42" fontId="11" fillId="4" borderId="2" xfId="0" applyNumberFormat="1" applyFont="1" applyFill="1" applyBorder="1" applyAlignment="1">
      <alignment horizontal="center" vertical="center"/>
    </xf>
    <xf numFmtId="0" fontId="12" fillId="4" borderId="2" xfId="0" applyFont="1" applyFill="1" applyBorder="1" applyAlignment="1">
      <alignment horizontal="center"/>
    </xf>
    <xf numFmtId="0" fontId="13" fillId="0" borderId="0" xfId="0" applyFont="1"/>
    <xf numFmtId="0" fontId="14" fillId="4" borderId="2" xfId="0" applyFont="1" applyFill="1" applyBorder="1"/>
    <xf numFmtId="0" fontId="15" fillId="0" borderId="2" xfId="0" applyFont="1" applyBorder="1" applyAlignment="1">
      <alignment vertical="center"/>
    </xf>
    <xf numFmtId="167" fontId="15" fillId="0" borderId="2" xfId="0" applyNumberFormat="1" applyFont="1" applyBorder="1" applyAlignment="1">
      <alignment vertical="center"/>
    </xf>
    <xf numFmtId="0" fontId="13" fillId="0" borderId="2" xfId="0" applyFont="1" applyBorder="1"/>
    <xf numFmtId="42" fontId="13" fillId="3" borderId="2" xfId="0" applyNumberFormat="1" applyFont="1" applyFill="1" applyBorder="1"/>
    <xf numFmtId="42" fontId="13" fillId="0" borderId="2" xfId="0" applyNumberFormat="1" applyFont="1" applyBorder="1"/>
    <xf numFmtId="0" fontId="14" fillId="0" borderId="2" xfId="0" applyFont="1" applyBorder="1"/>
    <xf numFmtId="0" fontId="0" fillId="4" borderId="2" xfId="0" applyFill="1" applyBorder="1"/>
    <xf numFmtId="167" fontId="0" fillId="4" borderId="2" xfId="0" applyNumberFormat="1" applyFill="1" applyBorder="1"/>
    <xf numFmtId="42" fontId="0" fillId="0" borderId="0" xfId="0" applyNumberFormat="1"/>
    <xf numFmtId="42" fontId="0" fillId="3" borderId="2" xfId="0" applyNumberFormat="1" applyFill="1" applyBorder="1"/>
    <xf numFmtId="42" fontId="0" fillId="4" borderId="2" xfId="0" applyNumberFormat="1" applyFill="1" applyBorder="1"/>
    <xf numFmtId="42" fontId="0" fillId="0" borderId="2" xfId="0" applyNumberFormat="1" applyBorder="1"/>
    <xf numFmtId="167" fontId="0" fillId="0" borderId="0" xfId="0" applyNumberFormat="1"/>
    <xf numFmtId="0" fontId="0" fillId="0" borderId="0" xfId="0" applyAlignment="1">
      <alignment horizontal="left"/>
    </xf>
    <xf numFmtId="0" fontId="0" fillId="0" borderId="0" xfId="0" pivotButton="1"/>
    <xf numFmtId="0" fontId="2" fillId="9" borderId="2" xfId="0" applyFont="1" applyFill="1" applyBorder="1" applyAlignment="1">
      <alignment horizontal="center" vertical="center" wrapText="1"/>
    </xf>
    <xf numFmtId="0" fontId="16" fillId="9" borderId="2" xfId="0" applyFont="1" applyFill="1" applyBorder="1" applyAlignment="1">
      <alignment horizontal="center" vertical="center"/>
    </xf>
    <xf numFmtId="0" fontId="0" fillId="0" borderId="2" xfId="0" applyBorder="1"/>
    <xf numFmtId="165" fontId="0" fillId="0" borderId="2" xfId="1" applyNumberFormat="1" applyFont="1" applyBorder="1"/>
    <xf numFmtId="0" fontId="17" fillId="0" borderId="2" xfId="0" applyFont="1" applyBorder="1"/>
  </cellXfs>
  <cellStyles count="3">
    <cellStyle name="Comma" xfId="1" builtinId="3"/>
    <cellStyle name="Normal" xfId="0" builtinId="0"/>
    <cellStyle name="Percent" xfId="2" builtinId="5"/>
  </cellStyles>
  <dxfs count="9">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ill>
        <patternFill patternType="solid">
          <fgColor indexed="64"/>
          <bgColor theme="3" tint="4.9989318521683403E-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cap="all" spc="50" baseline="0">
                <a:solidFill>
                  <a:sysClr val="windowText" lastClr="000000"/>
                </a:solidFill>
                <a:latin typeface="+mn-lt"/>
                <a:ea typeface="+mn-ea"/>
                <a:cs typeface="+mn-cs"/>
              </a:defRPr>
            </a:pPr>
            <a:r>
              <a:rPr lang="en-US" sz="1000" b="1">
                <a:solidFill>
                  <a:sysClr val="windowText" lastClr="000000"/>
                </a:solidFill>
              </a:rPr>
              <a:t>Total Kuantitas</a:t>
            </a:r>
            <a:r>
              <a:rPr lang="en-US" sz="1000" b="1" baseline="0">
                <a:solidFill>
                  <a:sysClr val="windowText" lastClr="000000"/>
                </a:solidFill>
              </a:rPr>
              <a:t> </a:t>
            </a:r>
            <a:r>
              <a:rPr lang="en-US" sz="1000" b="1">
                <a:solidFill>
                  <a:sysClr val="windowText" lastClr="000000"/>
                </a:solidFill>
              </a:rPr>
              <a:t>Penjualan KOPI</a:t>
            </a:r>
          </a:p>
        </c:rich>
      </c:tx>
      <c:layout>
        <c:manualLayout>
          <c:xMode val="edge"/>
          <c:yMode val="edge"/>
          <c:x val="0.2286958534308586"/>
          <c:y val="2.9832024560917228E-2"/>
        </c:manualLayout>
      </c:layout>
      <c:overlay val="0"/>
      <c:spPr>
        <a:noFill/>
        <a:ln>
          <a:noFill/>
        </a:ln>
        <a:effectLst/>
      </c:spPr>
      <c:txPr>
        <a:bodyPr rot="0" spcFirstLastPara="1" vertOverflow="ellipsis" vert="horz" wrap="square" anchor="ctr" anchorCtr="1"/>
        <a:lstStyle/>
        <a:p>
          <a:pPr>
            <a:defRPr sz="1000" b="1" i="0" u="none" strike="noStrike" kern="1200" cap="all" spc="50" baseline="0">
              <a:solidFill>
                <a:sysClr val="windowText" lastClr="000000"/>
              </a:solidFill>
              <a:latin typeface="+mn-lt"/>
              <a:ea typeface="+mn-ea"/>
              <a:cs typeface="+mn-cs"/>
            </a:defRPr>
          </a:pPr>
          <a:endParaRPr lang="id-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4"/>
              <c:pt idx="0">
                <c:v>Arabica</c:v>
              </c:pt>
              <c:pt idx="1">
                <c:v>Excelsa</c:v>
              </c:pt>
              <c:pt idx="2">
                <c:v>Liberica</c:v>
              </c:pt>
              <c:pt idx="3">
                <c:v>Robusta</c:v>
              </c:pt>
            </c:strLit>
          </c:cat>
          <c:val>
            <c:numLit>
              <c:formatCode>General</c:formatCode>
              <c:ptCount val="4"/>
              <c:pt idx="0">
                <c:v>70</c:v>
              </c:pt>
              <c:pt idx="1">
                <c:v>28</c:v>
              </c:pt>
              <c:pt idx="2">
                <c:v>45</c:v>
              </c:pt>
              <c:pt idx="3">
                <c:v>42</c:v>
              </c:pt>
            </c:numLit>
          </c:val>
          <c:extLst>
            <c:ext xmlns:c16="http://schemas.microsoft.com/office/drawing/2014/chart" uri="{C3380CC4-5D6E-409C-BE32-E72D297353CC}">
              <c16:uniqueId val="{00000000-C1D1-45F0-B85E-DE95EA519CC1}"/>
            </c:ext>
          </c:extLst>
        </c:ser>
        <c:dLbls>
          <c:showLegendKey val="0"/>
          <c:showVal val="0"/>
          <c:showCatName val="0"/>
          <c:showSerName val="0"/>
          <c:showPercent val="0"/>
          <c:showBubbleSize val="0"/>
        </c:dLbls>
        <c:gapWidth val="150"/>
        <c:axId val="445473551"/>
        <c:axId val="445491855"/>
      </c:barChart>
      <c:catAx>
        <c:axId val="44547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45491855"/>
        <c:crosses val="autoZero"/>
        <c:auto val="1"/>
        <c:lblAlgn val="ctr"/>
        <c:lblOffset val="100"/>
        <c:noMultiLvlLbl val="0"/>
      </c:catAx>
      <c:valAx>
        <c:axId val="445491855"/>
        <c:scaling>
          <c:orientation val="minMax"/>
        </c:scaling>
        <c:delete val="1"/>
        <c:axPos val="l"/>
        <c:numFmt formatCode="General" sourceLinked="1"/>
        <c:majorTickMark val="none"/>
        <c:minorTickMark val="none"/>
        <c:tickLblPos val="nextTo"/>
        <c:crossAx val="44547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a:t>Total Penjualan Kopi Berdasarkan Negara</a:t>
            </a:r>
            <a:endParaRPr lang="id-ID" sz="1000"/>
          </a:p>
        </c:rich>
      </c:tx>
      <c:layout>
        <c:manualLayout>
          <c:xMode val="edge"/>
          <c:yMode val="edge"/>
          <c:x val="9.3121834377640194E-3"/>
          <c:y val="1.1443751438354324E-2"/>
        </c:manualLayout>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id-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4"/>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4">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4">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4">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39F-4A8E-BC1B-F2F4E42820BB}"/>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39F-4A8E-BC1B-F2F4E42820BB}"/>
              </c:ext>
            </c:extLst>
          </c:dPt>
          <c:dPt>
            <c:idx val="2"/>
            <c:bubble3D val="0"/>
            <c:spPr>
              <a:solidFill>
                <a:schemeClr val="accent4">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39F-4A8E-BC1B-F2F4E42820B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id-ID"/>
                </a:p>
              </c:txPr>
              <c:dLblPos val="outEnd"/>
              <c:showLegendKey val="0"/>
              <c:showVal val="0"/>
              <c:showCatName val="1"/>
              <c:showSerName val="0"/>
              <c:showPercent val="1"/>
              <c:showBubbleSize val="0"/>
              <c:extLst>
                <c:ext xmlns:c16="http://schemas.microsoft.com/office/drawing/2014/chart" uri="{C3380CC4-5D6E-409C-BE32-E72D297353CC}">
                  <c16:uniqueId val="{00000001-D39F-4A8E-BC1B-F2F4E42820B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id-ID"/>
                </a:p>
              </c:txPr>
              <c:dLblPos val="outEnd"/>
              <c:showLegendKey val="0"/>
              <c:showVal val="0"/>
              <c:showCatName val="1"/>
              <c:showSerName val="0"/>
              <c:showPercent val="1"/>
              <c:showBubbleSize val="0"/>
              <c:extLst>
                <c:ext xmlns:c16="http://schemas.microsoft.com/office/drawing/2014/chart" uri="{C3380CC4-5D6E-409C-BE32-E72D297353CC}">
                  <c16:uniqueId val="{00000003-D39F-4A8E-BC1B-F2F4E42820B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id-ID"/>
                </a:p>
              </c:txPr>
              <c:dLblPos val="outEnd"/>
              <c:showLegendKey val="0"/>
              <c:showVal val="0"/>
              <c:showCatName val="1"/>
              <c:showSerName val="0"/>
              <c:showPercent val="1"/>
              <c:showBubbleSize val="0"/>
              <c:extLst>
                <c:ext xmlns:c16="http://schemas.microsoft.com/office/drawing/2014/chart" uri="{C3380CC4-5D6E-409C-BE32-E72D297353CC}">
                  <c16:uniqueId val="{00000005-D39F-4A8E-BC1B-F2F4E42820B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id-ID"/>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Ireland</c:v>
              </c:pt>
              <c:pt idx="1">
                <c:v>United Kingdom</c:v>
              </c:pt>
              <c:pt idx="2">
                <c:v>United States</c:v>
              </c:pt>
            </c:strLit>
          </c:cat>
          <c:val>
            <c:numLit>
              <c:formatCode>General</c:formatCode>
              <c:ptCount val="3"/>
              <c:pt idx="0">
                <c:v>244.14999999999998</c:v>
              </c:pt>
              <c:pt idx="1">
                <c:v>57.06</c:v>
              </c:pt>
              <c:pt idx="2">
                <c:v>1797.2250000000001</c:v>
              </c:pt>
            </c:numLit>
          </c:val>
          <c:extLst>
            <c:ext xmlns:c16="http://schemas.microsoft.com/office/drawing/2014/chart" uri="{C3380CC4-5D6E-409C-BE32-E72D297353CC}">
              <c16:uniqueId val="{00000006-D39F-4A8E-BC1B-F2F4E42820BB}"/>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Penjualan</a:t>
            </a:r>
            <a:r>
              <a:rPr lang="en-US" b="1" baseline="0">
                <a:solidFill>
                  <a:sysClr val="windowText" lastClr="000000"/>
                </a:solidFill>
              </a:rPr>
              <a:t> Kopi Tahun 2019 - 2022</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id-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2019</c:v>
              </c:pt>
              <c:pt idx="1">
                <c:v>2020</c:v>
              </c:pt>
              <c:pt idx="2">
                <c:v>2021</c:v>
              </c:pt>
              <c:pt idx="3">
                <c:v>2022</c:v>
              </c:pt>
            </c:strLit>
          </c:cat>
          <c:val>
            <c:numLit>
              <c:formatCode>General</c:formatCode>
              <c:ptCount val="4"/>
              <c:pt idx="0">
                <c:v>189.39500000000001</c:v>
              </c:pt>
              <c:pt idx="1">
                <c:v>126.32499999999999</c:v>
              </c:pt>
              <c:pt idx="2">
                <c:v>135.63999999999999</c:v>
              </c:pt>
              <c:pt idx="3">
                <c:v>68.699999999999989</c:v>
              </c:pt>
            </c:numLit>
          </c:val>
          <c:smooth val="0"/>
          <c:extLst>
            <c:ext xmlns:c16="http://schemas.microsoft.com/office/drawing/2014/chart" uri="{C3380CC4-5D6E-409C-BE32-E72D297353CC}">
              <c16:uniqueId val="{00000000-E829-43D8-AD0A-3D7E7D8737ED}"/>
            </c:ext>
          </c:extLst>
        </c:ser>
        <c:ser>
          <c:idx val="1"/>
          <c:order val="1"/>
          <c:tx>
            <c:v>Excelsa</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2019</c:v>
              </c:pt>
              <c:pt idx="1">
                <c:v>2020</c:v>
              </c:pt>
              <c:pt idx="2">
                <c:v>2021</c:v>
              </c:pt>
              <c:pt idx="3">
                <c:v>2022</c:v>
              </c:pt>
            </c:strLit>
          </c:cat>
          <c:val>
            <c:numLit>
              <c:formatCode>General</c:formatCode>
              <c:ptCount val="4"/>
              <c:pt idx="0">
                <c:v>104.5</c:v>
              </c:pt>
              <c:pt idx="1">
                <c:v>214.23</c:v>
              </c:pt>
              <c:pt idx="2">
                <c:v>27.5</c:v>
              </c:pt>
              <c:pt idx="3">
                <c:v>29.16</c:v>
              </c:pt>
            </c:numLit>
          </c:val>
          <c:smooth val="0"/>
          <c:extLst>
            <c:ext xmlns:c16="http://schemas.microsoft.com/office/drawing/2014/chart" uri="{C3380CC4-5D6E-409C-BE32-E72D297353CC}">
              <c16:uniqueId val="{00000001-E829-43D8-AD0A-3D7E7D8737ED}"/>
            </c:ext>
          </c:extLst>
        </c:ser>
        <c:ser>
          <c:idx val="2"/>
          <c:order val="2"/>
          <c:tx>
            <c:v>Liberica</c:v>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2019</c:v>
              </c:pt>
              <c:pt idx="1">
                <c:v>2020</c:v>
              </c:pt>
              <c:pt idx="2">
                <c:v>2021</c:v>
              </c:pt>
              <c:pt idx="3">
                <c:v>2022</c:v>
              </c:pt>
            </c:strLit>
          </c:cat>
          <c:val>
            <c:numLit>
              <c:formatCode>General</c:formatCode>
              <c:ptCount val="4"/>
              <c:pt idx="0">
                <c:v>28.53</c:v>
              </c:pt>
              <c:pt idx="1">
                <c:v>57.06</c:v>
              </c:pt>
              <c:pt idx="2">
                <c:v>262.12</c:v>
              </c:pt>
              <c:pt idx="3">
                <c:v>195.11999999999998</c:v>
              </c:pt>
            </c:numLit>
          </c:val>
          <c:smooth val="0"/>
          <c:extLst>
            <c:ext xmlns:c16="http://schemas.microsoft.com/office/drawing/2014/chart" uri="{C3380CC4-5D6E-409C-BE32-E72D297353CC}">
              <c16:uniqueId val="{00000002-E829-43D8-AD0A-3D7E7D8737ED}"/>
            </c:ext>
          </c:extLst>
        </c:ser>
        <c:ser>
          <c:idx val="3"/>
          <c:order val="3"/>
          <c:tx>
            <c:v>Robusta</c:v>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2019</c:v>
              </c:pt>
              <c:pt idx="1">
                <c:v>2020</c:v>
              </c:pt>
              <c:pt idx="2">
                <c:v>2021</c:v>
              </c:pt>
              <c:pt idx="3">
                <c:v>2022</c:v>
              </c:pt>
            </c:strLit>
          </c:cat>
          <c:val>
            <c:numLit>
              <c:formatCode>General</c:formatCode>
              <c:ptCount val="4"/>
              <c:pt idx="0">
                <c:v>134.17499999999998</c:v>
              </c:pt>
              <c:pt idx="1">
                <c:v>155.59499999999997</c:v>
              </c:pt>
              <c:pt idx="2">
                <c:v>206.20999999999998</c:v>
              </c:pt>
              <c:pt idx="3">
                <c:v>164.17499999999998</c:v>
              </c:pt>
            </c:numLit>
          </c:val>
          <c:smooth val="0"/>
          <c:extLst>
            <c:ext xmlns:c16="http://schemas.microsoft.com/office/drawing/2014/chart" uri="{C3380CC4-5D6E-409C-BE32-E72D297353CC}">
              <c16:uniqueId val="{00000003-E829-43D8-AD0A-3D7E7D8737ED}"/>
            </c:ext>
          </c:extLst>
        </c:ser>
        <c:dLbls>
          <c:showLegendKey val="0"/>
          <c:showVal val="1"/>
          <c:showCatName val="0"/>
          <c:showSerName val="0"/>
          <c:showPercent val="0"/>
          <c:showBubbleSize val="0"/>
        </c:dLbls>
        <c:marker val="1"/>
        <c:smooth val="0"/>
        <c:axId val="445484367"/>
        <c:axId val="445476463"/>
      </c:lineChart>
      <c:catAx>
        <c:axId val="44548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445476463"/>
        <c:crosses val="autoZero"/>
        <c:auto val="1"/>
        <c:lblAlgn val="ctr"/>
        <c:lblOffset val="100"/>
        <c:noMultiLvlLbl val="0"/>
      </c:catAx>
      <c:valAx>
        <c:axId val="445476463"/>
        <c:scaling>
          <c:orientation val="minMax"/>
        </c:scaling>
        <c:delete val="1"/>
        <c:axPos val="l"/>
        <c:numFmt formatCode="General" sourceLinked="1"/>
        <c:majorTickMark val="none"/>
        <c:minorTickMark val="none"/>
        <c:tickLblPos val="nextTo"/>
        <c:crossAx val="4454843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cap="all" spc="50" baseline="0">
                <a:solidFill>
                  <a:sysClr val="windowText" lastClr="000000"/>
                </a:solidFill>
                <a:latin typeface="+mn-lt"/>
                <a:ea typeface="+mn-ea"/>
                <a:cs typeface="+mn-cs"/>
              </a:defRPr>
            </a:pPr>
            <a:r>
              <a:rPr lang="en-US" sz="1000">
                <a:solidFill>
                  <a:sysClr val="windowText" lastClr="000000"/>
                </a:solidFill>
              </a:rPr>
              <a:t>Total</a:t>
            </a:r>
            <a:r>
              <a:rPr lang="en-US" sz="1000" baseline="0">
                <a:solidFill>
                  <a:sysClr val="windowText" lastClr="000000"/>
                </a:solidFill>
              </a:rPr>
              <a:t> penjualan berdasarkan jenis pembayaran</a:t>
            </a:r>
            <a:endParaRPr lang="id-ID" sz="10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cap="all" spc="50" baseline="0">
              <a:solidFill>
                <a:sysClr val="windowText" lastClr="000000"/>
              </a:solidFill>
              <a:latin typeface="+mn-lt"/>
              <a:ea typeface="+mn-ea"/>
              <a:cs typeface="+mn-cs"/>
            </a:defRPr>
          </a:pPr>
          <a:endParaRPr lang="id-ID"/>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No</c:v>
              </c:pt>
              <c:pt idx="1">
                <c:v>Yes</c:v>
              </c:pt>
            </c:strLit>
          </c:cat>
          <c:val>
            <c:numLit>
              <c:formatCode>General</c:formatCode>
              <c:ptCount val="2"/>
              <c:pt idx="0">
                <c:v>1299.2049999999999</c:v>
              </c:pt>
              <c:pt idx="1">
                <c:v>799.22999999999968</c:v>
              </c:pt>
            </c:numLit>
          </c:val>
          <c:extLst>
            <c:ext xmlns:c16="http://schemas.microsoft.com/office/drawing/2014/chart" uri="{C3380CC4-5D6E-409C-BE32-E72D297353CC}">
              <c16:uniqueId val="{00000000-55F5-44ED-9680-CB9A35A4CD04}"/>
            </c:ext>
          </c:extLst>
        </c:ser>
        <c:dLbls>
          <c:showLegendKey val="0"/>
          <c:showVal val="0"/>
          <c:showCatName val="0"/>
          <c:showSerName val="0"/>
          <c:showPercent val="0"/>
          <c:showBubbleSize val="0"/>
        </c:dLbls>
        <c:gapWidth val="326"/>
        <c:overlap val="-58"/>
        <c:axId val="2075972607"/>
        <c:axId val="2075951807"/>
      </c:barChart>
      <c:catAx>
        <c:axId val="207597260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075951807"/>
        <c:crosses val="autoZero"/>
        <c:auto val="1"/>
        <c:lblAlgn val="ctr"/>
        <c:lblOffset val="100"/>
        <c:noMultiLvlLbl val="0"/>
      </c:catAx>
      <c:valAx>
        <c:axId val="2075951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07597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4</xdr:col>
      <xdr:colOff>619125</xdr:colOff>
      <xdr:row>0</xdr:row>
      <xdr:rowOff>180975</xdr:rowOff>
    </xdr:from>
    <xdr:to>
      <xdr:col>6</xdr:col>
      <xdr:colOff>923925</xdr:colOff>
      <xdr:row>4</xdr:row>
      <xdr:rowOff>95250</xdr:rowOff>
    </xdr:to>
    <mc:AlternateContent xmlns:mc="http://schemas.openxmlformats.org/markup-compatibility/2006">
      <mc:Choice xmlns:sle15="http://schemas.microsoft.com/office/drawing/2012/slicer" Requires="sle15">
        <xdr:graphicFrame macro="">
          <xdr:nvGraphicFramePr>
            <xdr:cNvPr id="2" name="Jenis Kelamin">
              <a:extLst>
                <a:ext uri="{FF2B5EF4-FFF2-40B4-BE49-F238E27FC236}">
                  <a16:creationId xmlns:a16="http://schemas.microsoft.com/office/drawing/2014/main" id="{EF0A9B50-60B8-4052-982D-A8F4F49B76C7}"/>
                </a:ext>
              </a:extLst>
            </xdr:cNvPr>
            <xdr:cNvGraphicFramePr/>
          </xdr:nvGraphicFramePr>
          <xdr:xfrm>
            <a:off x="0" y="0"/>
            <a:ext cx="0" cy="0"/>
          </xdr:xfrm>
          <a:graphic>
            <a:graphicData uri="http://schemas.microsoft.com/office/drawing/2010/slicer">
              <sle:slicer xmlns:sle="http://schemas.microsoft.com/office/drawing/2010/slicer" name="Jenis Kelamin"/>
            </a:graphicData>
          </a:graphic>
        </xdr:graphicFrame>
      </mc:Choice>
      <mc:Fallback>
        <xdr:sp macro="" textlink="">
          <xdr:nvSpPr>
            <xdr:cNvPr id="0" name=""/>
            <xdr:cNvSpPr>
              <a:spLocks noTextEdit="1"/>
            </xdr:cNvSpPr>
          </xdr:nvSpPr>
          <xdr:spPr>
            <a:xfrm>
              <a:off x="5076825" y="180975"/>
              <a:ext cx="2066925" cy="676275"/>
            </a:xfrm>
            <a:prstGeom prst="rect">
              <a:avLst/>
            </a:prstGeom>
            <a:solidFill>
              <a:prstClr val="white"/>
            </a:solidFill>
            <a:ln w="1">
              <a:solidFill>
                <a:prstClr val="green"/>
              </a:solidFill>
            </a:ln>
          </xdr:spPr>
          <xdr:txBody>
            <a:bodyPr vertOverflow="clip" horzOverflow="clip"/>
            <a:lstStyle/>
            <a:p>
              <a:r>
                <a:rPr lang="id-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0</xdr:colOff>
      <xdr:row>6</xdr:row>
      <xdr:rowOff>28575</xdr:rowOff>
    </xdr:from>
    <xdr:to>
      <xdr:col>6</xdr:col>
      <xdr:colOff>914400</xdr:colOff>
      <xdr:row>11</xdr:row>
      <xdr:rowOff>19050</xdr:rowOff>
    </xdr:to>
    <mc:AlternateContent xmlns:mc="http://schemas.openxmlformats.org/markup-compatibility/2006">
      <mc:Choice xmlns:sle15="http://schemas.microsoft.com/office/drawing/2012/slicer" Requires="sle15">
        <xdr:graphicFrame macro="">
          <xdr:nvGraphicFramePr>
            <xdr:cNvPr id="3" name="Domisili">
              <a:extLst>
                <a:ext uri="{FF2B5EF4-FFF2-40B4-BE49-F238E27FC236}">
                  <a16:creationId xmlns:a16="http://schemas.microsoft.com/office/drawing/2014/main" id="{E09CFAAC-4C18-4153-8C0E-924C0B73BC8E}"/>
                </a:ext>
              </a:extLst>
            </xdr:cNvPr>
            <xdr:cNvGraphicFramePr/>
          </xdr:nvGraphicFramePr>
          <xdr:xfrm>
            <a:off x="0" y="0"/>
            <a:ext cx="0" cy="0"/>
          </xdr:xfrm>
          <a:graphic>
            <a:graphicData uri="http://schemas.microsoft.com/office/drawing/2010/slicer">
              <sle:slicer xmlns:sle="http://schemas.microsoft.com/office/drawing/2010/slicer" name="Domisili"/>
            </a:graphicData>
          </a:graphic>
        </xdr:graphicFrame>
      </mc:Choice>
      <mc:Fallback>
        <xdr:sp macro="" textlink="">
          <xdr:nvSpPr>
            <xdr:cNvPr id="0" name=""/>
            <xdr:cNvSpPr>
              <a:spLocks noTextEdit="1"/>
            </xdr:cNvSpPr>
          </xdr:nvSpPr>
          <xdr:spPr>
            <a:xfrm>
              <a:off x="5095875" y="1171575"/>
              <a:ext cx="2038350" cy="942975"/>
            </a:xfrm>
            <a:prstGeom prst="rect">
              <a:avLst/>
            </a:prstGeom>
            <a:solidFill>
              <a:prstClr val="white"/>
            </a:solidFill>
            <a:ln w="1">
              <a:solidFill>
                <a:prstClr val="green"/>
              </a:solidFill>
            </a:ln>
          </xdr:spPr>
          <xdr:txBody>
            <a:bodyPr vertOverflow="clip" horzOverflow="clip"/>
            <a:lstStyle/>
            <a:p>
              <a:r>
                <a:rPr lang="id-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13607</xdr:colOff>
      <xdr:row>1</xdr:row>
      <xdr:rowOff>11845</xdr:rowOff>
    </xdr:from>
    <xdr:to>
      <xdr:col>7</xdr:col>
      <xdr:colOff>481853</xdr:colOff>
      <xdr:row>15</xdr:row>
      <xdr:rowOff>89647</xdr:rowOff>
    </xdr:to>
    <xdr:graphicFrame macro="">
      <xdr:nvGraphicFramePr>
        <xdr:cNvPr id="2" name="Chart 1">
          <a:extLst>
            <a:ext uri="{FF2B5EF4-FFF2-40B4-BE49-F238E27FC236}">
              <a16:creationId xmlns:a16="http://schemas.microsoft.com/office/drawing/2014/main" id="{2389ED93-A682-41A8-B400-200594BC6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174546</xdr:colOff>
      <xdr:row>1</xdr:row>
      <xdr:rowOff>3710</xdr:rowOff>
    </xdr:from>
    <xdr:to>
      <xdr:col>14</xdr:col>
      <xdr:colOff>163286</xdr:colOff>
      <xdr:row>15</xdr:row>
      <xdr:rowOff>95249</xdr:rowOff>
    </xdr:to>
    <xdr:graphicFrame macro="">
      <xdr:nvGraphicFramePr>
        <xdr:cNvPr id="3" name="Chart 2">
          <a:extLst>
            <a:ext uri="{FF2B5EF4-FFF2-40B4-BE49-F238E27FC236}">
              <a16:creationId xmlns:a16="http://schemas.microsoft.com/office/drawing/2014/main" id="{1A08831D-39DA-4089-AB94-992094FDC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456459</xdr:colOff>
      <xdr:row>16</xdr:row>
      <xdr:rowOff>173551</xdr:rowOff>
    </xdr:from>
    <xdr:to>
      <xdr:col>12</xdr:col>
      <xdr:colOff>142876</xdr:colOff>
      <xdr:row>32</xdr:row>
      <xdr:rowOff>163286</xdr:rowOff>
    </xdr:to>
    <xdr:graphicFrame macro="">
      <xdr:nvGraphicFramePr>
        <xdr:cNvPr id="4" name="Chart 3">
          <a:extLst>
            <a:ext uri="{FF2B5EF4-FFF2-40B4-BE49-F238E27FC236}">
              <a16:creationId xmlns:a16="http://schemas.microsoft.com/office/drawing/2014/main" id="{E725A8D6-A641-40CE-95FA-09EB6673F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14843</xdr:colOff>
      <xdr:row>17</xdr:row>
      <xdr:rowOff>248</xdr:rowOff>
    </xdr:from>
    <xdr:to>
      <xdr:col>20</xdr:col>
      <xdr:colOff>95249</xdr:colOff>
      <xdr:row>32</xdr:row>
      <xdr:rowOff>136072</xdr:rowOff>
    </xdr:to>
    <xdr:graphicFrame macro="">
      <xdr:nvGraphicFramePr>
        <xdr:cNvPr id="5" name="Chart 4">
          <a:extLst>
            <a:ext uri="{FF2B5EF4-FFF2-40B4-BE49-F238E27FC236}">
              <a16:creationId xmlns:a16="http://schemas.microsoft.com/office/drawing/2014/main" id="{446FE346-864C-4EDD-8636-38C159472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15.925595486115" createdVersion="7" refreshedVersion="7" minRefreshableVersion="3" recordCount="50" xr:uid="{8C2E165A-5A2E-4E46-BDDC-C746287445E9}">
  <cacheSource type="worksheet">
    <worksheetSource ref="A1:K31" sheet="Data Test"/>
  </cacheSource>
  <cacheFields count="15">
    <cacheField name="Order ID" numFmtId="0">
      <sharedItems/>
    </cacheField>
    <cacheField name="Order Date" numFmtId="168">
      <sharedItems containsSemiMixedTypes="0" containsNonDate="0" containsDate="1" containsString="0" minDate="2019-01-02T00:00:00" maxDate="2022-08-18T00:00:00" count="42">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sharedItems>
      <fieldGroup par="14" base="1">
        <rangePr groupBy="months" startDate="2019-01-02T00:00:00" endDate="2022-08-18T00:00:00"/>
        <groupItems count="14">
          <s v="&lt;02/01/2019"/>
          <s v="Jan"/>
          <s v="Feb"/>
          <s v="Mar"/>
          <s v="Apr"/>
          <s v="May"/>
          <s v="Jun"/>
          <s v="Jul"/>
          <s v="Aug"/>
          <s v="Sep"/>
          <s v="Oct"/>
          <s v="Nov"/>
          <s v="Dec"/>
          <s v="&gt;18/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Country" numFmtId="0">
      <sharedItems count="3">
        <s v="United States"/>
        <s v="Ireland"/>
        <s v="United Kingdom"/>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4.7549999999999999" maxValue="178.70999999999998"/>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Quarters" numFmtId="0" databaseField="0">
      <fieldGroup base="1">
        <rangePr groupBy="quarters" startDate="2019-01-02T00:00:00" endDate="2022-08-18T00:00:00"/>
        <groupItems count="6">
          <s v="&lt;02/01/2019"/>
          <s v="Qtr1"/>
          <s v="Qtr2"/>
          <s v="Qtr3"/>
          <s v="Qtr4"/>
          <s v="&gt;18/08/2022"/>
        </groupItems>
      </fieldGroup>
    </cacheField>
    <cacheField name="Years" numFmtId="0" databaseField="0">
      <fieldGroup base="1">
        <rangePr groupBy="years" startDate="2019-01-02T00:00:00" endDate="2022-08-18T00:00:00"/>
        <groupItems count="6">
          <s v="&lt;02/01/2019"/>
          <s v="2019"/>
          <s v="2020"/>
          <s v="2021"/>
          <s v="2022"/>
          <s v="&gt;18/08/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QEV-37451-860"/>
    <x v="0"/>
    <s v="17670-51384-MA"/>
    <s v="R-M-1"/>
    <n v="2"/>
    <s v="Aloisia Allner"/>
    <x v="0"/>
    <x v="0"/>
    <n v="9.9499999999999993"/>
    <n v="19.899999999999999"/>
    <x v="0"/>
    <x v="0"/>
    <x v="0"/>
  </r>
  <r>
    <s v="QEV-37451-860"/>
    <x v="0"/>
    <s v="17670-51384-MA"/>
    <s v="E-M-0.5"/>
    <n v="5"/>
    <s v="Aloisia Allner"/>
    <x v="0"/>
    <x v="1"/>
    <n v="8.25"/>
    <n v="41.25"/>
    <x v="1"/>
    <x v="0"/>
    <x v="0"/>
  </r>
  <r>
    <s v="FAA-43335-268"/>
    <x v="1"/>
    <s v="21125-22134-PX"/>
    <s v="A-L-1"/>
    <n v="1"/>
    <s v="Jami Redholes"/>
    <x v="0"/>
    <x v="0"/>
    <n v="12.95"/>
    <n v="12.95"/>
    <x v="2"/>
    <x v="1"/>
    <x v="0"/>
  </r>
  <r>
    <s v="KAC-83089-793"/>
    <x v="2"/>
    <s v="23806-46781-OU"/>
    <s v="E-M-1"/>
    <n v="2"/>
    <s v="Christoffer O' Shea"/>
    <x v="1"/>
    <x v="0"/>
    <n v="13.75"/>
    <n v="27.5"/>
    <x v="1"/>
    <x v="0"/>
    <x v="1"/>
  </r>
  <r>
    <s v="KAC-83089-793"/>
    <x v="2"/>
    <s v="23806-46781-OU"/>
    <s v="R-L-2.5"/>
    <n v="2"/>
    <s v="Christoffer O' Shea"/>
    <x v="1"/>
    <x v="2"/>
    <n v="27.484999999999996"/>
    <n v="54.969999999999992"/>
    <x v="0"/>
    <x v="1"/>
    <x v="1"/>
  </r>
  <r>
    <s v="CVP-18956-553"/>
    <x v="3"/>
    <s v="86561-91660-RB"/>
    <s v="L-D-1"/>
    <n v="3"/>
    <s v="Beryle Cottier"/>
    <x v="0"/>
    <x v="0"/>
    <n v="12.95"/>
    <n v="38.849999999999994"/>
    <x v="3"/>
    <x v="2"/>
    <x v="1"/>
  </r>
  <r>
    <s v="IPP-31994-879"/>
    <x v="4"/>
    <s v="65223-29612-CB"/>
    <s v="E-D-0.5"/>
    <n v="3"/>
    <s v="Shaylynn Lobe"/>
    <x v="0"/>
    <x v="1"/>
    <n v="7.29"/>
    <n v="21.87"/>
    <x v="1"/>
    <x v="2"/>
    <x v="0"/>
  </r>
  <r>
    <s v="SNZ-65340-705"/>
    <x v="5"/>
    <s v="21134-81676-FR"/>
    <s v="L-L-0.2"/>
    <n v="1"/>
    <s v="Melvin Wharfe"/>
    <x v="1"/>
    <x v="3"/>
    <n v="4.7549999999999999"/>
    <n v="4.7549999999999999"/>
    <x v="3"/>
    <x v="1"/>
    <x v="0"/>
  </r>
  <r>
    <s v="EZT-46571-659"/>
    <x v="6"/>
    <s v="03396-68805-ZC"/>
    <s v="R-M-0.5"/>
    <n v="3"/>
    <s v="Guthrey Petracci"/>
    <x v="0"/>
    <x v="1"/>
    <n v="5.97"/>
    <n v="17.91"/>
    <x v="0"/>
    <x v="0"/>
    <x v="1"/>
  </r>
  <r>
    <s v="NWQ-70061-912"/>
    <x v="0"/>
    <s v="61021-27840-ZN"/>
    <s v="R-M-0.5"/>
    <n v="1"/>
    <s v="Rodger Raven"/>
    <x v="0"/>
    <x v="1"/>
    <n v="5.97"/>
    <n v="5.97"/>
    <x v="0"/>
    <x v="0"/>
    <x v="1"/>
  </r>
  <r>
    <s v="BKK-47233-845"/>
    <x v="7"/>
    <s v="76239-90137-UQ"/>
    <s v="A-D-1"/>
    <n v="4"/>
    <s v="Ferrell Ferber"/>
    <x v="0"/>
    <x v="0"/>
    <n v="9.9499999999999993"/>
    <n v="39.799999999999997"/>
    <x v="2"/>
    <x v="2"/>
    <x v="1"/>
  </r>
  <r>
    <s v="VQR-01002-970"/>
    <x v="8"/>
    <s v="49315-21985-BB"/>
    <s v="E-L-2.5"/>
    <n v="5"/>
    <s v="Duky Phizackerly"/>
    <x v="0"/>
    <x v="2"/>
    <n v="34.154999999999994"/>
    <n v="170.77499999999998"/>
    <x v="1"/>
    <x v="1"/>
    <x v="0"/>
  </r>
  <r>
    <s v="SZW-48378-399"/>
    <x v="9"/>
    <s v="34136-36674-OM"/>
    <s v="R-M-1"/>
    <n v="5"/>
    <s v="Rosaleen Scholar"/>
    <x v="0"/>
    <x v="0"/>
    <n v="9.9499999999999993"/>
    <n v="49.75"/>
    <x v="0"/>
    <x v="0"/>
    <x v="1"/>
  </r>
  <r>
    <s v="ITA-87418-783"/>
    <x v="10"/>
    <s v="39396-12890-PE"/>
    <s v="R-D-2.5"/>
    <n v="2"/>
    <s v="Terence Vanyutin"/>
    <x v="0"/>
    <x v="2"/>
    <n v="20.584999999999997"/>
    <n v="41.169999999999995"/>
    <x v="0"/>
    <x v="2"/>
    <x v="1"/>
  </r>
  <r>
    <s v="GNZ-46006-527"/>
    <x v="11"/>
    <s v="95875-73336-RG"/>
    <s v="L-D-0.2"/>
    <n v="3"/>
    <s v="Patrice Trobe"/>
    <x v="0"/>
    <x v="3"/>
    <n v="3.8849999999999998"/>
    <n v="11.654999999999999"/>
    <x v="3"/>
    <x v="2"/>
    <x v="0"/>
  </r>
  <r>
    <s v="FYQ-78248-319"/>
    <x v="12"/>
    <s v="25473-43727-BY"/>
    <s v="R-M-2.5"/>
    <n v="5"/>
    <s v="Llywellyn Oscroft"/>
    <x v="0"/>
    <x v="2"/>
    <n v="22.884999999999998"/>
    <n v="114.42499999999998"/>
    <x v="0"/>
    <x v="0"/>
    <x v="1"/>
  </r>
  <r>
    <s v="VAU-44387-624"/>
    <x v="13"/>
    <s v="99643-51048-IQ"/>
    <s v="A-M-0.2"/>
    <n v="6"/>
    <s v="Minni Alabaster"/>
    <x v="0"/>
    <x v="3"/>
    <n v="3.375"/>
    <n v="20.25"/>
    <x v="2"/>
    <x v="0"/>
    <x v="1"/>
  </r>
  <r>
    <s v="RDW-33155-159"/>
    <x v="14"/>
    <s v="62173-15287-CU"/>
    <s v="A-L-1"/>
    <n v="6"/>
    <s v="Rhianon Broxup"/>
    <x v="0"/>
    <x v="0"/>
    <n v="12.95"/>
    <n v="77.699999999999989"/>
    <x v="2"/>
    <x v="1"/>
    <x v="1"/>
  </r>
  <r>
    <s v="TDZ-59011-211"/>
    <x v="15"/>
    <s v="57611-05522-ST"/>
    <s v="R-D-2.5"/>
    <n v="4"/>
    <s v="Pall Redford"/>
    <x v="1"/>
    <x v="2"/>
    <n v="20.584999999999997"/>
    <n v="82.339999999999989"/>
    <x v="0"/>
    <x v="2"/>
    <x v="0"/>
  </r>
  <r>
    <s v="IDU-25793-399"/>
    <x v="16"/>
    <s v="76664-37050-DT"/>
    <s v="A-M-0.2"/>
    <n v="5"/>
    <s v="Aurea Corradino"/>
    <x v="0"/>
    <x v="3"/>
    <n v="3.375"/>
    <n v="16.875"/>
    <x v="2"/>
    <x v="0"/>
    <x v="0"/>
  </r>
  <r>
    <s v="IDU-25793-399"/>
    <x v="16"/>
    <s v="76664-37050-DT"/>
    <s v="E-D-0.2"/>
    <n v="4"/>
    <s v="Aurea Corradino"/>
    <x v="0"/>
    <x v="3"/>
    <n v="3.645"/>
    <n v="14.58"/>
    <x v="1"/>
    <x v="2"/>
    <x v="0"/>
  </r>
  <r>
    <s v="NUO-20013-488"/>
    <x v="16"/>
    <s v="03090-88267-BQ"/>
    <s v="A-D-0.2"/>
    <n v="6"/>
    <s v="Avrit Davidowsky"/>
    <x v="0"/>
    <x v="3"/>
    <n v="2.9849999999999999"/>
    <n v="17.91"/>
    <x v="2"/>
    <x v="2"/>
    <x v="1"/>
  </r>
  <r>
    <s v="UQU-65630-479"/>
    <x v="17"/>
    <s v="37651-47492-NC"/>
    <s v="R-M-2.5"/>
    <n v="4"/>
    <s v="Annabel Antuk"/>
    <x v="0"/>
    <x v="2"/>
    <n v="22.884999999999998"/>
    <n v="91.539999999999992"/>
    <x v="0"/>
    <x v="0"/>
    <x v="0"/>
  </r>
  <r>
    <s v="FEO-11834-332"/>
    <x v="18"/>
    <s v="95399-57205-HI"/>
    <s v="A-D-0.2"/>
    <n v="4"/>
    <s v="Iorgo Kleinert"/>
    <x v="0"/>
    <x v="3"/>
    <n v="2.9849999999999999"/>
    <n v="11.94"/>
    <x v="2"/>
    <x v="2"/>
    <x v="0"/>
  </r>
  <r>
    <s v="TKY-71558-096"/>
    <x v="19"/>
    <s v="24010-66714-HW"/>
    <s v="A-M-1"/>
    <n v="1"/>
    <s v="Chrisy Blofeld"/>
    <x v="0"/>
    <x v="0"/>
    <n v="11.25"/>
    <n v="11.25"/>
    <x v="2"/>
    <x v="0"/>
    <x v="1"/>
  </r>
  <r>
    <s v="OXY-65322-253"/>
    <x v="20"/>
    <s v="07591-92789-UA"/>
    <s v="E-M-0.2"/>
    <n v="3"/>
    <s v="Culley Farris"/>
    <x v="0"/>
    <x v="3"/>
    <n v="4.125"/>
    <n v="12.375"/>
    <x v="1"/>
    <x v="0"/>
    <x v="0"/>
  </r>
  <r>
    <s v="EVP-43500-491"/>
    <x v="21"/>
    <s v="49231-44455-IC"/>
    <s v="A-M-0.5"/>
    <n v="4"/>
    <s v="Selene Shales"/>
    <x v="0"/>
    <x v="1"/>
    <n v="6.75"/>
    <n v="27"/>
    <x v="2"/>
    <x v="0"/>
    <x v="0"/>
  </r>
  <r>
    <s v="WAG-26945-689"/>
    <x v="22"/>
    <s v="50124-88608-EO"/>
    <s v="A-M-0.2"/>
    <n v="5"/>
    <s v="Vivie Danneil"/>
    <x v="1"/>
    <x v="3"/>
    <n v="3.375"/>
    <n v="16.875"/>
    <x v="2"/>
    <x v="0"/>
    <x v="1"/>
  </r>
  <r>
    <s v="CHE-78995-767"/>
    <x v="23"/>
    <s v="00888-74814-UZ"/>
    <s v="A-D-0.5"/>
    <n v="3"/>
    <s v="Theresita Newbury"/>
    <x v="1"/>
    <x v="1"/>
    <n v="5.97"/>
    <n v="17.91"/>
    <x v="2"/>
    <x v="2"/>
    <x v="1"/>
  </r>
  <r>
    <s v="RYZ-14633-602"/>
    <x v="21"/>
    <s v="14158-30713-OB"/>
    <s v="A-D-1"/>
    <n v="4"/>
    <s v="Mozelle Calcutt"/>
    <x v="1"/>
    <x v="0"/>
    <n v="9.9499999999999993"/>
    <n v="39.799999999999997"/>
    <x v="2"/>
    <x v="2"/>
    <x v="0"/>
  </r>
  <r>
    <s v="WOQ-36015-429"/>
    <x v="24"/>
    <s v="51427-89175-QJ"/>
    <s v="L-M-0.2"/>
    <n v="5"/>
    <s v="Adrian Swaine"/>
    <x v="0"/>
    <x v="3"/>
    <n v="4.3650000000000002"/>
    <n v="21.825000000000003"/>
    <x v="3"/>
    <x v="0"/>
    <x v="1"/>
  </r>
  <r>
    <s v="WOQ-36015-429"/>
    <x v="24"/>
    <s v="51427-89175-QJ"/>
    <s v="A-D-0.5"/>
    <n v="6"/>
    <s v="Adrian Swaine"/>
    <x v="0"/>
    <x v="1"/>
    <n v="5.97"/>
    <n v="35.82"/>
    <x v="2"/>
    <x v="2"/>
    <x v="1"/>
  </r>
  <r>
    <s v="WOQ-36015-429"/>
    <x v="24"/>
    <s v="51427-89175-QJ"/>
    <s v="L-M-0.5"/>
    <n v="6"/>
    <s v="Adrian Swaine"/>
    <x v="0"/>
    <x v="1"/>
    <n v="8.73"/>
    <n v="52.38"/>
    <x v="3"/>
    <x v="0"/>
    <x v="1"/>
  </r>
  <r>
    <s v="SCT-60553-454"/>
    <x v="25"/>
    <s v="39123-12846-YJ"/>
    <s v="L-L-0.2"/>
    <n v="5"/>
    <s v="Gallard Gatheral"/>
    <x v="0"/>
    <x v="3"/>
    <n v="4.7549999999999999"/>
    <n v="23.774999999999999"/>
    <x v="3"/>
    <x v="1"/>
    <x v="1"/>
  </r>
  <r>
    <s v="GFK-52063-244"/>
    <x v="26"/>
    <s v="44981-99666-XB"/>
    <s v="L-L-0.5"/>
    <n v="6"/>
    <s v="Una Welberry"/>
    <x v="2"/>
    <x v="1"/>
    <n v="9.51"/>
    <n v="57.06"/>
    <x v="3"/>
    <x v="1"/>
    <x v="0"/>
  </r>
  <r>
    <s v="AMM-79521-378"/>
    <x v="27"/>
    <s v="24825-51803-CQ"/>
    <s v="A-D-0.5"/>
    <n v="6"/>
    <s v="Faber Eilhart"/>
    <x v="0"/>
    <x v="1"/>
    <n v="5.97"/>
    <n v="35.82"/>
    <x v="2"/>
    <x v="2"/>
    <x v="1"/>
  </r>
  <r>
    <s v="QUQ-90580-772"/>
    <x v="28"/>
    <s v="77634-13918-GJ"/>
    <s v="L-M-0.2"/>
    <n v="2"/>
    <s v="Zorina Ponting"/>
    <x v="0"/>
    <x v="3"/>
    <n v="4.3650000000000002"/>
    <n v="8.73"/>
    <x v="3"/>
    <x v="0"/>
    <x v="1"/>
  </r>
  <r>
    <s v="LGD-24408-274"/>
    <x v="29"/>
    <s v="13694-25001-LX"/>
    <s v="L-L-0.5"/>
    <n v="3"/>
    <s v="Silvio Strase"/>
    <x v="0"/>
    <x v="1"/>
    <n v="9.51"/>
    <n v="28.53"/>
    <x v="3"/>
    <x v="1"/>
    <x v="1"/>
  </r>
  <r>
    <s v="HCT-95608-959"/>
    <x v="30"/>
    <s v="08523-01791-TI"/>
    <s v="R-M-2.5"/>
    <n v="5"/>
    <s v="Dorie de la Tremoille"/>
    <x v="0"/>
    <x v="2"/>
    <n v="22.884999999999998"/>
    <n v="114.42499999999998"/>
    <x v="0"/>
    <x v="0"/>
    <x v="1"/>
  </r>
  <r>
    <s v="OFX-99147-470"/>
    <x v="31"/>
    <s v="49860-68865-AB"/>
    <s v="R-M-1"/>
    <n v="6"/>
    <s v="Hy Zanetto"/>
    <x v="0"/>
    <x v="0"/>
    <n v="9.9499999999999993"/>
    <n v="59.699999999999996"/>
    <x v="0"/>
    <x v="0"/>
    <x v="0"/>
  </r>
  <r>
    <s v="LUO-37559-016"/>
    <x v="32"/>
    <s v="21240-83132-SP"/>
    <s v="L-M-1"/>
    <n v="3"/>
    <s v="Jessica McNess"/>
    <x v="0"/>
    <x v="0"/>
    <n v="14.55"/>
    <n v="43.650000000000006"/>
    <x v="3"/>
    <x v="0"/>
    <x v="1"/>
  </r>
  <r>
    <s v="XWC-20610-167"/>
    <x v="33"/>
    <s v="08350-81623-TF"/>
    <s v="E-D-0.2"/>
    <n v="2"/>
    <s v="Lorenzo Yeoland"/>
    <x v="0"/>
    <x v="3"/>
    <n v="3.645"/>
    <n v="7.29"/>
    <x v="1"/>
    <x v="2"/>
    <x v="0"/>
  </r>
  <r>
    <s v="GPU-79113-136"/>
    <x v="34"/>
    <s v="73284-01385-SJ"/>
    <s v="R-D-0.2"/>
    <n v="3"/>
    <s v="Abigail Tolworthy"/>
    <x v="0"/>
    <x v="3"/>
    <n v="2.6849999999999996"/>
    <n v="8.0549999999999997"/>
    <x v="0"/>
    <x v="2"/>
    <x v="0"/>
  </r>
  <r>
    <s v="ULR-52653-960"/>
    <x v="35"/>
    <s v="04152-34436-IE"/>
    <s v="L-L-2.5"/>
    <n v="2"/>
    <s v="Maurie Bartol"/>
    <x v="0"/>
    <x v="2"/>
    <n v="36.454999999999998"/>
    <n v="72.91"/>
    <x v="3"/>
    <x v="1"/>
    <x v="1"/>
  </r>
  <r>
    <s v="HPI-42308-142"/>
    <x v="36"/>
    <s v="06631-86965-XP"/>
    <s v="E-M-0.5"/>
    <n v="2"/>
    <s v="Olag Baudassi"/>
    <x v="0"/>
    <x v="1"/>
    <n v="8.25"/>
    <n v="16.5"/>
    <x v="1"/>
    <x v="0"/>
    <x v="0"/>
  </r>
  <r>
    <s v="XHI-30227-581"/>
    <x v="37"/>
    <s v="54619-08558-ZU"/>
    <s v="L-D-2.5"/>
    <n v="6"/>
    <s v="Petey Kingsbury"/>
    <x v="0"/>
    <x v="2"/>
    <n v="29.784999999999997"/>
    <n v="178.70999999999998"/>
    <x v="3"/>
    <x v="2"/>
    <x v="1"/>
  </r>
  <r>
    <s v="DJH-05202-380"/>
    <x v="38"/>
    <s v="85589-17020-CX"/>
    <s v="E-M-2.5"/>
    <n v="2"/>
    <s v="Donna Baskeyfied"/>
    <x v="0"/>
    <x v="2"/>
    <n v="31.624999999999996"/>
    <n v="63.249999999999993"/>
    <x v="1"/>
    <x v="0"/>
    <x v="0"/>
  </r>
  <r>
    <s v="VMW-26889-781"/>
    <x v="39"/>
    <s v="36078-91009-WU"/>
    <s v="A-L-0.2"/>
    <n v="2"/>
    <s v="Arda Curley"/>
    <x v="0"/>
    <x v="3"/>
    <n v="3.8849999999999998"/>
    <n v="7.77"/>
    <x v="2"/>
    <x v="1"/>
    <x v="0"/>
  </r>
  <r>
    <s v="DBU-81099-586"/>
    <x v="40"/>
    <s v="15770-27099-GX"/>
    <s v="A-D-2.5"/>
    <n v="4"/>
    <s v="Raynor McGilvary"/>
    <x v="0"/>
    <x v="2"/>
    <n v="22.884999999999998"/>
    <n v="91.539999999999992"/>
    <x v="2"/>
    <x v="2"/>
    <x v="1"/>
  </r>
  <r>
    <s v="PQA-54820-810"/>
    <x v="41"/>
    <s v="91460-04823-BX"/>
    <s v="A-L-1"/>
    <n v="3"/>
    <s v="Isis Pikett"/>
    <x v="0"/>
    <x v="0"/>
    <n v="12.95"/>
    <n v="38.849999999999994"/>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FE1145-1FB2-4801-AE7B-F26A658C3BB1}"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18:B20" firstHeaderRow="1" firstDataRow="1" firstDataCol="1"/>
  <pivotFields count="15">
    <pivotField showAll="0"/>
    <pivotField numFmtId="168"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4">
        <item x="1"/>
        <item x="2"/>
        <item x="0"/>
        <item t="default"/>
      </items>
    </pivotField>
    <pivotField numFmtId="169" showAll="0">
      <items count="5">
        <item x="3"/>
        <item x="1"/>
        <item x="0"/>
        <item x="2"/>
        <item t="default"/>
      </items>
    </pivotField>
    <pivotField numFmtId="170" showAll="0"/>
    <pivotField dataField="1" numFmtId="170" showAll="0"/>
    <pivotField showAll="0">
      <items count="5">
        <item x="2"/>
        <item x="1"/>
        <item x="3"/>
        <item x="0"/>
        <item t="default"/>
      </items>
    </pivotField>
    <pivotField showAll="0">
      <items count="4">
        <item x="2"/>
        <item x="1"/>
        <item x="0"/>
        <item t="default"/>
      </items>
    </pivotField>
    <pivotField axis="axisRow" showAll="0">
      <items count="3">
        <item x="1"/>
        <item x="0"/>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2">
    <i>
      <x/>
    </i>
    <i>
      <x v="1"/>
    </i>
  </rowItems>
  <colItems count="1">
    <i/>
  </colItems>
  <dataFields count="1">
    <dataField name="Sum of Sales" fld="9"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00545E-CFF1-4C4D-BBAA-A4F52BB20C26}"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A3:B7" firstHeaderRow="1" firstDataRow="1" firstDataCol="1"/>
  <pivotFields count="15">
    <pivotField showAll="0"/>
    <pivotField numFmtId="168"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numFmtId="169" showAll="0"/>
    <pivotField numFmtId="170" showAll="0"/>
    <pivotField numFmtId="170" showAll="0"/>
    <pivotField axis="axisRow" showAll="0">
      <items count="5">
        <item x="2"/>
        <item x="1"/>
        <item x="3"/>
        <item x="0"/>
        <item t="default"/>
      </items>
    </pivotField>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10"/>
  </rowFields>
  <rowItems count="4">
    <i>
      <x/>
    </i>
    <i>
      <x v="1"/>
    </i>
    <i>
      <x v="2"/>
    </i>
    <i>
      <x v="3"/>
    </i>
  </rowItems>
  <colItems count="1">
    <i/>
  </colItems>
  <dataFields count="1">
    <dataField name="Sum of Quantity" fld="4"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AA8387-90B1-4A96-8A16-D894317F5592}"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2">
  <location ref="A11:B14" firstHeaderRow="1" firstDataRow="1" firstDataCol="1"/>
  <pivotFields count="15">
    <pivotField showAll="0"/>
    <pivotField numFmtId="168"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4">
        <item x="1"/>
        <item x="2"/>
        <item x="0"/>
        <item t="default"/>
      </items>
    </pivotField>
    <pivotField numFmtId="169" showAll="0"/>
    <pivotField numFmtId="170" showAll="0"/>
    <pivotField dataField="1" numFmtId="170" showAll="0"/>
    <pivotField showAll="0">
      <items count="5">
        <item x="2"/>
        <item x="1"/>
        <item x="3"/>
        <item x="0"/>
        <item t="default"/>
      </items>
    </pivotField>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3">
    <i>
      <x/>
    </i>
    <i>
      <x v="1"/>
    </i>
    <i>
      <x v="2"/>
    </i>
  </rowItems>
  <colItems count="1">
    <i/>
  </colItems>
  <dataFields count="1">
    <dataField name="Sum of Sales" fld="9" baseField="0" baseItem="0"/>
  </dataFields>
  <chartFormats count="4">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6" count="1" selected="0">
            <x v="0"/>
          </reference>
        </references>
      </pivotArea>
    </chartFormat>
    <chartFormat chart="10" format="15">
      <pivotArea type="data" outline="0" fieldPosition="0">
        <references count="2">
          <reference field="4294967294" count="1" selected="0">
            <x v="0"/>
          </reference>
          <reference field="6" count="1" selected="0">
            <x v="1"/>
          </reference>
        </references>
      </pivotArea>
    </chartFormat>
    <chartFormat chart="10" format="1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CF656C-9AAA-484E-931E-60A152FF4550}"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23:E28" firstHeaderRow="1" firstDataRow="2" firstDataCol="1"/>
  <pivotFields count="15">
    <pivotField showAll="0"/>
    <pivotField numFmtId="168"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4">
        <item x="1"/>
        <item x="2"/>
        <item x="0"/>
        <item t="default"/>
      </items>
    </pivotField>
    <pivotField numFmtId="169" showAll="0"/>
    <pivotField numFmtId="170" showAll="0"/>
    <pivotField dataField="1" numFmtId="170" showAll="0"/>
    <pivotField axis="axisCol" showAll="0">
      <items count="5">
        <item x="2"/>
        <item x="1"/>
        <item x="3"/>
        <item x="0"/>
        <item t="default"/>
      </items>
    </pivotField>
    <pivotField showAll="0"/>
    <pivotField showAll="0"/>
    <pivotField showAll="0">
      <items count="7">
        <item sd="0" x="0"/>
        <item sd="0" x="1"/>
        <item sd="0" x="2"/>
        <item sd="0" x="3"/>
        <item sd="0" x="4"/>
        <item sd="0" x="5"/>
        <item t="default"/>
      </items>
    </pivotField>
    <pivotField axis="axisRow" showAll="0">
      <items count="7">
        <item sd="0" x="0"/>
        <item x="1"/>
        <item sd="0" x="2"/>
        <item sd="0" x="3"/>
        <item sd="0" x="4"/>
        <item sd="0" x="5"/>
        <item t="default"/>
      </items>
    </pivotField>
  </pivotFields>
  <rowFields count="1">
    <field x="14"/>
  </rowFields>
  <rowItems count="4">
    <i>
      <x v="1"/>
    </i>
    <i>
      <x v="2"/>
    </i>
    <i>
      <x v="3"/>
    </i>
    <i>
      <x v="4"/>
    </i>
  </rowItems>
  <colFields count="1">
    <field x="10"/>
  </colFields>
  <colItems count="4">
    <i>
      <x/>
    </i>
    <i>
      <x v="1"/>
    </i>
    <i>
      <x v="2"/>
    </i>
    <i>
      <x v="3"/>
    </i>
  </colItems>
  <dataFields count="1">
    <dataField name="Sum of Sales" fld="9" baseField="0" baseItem="0"/>
  </dataFields>
  <chartFormats count="4">
    <chartFormat chart="4" format="16" series="1">
      <pivotArea type="data" outline="0" fieldPosition="0">
        <references count="2">
          <reference field="4294967294" count="1" selected="0">
            <x v="0"/>
          </reference>
          <reference field="10" count="1" selected="0">
            <x v="0"/>
          </reference>
        </references>
      </pivotArea>
    </chartFormat>
    <chartFormat chart="4" format="17" series="1">
      <pivotArea type="data" outline="0" fieldPosition="0">
        <references count="2">
          <reference field="4294967294" count="1" selected="0">
            <x v="0"/>
          </reference>
          <reference field="10" count="1" selected="0">
            <x v="1"/>
          </reference>
        </references>
      </pivotArea>
    </chartFormat>
    <chartFormat chart="4" format="18" series="1">
      <pivotArea type="data" outline="0" fieldPosition="0">
        <references count="2">
          <reference field="4294967294" count="1" selected="0">
            <x v="0"/>
          </reference>
          <reference field="10" count="1" selected="0">
            <x v="2"/>
          </reference>
        </references>
      </pivotArea>
    </chartFormat>
    <chartFormat chart="4" format="19"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Kelamin" xr10:uid="{37BCD4F0-F618-4142-A658-4A59409CF6F1}" sourceName="Jenis Kelamin">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misili" xr10:uid="{A95B299B-B0EC-488F-BAA8-BE825C0C3A1A}" sourceName="Domisili">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 Kelamin" xr10:uid="{133A64E5-B643-4ABC-935E-6DB1BF60EB9E}" cache="Slicer_Jenis_Kelamin" caption="Jenis Kelamin" columnCount="2" style="SlicerStyleLight5" rowHeight="241300"/>
  <slicer name="Domisili" xr10:uid="{8EA4F788-0DA8-4680-9C1E-99815B5012B7}" cache="Slicer_Domisili" caption="Domisili" columnCount="2"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43821B-351B-4AE1-9644-E6E993FC61B8}" name="Table4" displayName="Table4" ref="A2:D12" totalsRowShown="0" headerRowDxfId="8" dataDxfId="7" headerRowBorderDxfId="5" tableBorderDxfId="6" totalsRowBorderDxfId="4">
  <autoFilter ref="A2:D12" xr:uid="{D443821B-351B-4AE1-9644-E6E993FC61B8}"/>
  <tableColumns count="4">
    <tableColumn id="1" xr3:uid="{04DBCDE4-F7F1-48C3-933F-4F55180ED606}" name="No. ID" dataDxfId="3"/>
    <tableColumn id="2" xr3:uid="{37FFD715-34DA-4E47-9B38-AC00CD2245E6}" name="Nama Customer" dataDxfId="2"/>
    <tableColumn id="3" xr3:uid="{BE9300D7-CC80-4E4E-B5E5-AA68D9B3ED1D}" name="Jenis Kelamin" dataDxfId="1"/>
    <tableColumn id="4" xr3:uid="{16C37853-C8DA-49C2-BEF1-3C5D7C319383}" name="Domisil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7BF7B-8811-41D5-903E-0AA293CD9FEB}">
  <dimension ref="A1:K1000"/>
  <sheetViews>
    <sheetView workbookViewId="0">
      <selection activeCell="G8" sqref="G8"/>
    </sheetView>
  </sheetViews>
  <sheetFormatPr defaultColWidth="14.42578125" defaultRowHeight="14.25"/>
  <cols>
    <col min="1" max="1" width="48" style="2" bestFit="1" customWidth="1"/>
    <col min="2" max="2" width="16.140625" style="2" bestFit="1" customWidth="1"/>
    <col min="3" max="3" width="11.5703125" style="2" bestFit="1" customWidth="1"/>
    <col min="4" max="4" width="18" style="2" bestFit="1" customWidth="1"/>
    <col min="5" max="6" width="11.5703125" style="2" bestFit="1" customWidth="1"/>
    <col min="7" max="7" width="14.42578125" style="2" bestFit="1"/>
    <col min="8" max="8" width="12" style="2" bestFit="1" customWidth="1"/>
    <col min="9" max="9" width="9.85546875" style="2" customWidth="1"/>
    <col min="10" max="10" width="16.28515625" style="2" customWidth="1"/>
    <col min="11" max="11" width="18.140625" style="2" customWidth="1"/>
    <col min="12" max="26" width="9.85546875" style="2" customWidth="1"/>
    <col min="27" max="16384" width="14.42578125" style="2"/>
  </cols>
  <sheetData>
    <row r="1" spans="1:11" ht="17.25" customHeight="1">
      <c r="A1" s="1" t="s">
        <v>0</v>
      </c>
      <c r="B1" s="1" t="s">
        <v>1</v>
      </c>
      <c r="C1" s="1" t="s">
        <v>2</v>
      </c>
      <c r="D1" s="1" t="s">
        <v>3</v>
      </c>
      <c r="E1" s="1" t="s">
        <v>4</v>
      </c>
      <c r="F1" s="1" t="s">
        <v>5</v>
      </c>
      <c r="G1" s="1" t="s">
        <v>6</v>
      </c>
      <c r="H1" s="1" t="s">
        <v>7</v>
      </c>
      <c r="J1" s="3" t="s">
        <v>8</v>
      </c>
    </row>
    <row r="2" spans="1:11">
      <c r="A2" s="4" t="s">
        <v>9</v>
      </c>
      <c r="B2" s="4" t="s">
        <v>10</v>
      </c>
      <c r="C2" s="5">
        <v>1000000</v>
      </c>
      <c r="D2" s="5">
        <v>250000</v>
      </c>
      <c r="E2" s="5">
        <v>800000</v>
      </c>
      <c r="F2" s="6">
        <f>SUM(C2:E2)</f>
        <v>2050000</v>
      </c>
      <c r="G2" s="6">
        <f>AVERAGE(C2:E2)</f>
        <v>683333.33333333337</v>
      </c>
      <c r="H2" s="7" t="str">
        <f>IF(G2&gt;1000000,"Capai","Tidak Capai")</f>
        <v>Tidak Capai</v>
      </c>
      <c r="J2" s="8" t="s">
        <v>11</v>
      </c>
      <c r="K2" s="4" t="s">
        <v>12</v>
      </c>
    </row>
    <row r="3" spans="1:11">
      <c r="A3" s="4" t="s">
        <v>13</v>
      </c>
      <c r="B3" s="4" t="s">
        <v>14</v>
      </c>
      <c r="C3" s="5">
        <v>2500000</v>
      </c>
      <c r="D3" s="5">
        <v>1500000</v>
      </c>
      <c r="E3" s="5">
        <v>200000</v>
      </c>
      <c r="F3" s="6">
        <f t="shared" ref="F3:F11" si="0">SUM(C3:E3)</f>
        <v>4200000</v>
      </c>
      <c r="G3" s="6">
        <f t="shared" ref="G3:G11" si="1">AVERAGE(C3:E3)</f>
        <v>1400000</v>
      </c>
      <c r="H3" s="7" t="str">
        <f t="shared" ref="H3:H11" si="2">IF(G3&gt;1000000,"Capai","Tidak Capai")</f>
        <v>Capai</v>
      </c>
      <c r="J3" s="4" t="s">
        <v>15</v>
      </c>
      <c r="K3" s="4" t="s">
        <v>16</v>
      </c>
    </row>
    <row r="4" spans="1:11">
      <c r="A4" s="4" t="s">
        <v>17</v>
      </c>
      <c r="B4" s="4" t="s">
        <v>18</v>
      </c>
      <c r="C4" s="5">
        <v>580000</v>
      </c>
      <c r="D4" s="5">
        <v>290000</v>
      </c>
      <c r="E4" s="5">
        <v>2500000</v>
      </c>
      <c r="F4" s="6">
        <f t="shared" si="0"/>
        <v>3370000</v>
      </c>
      <c r="G4" s="6">
        <f t="shared" si="1"/>
        <v>1123333.3333333333</v>
      </c>
      <c r="H4" s="7" t="str">
        <f t="shared" si="2"/>
        <v>Capai</v>
      </c>
    </row>
    <row r="5" spans="1:11">
      <c r="A5" s="4" t="s">
        <v>19</v>
      </c>
      <c r="B5" s="4" t="s">
        <v>20</v>
      </c>
      <c r="C5" s="5">
        <v>2500000</v>
      </c>
      <c r="D5" s="5">
        <v>980000</v>
      </c>
      <c r="E5" s="5">
        <v>580000</v>
      </c>
      <c r="F5" s="6">
        <f t="shared" si="0"/>
        <v>4060000</v>
      </c>
      <c r="G5" s="6">
        <f t="shared" si="1"/>
        <v>1353333.3333333333</v>
      </c>
      <c r="H5" s="7" t="str">
        <f t="shared" si="2"/>
        <v>Capai</v>
      </c>
    </row>
    <row r="6" spans="1:11">
      <c r="A6" s="4" t="s">
        <v>21</v>
      </c>
      <c r="B6" s="4" t="s">
        <v>22</v>
      </c>
      <c r="C6" s="5">
        <v>250000</v>
      </c>
      <c r="D6" s="5">
        <v>980000</v>
      </c>
      <c r="E6" s="5">
        <v>2500000</v>
      </c>
      <c r="F6" s="6">
        <f t="shared" si="0"/>
        <v>3730000</v>
      </c>
      <c r="G6" s="6">
        <f t="shared" si="1"/>
        <v>1243333.3333333333</v>
      </c>
      <c r="H6" s="7" t="str">
        <f t="shared" si="2"/>
        <v>Capai</v>
      </c>
    </row>
    <row r="7" spans="1:11">
      <c r="A7" s="4" t="s">
        <v>23</v>
      </c>
      <c r="B7" s="4" t="s">
        <v>24</v>
      </c>
      <c r="C7" s="5">
        <v>1500000</v>
      </c>
      <c r="D7" s="5">
        <v>1500000</v>
      </c>
      <c r="E7" s="5">
        <v>2500000</v>
      </c>
      <c r="F7" s="6">
        <f t="shared" si="0"/>
        <v>5500000</v>
      </c>
      <c r="G7" s="6">
        <f>AVERAGE(C7:E7)</f>
        <v>1833333.3333333333</v>
      </c>
      <c r="H7" s="7" t="str">
        <f t="shared" si="2"/>
        <v>Capai</v>
      </c>
    </row>
    <row r="8" spans="1:11">
      <c r="A8" s="4" t="s">
        <v>25</v>
      </c>
      <c r="B8" s="4" t="s">
        <v>26</v>
      </c>
      <c r="C8" s="5">
        <v>980000</v>
      </c>
      <c r="D8" s="5">
        <v>580000</v>
      </c>
      <c r="E8" s="5">
        <v>1500000</v>
      </c>
      <c r="F8" s="6">
        <f t="shared" si="0"/>
        <v>3060000</v>
      </c>
      <c r="G8" s="6">
        <f t="shared" si="1"/>
        <v>1020000</v>
      </c>
      <c r="H8" s="7" t="str">
        <f t="shared" si="2"/>
        <v>Capai</v>
      </c>
    </row>
    <row r="9" spans="1:11">
      <c r="A9" s="4" t="s">
        <v>27</v>
      </c>
      <c r="B9" s="4" t="s">
        <v>28</v>
      </c>
      <c r="C9" s="5">
        <v>1500000</v>
      </c>
      <c r="D9" s="5">
        <v>200000</v>
      </c>
      <c r="E9" s="5">
        <v>500000</v>
      </c>
      <c r="F9" s="6">
        <f t="shared" si="0"/>
        <v>2200000</v>
      </c>
      <c r="G9" s="6">
        <f t="shared" si="1"/>
        <v>733333.33333333337</v>
      </c>
      <c r="H9" s="7" t="str">
        <f t="shared" si="2"/>
        <v>Tidak Capai</v>
      </c>
    </row>
    <row r="10" spans="1:11">
      <c r="A10" s="4" t="s">
        <v>29</v>
      </c>
      <c r="B10" s="4" t="s">
        <v>30</v>
      </c>
      <c r="C10" s="5">
        <v>580000</v>
      </c>
      <c r="D10" s="5">
        <v>400000</v>
      </c>
      <c r="E10" s="5">
        <v>700000</v>
      </c>
      <c r="F10" s="6">
        <f t="shared" si="0"/>
        <v>1680000</v>
      </c>
      <c r="G10" s="6">
        <f t="shared" si="1"/>
        <v>560000</v>
      </c>
      <c r="H10" s="7" t="str">
        <f t="shared" si="2"/>
        <v>Tidak Capai</v>
      </c>
    </row>
    <row r="11" spans="1:11">
      <c r="A11" s="4" t="s">
        <v>31</v>
      </c>
      <c r="B11" s="4" t="s">
        <v>32</v>
      </c>
      <c r="C11" s="5">
        <v>1500000</v>
      </c>
      <c r="D11" s="5">
        <v>1200000</v>
      </c>
      <c r="E11" s="5">
        <v>400000</v>
      </c>
      <c r="F11" s="6">
        <f t="shared" si="0"/>
        <v>3100000</v>
      </c>
      <c r="G11" s="6">
        <f t="shared" si="1"/>
        <v>1033333.3333333334</v>
      </c>
      <c r="H11" s="7" t="str">
        <f t="shared" si="2"/>
        <v>Capai</v>
      </c>
    </row>
    <row r="13" spans="1:11">
      <c r="A13" s="4" t="s">
        <v>33</v>
      </c>
      <c r="B13" s="7">
        <f>COUNTA(B2:B11)</f>
        <v>10</v>
      </c>
    </row>
    <row r="14" spans="1:11">
      <c r="A14" s="4" t="s">
        <v>34</v>
      </c>
      <c r="B14" s="6">
        <f>MAX(G2:G11)</f>
        <v>1833333.3333333333</v>
      </c>
    </row>
    <row r="15" spans="1:11">
      <c r="A15" s="4" t="s">
        <v>35</v>
      </c>
      <c r="B15" s="6">
        <f>MIN(G2:G11)</f>
        <v>560000</v>
      </c>
    </row>
    <row r="16" spans="1:11" ht="15" customHeight="1"/>
    <row r="17" spans="1:5">
      <c r="A17" s="4" t="s">
        <v>36</v>
      </c>
      <c r="B17" s="7">
        <f>COUNTIF(H2:H11,"Capai")</f>
        <v>7</v>
      </c>
    </row>
    <row r="18" spans="1:5">
      <c r="A18" s="4" t="s">
        <v>37</v>
      </c>
      <c r="B18" s="7">
        <f>SUMIF(H2:H11,"Capai",F2:F11)</f>
        <v>27020000</v>
      </c>
    </row>
    <row r="19" spans="1:5">
      <c r="A19" s="4" t="s">
        <v>38</v>
      </c>
      <c r="B19" s="7">
        <f>AVERAGEIF(H2:H11,"Capai",G2:G11)</f>
        <v>1286666.6666666665</v>
      </c>
    </row>
    <row r="20" spans="1:5" ht="15" customHeight="1"/>
    <row r="21" spans="1:5" ht="15.75" customHeight="1"/>
    <row r="22" spans="1:5" ht="15.75" customHeight="1"/>
    <row r="23" spans="1:5" ht="15.75" customHeight="1">
      <c r="A23" s="9" t="s">
        <v>1</v>
      </c>
      <c r="B23" s="10" t="s">
        <v>39</v>
      </c>
      <c r="C23" s="10" t="s">
        <v>40</v>
      </c>
      <c r="D23" s="10" t="s">
        <v>41</v>
      </c>
      <c r="E23" s="10" t="s">
        <v>42</v>
      </c>
    </row>
    <row r="24" spans="1:5" ht="15.75" customHeight="1">
      <c r="A24" s="11" t="s">
        <v>10</v>
      </c>
      <c r="B24" s="11">
        <v>30</v>
      </c>
      <c r="C24" s="11" t="s">
        <v>43</v>
      </c>
      <c r="D24" s="11" t="s">
        <v>44</v>
      </c>
      <c r="E24" s="11">
        <v>45000</v>
      </c>
    </row>
    <row r="25" spans="1:5" ht="15.75" customHeight="1">
      <c r="A25" s="11" t="s">
        <v>14</v>
      </c>
      <c r="B25" s="11">
        <v>30</v>
      </c>
      <c r="C25" s="11" t="s">
        <v>45</v>
      </c>
      <c r="D25" s="11" t="s">
        <v>46</v>
      </c>
      <c r="E25" s="11">
        <v>36000</v>
      </c>
    </row>
    <row r="26" spans="1:5" ht="15.75" customHeight="1">
      <c r="A26" s="11" t="s">
        <v>18</v>
      </c>
      <c r="B26" s="11">
        <v>29</v>
      </c>
      <c r="C26" s="11" t="s">
        <v>43</v>
      </c>
      <c r="D26" s="11" t="s">
        <v>44</v>
      </c>
      <c r="E26" s="11">
        <v>63000</v>
      </c>
    </row>
    <row r="27" spans="1:5" ht="15.75" customHeight="1">
      <c r="A27" s="11" t="s">
        <v>20</v>
      </c>
      <c r="B27" s="11">
        <v>31</v>
      </c>
      <c r="C27" s="11" t="s">
        <v>45</v>
      </c>
      <c r="D27" s="11" t="s">
        <v>47</v>
      </c>
      <c r="E27" s="11">
        <v>47000</v>
      </c>
    </row>
    <row r="28" spans="1:5" ht="15.75" customHeight="1">
      <c r="A28" s="11" t="s">
        <v>22</v>
      </c>
      <c r="B28" s="11">
        <v>32</v>
      </c>
      <c r="C28" s="11" t="s">
        <v>43</v>
      </c>
      <c r="D28" s="11" t="s">
        <v>48</v>
      </c>
      <c r="E28" s="11">
        <v>50000</v>
      </c>
    </row>
    <row r="29" spans="1:5" ht="15.75" customHeight="1">
      <c r="A29" s="11" t="s">
        <v>24</v>
      </c>
      <c r="B29" s="11">
        <v>35</v>
      </c>
      <c r="C29" s="11" t="s">
        <v>43</v>
      </c>
      <c r="D29" s="11" t="s">
        <v>49</v>
      </c>
      <c r="E29" s="11">
        <v>65000</v>
      </c>
    </row>
    <row r="30" spans="1:5" ht="15.75" customHeight="1">
      <c r="A30" s="11" t="s">
        <v>26</v>
      </c>
      <c r="B30" s="11">
        <v>32</v>
      </c>
      <c r="C30" s="11" t="s">
        <v>45</v>
      </c>
      <c r="D30" s="11" t="s">
        <v>50</v>
      </c>
      <c r="E30" s="11">
        <v>41000</v>
      </c>
    </row>
    <row r="31" spans="1:5" ht="15.75" customHeight="1">
      <c r="A31" s="11" t="s">
        <v>28</v>
      </c>
      <c r="B31" s="11">
        <v>38</v>
      </c>
      <c r="C31" s="11" t="s">
        <v>43</v>
      </c>
      <c r="D31" s="11" t="s">
        <v>44</v>
      </c>
      <c r="E31" s="11">
        <v>48000</v>
      </c>
    </row>
    <row r="32" spans="1:5" ht="15.75" customHeight="1">
      <c r="A32" s="11" t="s">
        <v>30</v>
      </c>
      <c r="B32" s="11">
        <v>31</v>
      </c>
      <c r="C32" s="11" t="s">
        <v>43</v>
      </c>
      <c r="D32" s="11" t="s">
        <v>47</v>
      </c>
      <c r="E32" s="11">
        <v>42000</v>
      </c>
    </row>
    <row r="33" spans="1:2" ht="15.75" customHeight="1"/>
    <row r="34" spans="1:2" ht="15.75" customHeight="1">
      <c r="A34" s="12" t="s">
        <v>51</v>
      </c>
      <c r="B34" s="13">
        <f>SUMIFS($E$24:$E$32,C24:C32,"Female",B24:B32,"&gt;30")</f>
        <v>88000</v>
      </c>
    </row>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s="2" customFormat="1" ht="15.75" customHeight="1"/>
    <row r="50" s="2" customFormat="1" ht="15.75" customHeight="1"/>
    <row r="51" s="2" customFormat="1" ht="15.75" customHeight="1"/>
    <row r="52" s="2" customFormat="1" ht="15.75" customHeight="1"/>
    <row r="53" s="2" customFormat="1" ht="15.75" customHeight="1"/>
    <row r="54" s="2" customFormat="1" ht="15.75" customHeight="1"/>
    <row r="55" s="2" customFormat="1" ht="15.75" customHeight="1"/>
    <row r="56" s="2" customFormat="1" ht="15.75" customHeight="1"/>
    <row r="57" s="2" customFormat="1" ht="15.75" customHeight="1"/>
    <row r="58" s="2" customFormat="1" ht="15.75" customHeight="1"/>
    <row r="59" s="2" customFormat="1" ht="15.75" customHeight="1"/>
    <row r="60" s="2" customFormat="1" ht="15.75" customHeight="1"/>
    <row r="61" s="2" customFormat="1" ht="15.75" customHeight="1"/>
    <row r="62" s="2" customFormat="1" ht="15.75" customHeight="1"/>
    <row r="63" s="2" customFormat="1" ht="15.75" customHeight="1"/>
    <row r="64" s="2" customFormat="1" ht="15.75" customHeight="1"/>
    <row r="65" s="2" customFormat="1" ht="15.75" customHeight="1"/>
    <row r="66" s="2" customFormat="1" ht="15.75" customHeight="1"/>
    <row r="67" s="2" customFormat="1" ht="15.75" customHeight="1"/>
    <row r="68" s="2" customFormat="1" ht="15.75" customHeight="1"/>
    <row r="69" s="2" customFormat="1" ht="15.75" customHeight="1"/>
    <row r="70" s="2" customFormat="1" ht="15.75" customHeight="1"/>
    <row r="71" s="2" customFormat="1" ht="15.75" customHeight="1"/>
    <row r="72" s="2" customFormat="1" ht="15.75" customHeight="1"/>
    <row r="73" s="2" customFormat="1" ht="15.75" customHeight="1"/>
    <row r="74" s="2" customFormat="1" ht="15.75" customHeight="1"/>
    <row r="75" s="2" customFormat="1" ht="15.75" customHeight="1"/>
    <row r="76" s="2" customFormat="1" ht="15.75" customHeight="1"/>
    <row r="77" s="2" customFormat="1" ht="15.75" customHeight="1"/>
    <row r="78" s="2" customFormat="1" ht="15.75" customHeight="1"/>
    <row r="79" s="2" customFormat="1" ht="15.75" customHeight="1"/>
    <row r="80" s="2" customFormat="1" ht="15.75" customHeight="1"/>
    <row r="81" s="2" customFormat="1" ht="15.75" customHeight="1"/>
    <row r="82" s="2" customFormat="1" ht="15.75" customHeight="1"/>
    <row r="83" s="2" customFormat="1" ht="15.75" customHeight="1"/>
    <row r="84" s="2" customFormat="1" ht="15.75" customHeight="1"/>
    <row r="85" s="2" customFormat="1" ht="15.75" customHeight="1"/>
    <row r="86" s="2" customFormat="1" ht="15.75" customHeight="1"/>
    <row r="87" s="2" customFormat="1" ht="15.75" customHeight="1"/>
    <row r="88" s="2" customFormat="1" ht="15.75" customHeight="1"/>
    <row r="89" s="2" customFormat="1" ht="15.75" customHeight="1"/>
    <row r="90" s="2" customFormat="1" ht="15.75" customHeight="1"/>
    <row r="91" s="2" customFormat="1" ht="15.75" customHeight="1"/>
    <row r="92" s="2" customFormat="1" ht="15.75" customHeight="1"/>
    <row r="93" s="2" customFormat="1" ht="15.75" customHeight="1"/>
    <row r="94" s="2" customFormat="1" ht="15.75" customHeight="1"/>
    <row r="95" s="2" customFormat="1" ht="15.75" customHeight="1"/>
    <row r="96" s="2" customFormat="1" ht="15.75" customHeight="1"/>
    <row r="97" s="2" customFormat="1" ht="15.75" customHeight="1"/>
    <row r="98" s="2" customFormat="1" ht="15.75" customHeight="1"/>
    <row r="99" s="2" customFormat="1" ht="15.75" customHeight="1"/>
    <row r="100" s="2" customFormat="1" ht="15.75" customHeight="1"/>
    <row r="101" s="2" customFormat="1" ht="15.75" customHeight="1"/>
    <row r="102" s="2" customFormat="1" ht="15.75" customHeight="1"/>
    <row r="103" s="2" customFormat="1" ht="15.75" customHeight="1"/>
    <row r="104" s="2" customFormat="1" ht="15.75" customHeight="1"/>
    <row r="105" s="2" customFormat="1" ht="15.75" customHeight="1"/>
    <row r="106" s="2" customFormat="1" ht="15.75" customHeight="1"/>
    <row r="107" s="2" customFormat="1" ht="15.75" customHeight="1"/>
    <row r="108" s="2" customFormat="1" ht="15.75" customHeight="1"/>
    <row r="109" s="2" customFormat="1" ht="15.75" customHeight="1"/>
    <row r="110" s="2" customFormat="1" ht="15.75" customHeight="1"/>
    <row r="111" s="2" customFormat="1" ht="15.75" customHeight="1"/>
    <row r="112" s="2" customFormat="1" ht="15.75" customHeight="1"/>
    <row r="113" s="2" customFormat="1" ht="15.75" customHeight="1"/>
    <row r="114" s="2" customFormat="1" ht="15.75" customHeight="1"/>
    <row r="115" s="2" customFormat="1" ht="15.75" customHeight="1"/>
    <row r="116" s="2" customFormat="1" ht="15.75" customHeight="1"/>
    <row r="117" s="2" customFormat="1" ht="15.75" customHeight="1"/>
    <row r="118" s="2" customFormat="1" ht="15.75" customHeight="1"/>
    <row r="119" s="2" customFormat="1" ht="15.75" customHeight="1"/>
    <row r="120" s="2" customFormat="1" ht="15.75" customHeight="1"/>
    <row r="121" s="2" customFormat="1" ht="15.75" customHeight="1"/>
    <row r="122" s="2" customFormat="1" ht="15.75" customHeight="1"/>
    <row r="123" s="2" customFormat="1" ht="15.75" customHeight="1"/>
    <row r="124" s="2" customFormat="1" ht="15.75" customHeight="1"/>
    <row r="125" s="2" customFormat="1" ht="15.75" customHeight="1"/>
    <row r="126" s="2" customFormat="1" ht="15.75" customHeight="1"/>
    <row r="127" s="2" customFormat="1" ht="15.75" customHeight="1"/>
    <row r="128" s="2" customFormat="1" ht="15.75" customHeight="1"/>
    <row r="129" s="2" customFormat="1" ht="15.75" customHeight="1"/>
    <row r="130" s="2" customFormat="1" ht="15.75" customHeight="1"/>
    <row r="131" s="2" customFormat="1" ht="15.75" customHeight="1"/>
    <row r="132" s="2" customFormat="1" ht="15.75" customHeight="1"/>
    <row r="133" s="2" customFormat="1" ht="15.75" customHeight="1"/>
    <row r="134" s="2" customFormat="1" ht="15.75" customHeight="1"/>
    <row r="135" s="2" customFormat="1" ht="15.75" customHeight="1"/>
    <row r="136" s="2" customFormat="1" ht="15.75" customHeight="1"/>
    <row r="137" s="2" customFormat="1" ht="15.75" customHeight="1"/>
    <row r="138" s="2" customFormat="1" ht="15.75" customHeight="1"/>
    <row r="139" s="2" customFormat="1" ht="15.75" customHeight="1"/>
    <row r="140" s="2" customFormat="1" ht="15.75" customHeight="1"/>
    <row r="141" s="2" customFormat="1" ht="15.75" customHeight="1"/>
    <row r="142" s="2" customFormat="1" ht="15.75" customHeight="1"/>
    <row r="143" s="2" customFormat="1" ht="15.75" customHeight="1"/>
    <row r="144" s="2" customFormat="1" ht="15.75" customHeight="1"/>
    <row r="145" s="2" customFormat="1" ht="15.75" customHeight="1"/>
    <row r="146" s="2" customFormat="1" ht="15.75" customHeight="1"/>
    <row r="147" s="2" customFormat="1" ht="15.75" customHeight="1"/>
    <row r="148" s="2" customFormat="1" ht="15.75" customHeight="1"/>
    <row r="149" s="2" customFormat="1" ht="15.75" customHeight="1"/>
    <row r="150" s="2" customFormat="1" ht="15.75" customHeight="1"/>
    <row r="151" s="2" customFormat="1" ht="15.75" customHeight="1"/>
    <row r="152" s="2" customFormat="1" ht="15.75" customHeight="1"/>
    <row r="153" s="2" customFormat="1" ht="15.75" customHeight="1"/>
    <row r="154" s="2" customFormat="1" ht="15.75" customHeight="1"/>
    <row r="155" s="2" customFormat="1" ht="15.75" customHeight="1"/>
    <row r="156" s="2" customFormat="1" ht="15.75" customHeight="1"/>
    <row r="157" s="2" customFormat="1" ht="15.75" customHeight="1"/>
    <row r="158" s="2" customFormat="1" ht="15.75" customHeight="1"/>
    <row r="159" s="2" customFormat="1" ht="15.75" customHeight="1"/>
    <row r="160" s="2" customFormat="1" ht="15.75" customHeight="1"/>
    <row r="161" s="2" customFormat="1" ht="15.75" customHeight="1"/>
    <row r="162" s="2" customFormat="1" ht="15.75" customHeight="1"/>
    <row r="163" s="2" customFormat="1" ht="15.75" customHeight="1"/>
    <row r="164" s="2" customFormat="1" ht="15.75" customHeight="1"/>
    <row r="165" s="2" customFormat="1" ht="15.75" customHeight="1"/>
    <row r="166" s="2" customFormat="1" ht="15.75" customHeight="1"/>
    <row r="167" s="2" customFormat="1" ht="15.75" customHeight="1"/>
    <row r="168" s="2" customFormat="1" ht="15.75" customHeight="1"/>
    <row r="169" s="2" customFormat="1" ht="15.75" customHeight="1"/>
    <row r="170" s="2" customFormat="1" ht="15.75" customHeight="1"/>
    <row r="171" s="2" customFormat="1" ht="15.75" customHeight="1"/>
    <row r="172" s="2" customFormat="1" ht="15.75" customHeight="1"/>
    <row r="173" s="2" customFormat="1" ht="15.75" customHeight="1"/>
    <row r="174" s="2" customFormat="1" ht="15.75" customHeight="1"/>
    <row r="175" s="2" customFormat="1" ht="15.75" customHeight="1"/>
    <row r="176" s="2" customFormat="1" ht="15.75" customHeight="1"/>
    <row r="177" s="2" customFormat="1" ht="15.75" customHeight="1"/>
    <row r="178" s="2" customFormat="1" ht="15.75" customHeight="1"/>
    <row r="179" s="2" customFormat="1" ht="15.75" customHeight="1"/>
    <row r="180" s="2" customFormat="1" ht="15.75" customHeight="1"/>
    <row r="181" s="2" customFormat="1" ht="15.75" customHeight="1"/>
    <row r="182" s="2" customFormat="1" ht="15.75" customHeight="1"/>
    <row r="183" s="2" customFormat="1" ht="15.75" customHeight="1"/>
    <row r="184" s="2" customFormat="1" ht="15.75" customHeight="1"/>
    <row r="185" s="2" customFormat="1" ht="15.75" customHeight="1"/>
    <row r="186" s="2" customFormat="1" ht="15.75" customHeight="1"/>
    <row r="187" s="2" customFormat="1" ht="15.75" customHeight="1"/>
    <row r="188" s="2" customFormat="1" ht="15.75" customHeight="1"/>
    <row r="189" s="2" customFormat="1" ht="15.75" customHeight="1"/>
    <row r="190" s="2" customFormat="1" ht="15.75" customHeight="1"/>
    <row r="191" s="2" customFormat="1" ht="15.75" customHeight="1"/>
    <row r="192" s="2" customFormat="1" ht="15.75" customHeight="1"/>
    <row r="193" s="2" customFormat="1" ht="15.75" customHeight="1"/>
    <row r="194" s="2" customFormat="1" ht="15.75" customHeight="1"/>
    <row r="195" s="2" customFormat="1" ht="15.75" customHeight="1"/>
    <row r="196" s="2" customFormat="1" ht="15.75" customHeight="1"/>
    <row r="197" s="2" customFormat="1" ht="15.75" customHeight="1"/>
    <row r="198" s="2" customFormat="1" ht="15.75" customHeight="1"/>
    <row r="199" s="2" customFormat="1" ht="15.75" customHeight="1"/>
    <row r="200" s="2" customFormat="1" ht="15.75" customHeight="1"/>
    <row r="201" s="2" customFormat="1" ht="15.75" customHeight="1"/>
    <row r="202" s="2" customFormat="1" ht="15.75" customHeight="1"/>
    <row r="203" s="2" customFormat="1" ht="15.75" customHeight="1"/>
    <row r="204" s="2" customFormat="1" ht="15.75" customHeight="1"/>
    <row r="205" s="2" customFormat="1" ht="15.75" customHeight="1"/>
    <row r="206" s="2" customFormat="1" ht="15.75" customHeight="1"/>
    <row r="207" s="2" customFormat="1" ht="15.75" customHeight="1"/>
    <row r="208" s="2" customFormat="1" ht="15.75" customHeight="1"/>
    <row r="209" s="2" customFormat="1" ht="15.75" customHeight="1"/>
    <row r="210" s="2" customFormat="1" ht="15.75" customHeight="1"/>
    <row r="211" s="2" customFormat="1" ht="15.75" customHeight="1"/>
    <row r="212" s="2" customFormat="1" ht="15.75" customHeight="1"/>
    <row r="213" s="2" customFormat="1" ht="15.75" customHeight="1"/>
    <row r="214" s="2" customFormat="1" ht="15.75" customHeight="1"/>
    <row r="215" s="2" customFormat="1" ht="15.75" customHeight="1"/>
    <row r="216" s="2" customFormat="1" ht="15.75" customHeight="1"/>
    <row r="217" s="2" customFormat="1" ht="15.75" customHeight="1"/>
    <row r="218" s="2" customFormat="1" ht="15.75" customHeight="1"/>
    <row r="219" s="2" customFormat="1" ht="15.75" customHeight="1"/>
    <row r="220" s="2" customFormat="1" ht="15.75" customHeight="1"/>
    <row r="221" s="2" customFormat="1" ht="15.75" customHeight="1"/>
    <row r="222" s="2" customFormat="1" ht="15.75" customHeight="1"/>
    <row r="223" s="2" customFormat="1" ht="15.75" customHeight="1"/>
    <row r="224" s="2" customFormat="1" ht="15.75" customHeight="1"/>
    <row r="225" s="2" customFormat="1" ht="15.75" customHeight="1"/>
    <row r="226" s="2" customFormat="1" ht="15.75" customHeight="1"/>
    <row r="227" s="2" customFormat="1" ht="15.75" customHeight="1"/>
    <row r="228" s="2" customFormat="1" ht="15.75" customHeight="1"/>
    <row r="229" s="2" customFormat="1" ht="15.75" customHeight="1"/>
    <row r="230" s="2" customFormat="1" ht="15.75" customHeight="1"/>
    <row r="231" s="2" customFormat="1" ht="15.75" customHeight="1"/>
    <row r="232" s="2" customFormat="1" ht="15.75" customHeight="1"/>
    <row r="233" s="2" customFormat="1" ht="15.75" customHeight="1"/>
    <row r="234" s="2" customFormat="1" ht="15.75" customHeight="1"/>
    <row r="235" s="2" customFormat="1" ht="15.75" customHeight="1"/>
    <row r="236" s="2" customFormat="1" ht="15.75" customHeight="1"/>
    <row r="237" s="2" customFormat="1" ht="15.75" customHeight="1"/>
    <row r="238" s="2" customFormat="1" ht="15.75" customHeight="1"/>
    <row r="239" s="2" customFormat="1" ht="15.75" customHeight="1"/>
    <row r="240" s="2" customFormat="1" ht="15.75" customHeight="1"/>
    <row r="241" s="2" customFormat="1" ht="15.75" customHeight="1"/>
    <row r="242" s="2" customFormat="1" ht="15.75" customHeight="1"/>
    <row r="243" s="2" customFormat="1" ht="15.75" customHeight="1"/>
    <row r="244" s="2" customFormat="1" ht="15.75" customHeight="1"/>
    <row r="245" s="2" customFormat="1" ht="15.75" customHeight="1"/>
    <row r="246" s="2" customFormat="1" ht="15.75" customHeight="1"/>
    <row r="247" s="2" customFormat="1" ht="15.75" customHeight="1"/>
    <row r="248" s="2" customFormat="1" ht="15.75" customHeight="1"/>
    <row r="249" s="2" customFormat="1" ht="15.75" customHeight="1"/>
    <row r="250" s="2" customFormat="1" ht="15.75" customHeight="1"/>
    <row r="251" s="2" customFormat="1" ht="15.75" customHeight="1"/>
    <row r="252" s="2" customFormat="1" ht="15.75" customHeight="1"/>
    <row r="253" s="2" customFormat="1" ht="15.75" customHeight="1"/>
    <row r="254" s="2" customFormat="1" ht="15.75" customHeight="1"/>
    <row r="255" s="2" customFormat="1" ht="15.75" customHeight="1"/>
    <row r="256" s="2" customFormat="1" ht="15.75" customHeight="1"/>
    <row r="257" s="2" customFormat="1" ht="15.75" customHeight="1"/>
    <row r="258" s="2" customFormat="1" ht="15.75" customHeight="1"/>
    <row r="259" s="2" customFormat="1" ht="15.75" customHeight="1"/>
    <row r="260" s="2" customFormat="1" ht="15.75" customHeight="1"/>
    <row r="261" s="2" customFormat="1" ht="15.75" customHeight="1"/>
    <row r="262" s="2" customFormat="1" ht="15.75" customHeight="1"/>
    <row r="263" s="2" customFormat="1" ht="15.75" customHeight="1"/>
    <row r="264" s="2" customFormat="1" ht="15.75" customHeight="1"/>
    <row r="265" s="2" customFormat="1" ht="15.75" customHeight="1"/>
    <row r="266" s="2" customFormat="1" ht="15.75" customHeight="1"/>
    <row r="267" s="2" customFormat="1" ht="15.75" customHeight="1"/>
    <row r="268" s="2" customFormat="1" ht="15.75" customHeight="1"/>
    <row r="269" s="2" customFormat="1" ht="15.75" customHeight="1"/>
    <row r="270" s="2" customFormat="1" ht="15.75" customHeight="1"/>
    <row r="271" s="2" customFormat="1" ht="15.75" customHeight="1"/>
    <row r="272" s="2" customFormat="1" ht="15.75" customHeight="1"/>
    <row r="273" s="2" customFormat="1" ht="15.75" customHeight="1"/>
    <row r="274" s="2" customFormat="1" ht="15.75" customHeight="1"/>
    <row r="275" s="2" customFormat="1" ht="15.75" customHeight="1"/>
    <row r="276" s="2" customFormat="1" ht="15.75" customHeight="1"/>
    <row r="277" s="2" customFormat="1" ht="15.75" customHeight="1"/>
    <row r="278" s="2" customFormat="1" ht="15.75" customHeight="1"/>
    <row r="279" s="2" customFormat="1" ht="15.75" customHeight="1"/>
    <row r="280" s="2" customFormat="1" ht="15.75" customHeight="1"/>
    <row r="281" s="2" customFormat="1" ht="15.75" customHeight="1"/>
    <row r="282" s="2" customFormat="1" ht="15.75" customHeight="1"/>
    <row r="283" s="2" customFormat="1" ht="15.75" customHeight="1"/>
    <row r="284" s="2" customFormat="1" ht="15.75" customHeight="1"/>
    <row r="285" s="2" customFormat="1" ht="15.75" customHeight="1"/>
    <row r="286" s="2" customFormat="1" ht="15.75" customHeight="1"/>
    <row r="287" s="2" customFormat="1" ht="15.75" customHeight="1"/>
    <row r="288" s="2" customFormat="1" ht="15.75" customHeight="1"/>
    <row r="289" s="2" customFormat="1" ht="15.75" customHeight="1"/>
    <row r="290" s="2" customFormat="1" ht="15.75" customHeight="1"/>
    <row r="291" s="2" customFormat="1" ht="15.75" customHeight="1"/>
    <row r="292" s="2" customFormat="1" ht="15.75" customHeight="1"/>
    <row r="293" s="2" customFormat="1" ht="15.75" customHeight="1"/>
    <row r="294" s="2" customFormat="1" ht="15.75" customHeight="1"/>
    <row r="295" s="2" customFormat="1" ht="15.75" customHeight="1"/>
    <row r="296" s="2" customFormat="1" ht="15.75" customHeight="1"/>
    <row r="297" s="2" customFormat="1" ht="15.75" customHeight="1"/>
    <row r="298" s="2" customFormat="1" ht="15.75" customHeight="1"/>
    <row r="299" s="2" customFormat="1" ht="15.75" customHeight="1"/>
    <row r="300" s="2" customFormat="1" ht="15.75" customHeight="1"/>
    <row r="301" s="2" customFormat="1" ht="15.75" customHeight="1"/>
    <row r="302" s="2" customFormat="1" ht="15.75" customHeight="1"/>
    <row r="303" s="2" customFormat="1" ht="15.75" customHeight="1"/>
    <row r="304" s="2" customFormat="1" ht="15.75" customHeight="1"/>
    <row r="305" s="2" customFormat="1" ht="15.75" customHeight="1"/>
    <row r="306" s="2" customFormat="1" ht="15.75" customHeight="1"/>
    <row r="307" s="2" customFormat="1" ht="15.75" customHeight="1"/>
    <row r="308" s="2" customFormat="1" ht="15.75" customHeight="1"/>
    <row r="309" s="2" customFormat="1" ht="15.75" customHeight="1"/>
    <row r="310" s="2" customFormat="1" ht="15.75" customHeight="1"/>
    <row r="311" s="2" customFormat="1" ht="15.75" customHeight="1"/>
    <row r="312" s="2" customFormat="1" ht="15.75" customHeight="1"/>
    <row r="313" s="2" customFormat="1" ht="15.75" customHeight="1"/>
    <row r="314" s="2" customFormat="1" ht="15.75" customHeight="1"/>
    <row r="315" s="2" customFormat="1" ht="15.75" customHeight="1"/>
    <row r="316" s="2" customFormat="1" ht="15.75" customHeight="1"/>
    <row r="317" s="2" customFormat="1" ht="15.75" customHeight="1"/>
    <row r="318" s="2" customFormat="1" ht="15.75" customHeight="1"/>
    <row r="319" s="2" customFormat="1" ht="15.75" customHeight="1"/>
    <row r="320" s="2" customFormat="1" ht="15.75" customHeight="1"/>
    <row r="321" s="2" customFormat="1" ht="15.75" customHeight="1"/>
    <row r="322" s="2" customFormat="1" ht="15.75" customHeight="1"/>
    <row r="323" s="2" customFormat="1" ht="15.75" customHeight="1"/>
    <row r="324" s="2" customFormat="1" ht="15.75" customHeight="1"/>
    <row r="325" s="2" customFormat="1" ht="15.75" customHeight="1"/>
    <row r="326" s="2" customFormat="1" ht="15.75" customHeight="1"/>
    <row r="327" s="2" customFormat="1" ht="15.75" customHeight="1"/>
    <row r="328" s="2" customFormat="1" ht="15.75" customHeight="1"/>
    <row r="329" s="2" customFormat="1" ht="15.75" customHeight="1"/>
    <row r="330" s="2" customFormat="1" ht="15.75" customHeight="1"/>
    <row r="331" s="2" customFormat="1" ht="15.75" customHeight="1"/>
    <row r="332" s="2" customFormat="1" ht="15.75" customHeight="1"/>
    <row r="333" s="2" customFormat="1" ht="15.75" customHeight="1"/>
    <row r="334" s="2" customFormat="1" ht="15.75" customHeight="1"/>
    <row r="335" s="2" customFormat="1" ht="15.75" customHeight="1"/>
    <row r="336" s="2" customFormat="1" ht="15.75" customHeight="1"/>
    <row r="337" s="2" customFormat="1" ht="15.75" customHeight="1"/>
    <row r="338" s="2" customFormat="1" ht="15.75" customHeight="1"/>
    <row r="339" s="2" customFormat="1" ht="15.75" customHeight="1"/>
    <row r="340" s="2" customFormat="1" ht="15.75" customHeight="1"/>
    <row r="341" s="2" customFormat="1" ht="15.75" customHeight="1"/>
    <row r="342" s="2" customFormat="1" ht="15.75" customHeight="1"/>
    <row r="343" s="2" customFormat="1" ht="15.75" customHeight="1"/>
    <row r="344" s="2" customFormat="1" ht="15.75" customHeight="1"/>
    <row r="345" s="2" customFormat="1" ht="15.75" customHeight="1"/>
    <row r="346" s="2" customFormat="1" ht="15.75" customHeight="1"/>
    <row r="347" s="2" customFormat="1" ht="15.75" customHeight="1"/>
    <row r="348" s="2" customFormat="1" ht="15.75" customHeight="1"/>
    <row r="349" s="2" customFormat="1" ht="15.75" customHeight="1"/>
    <row r="350" s="2" customFormat="1" ht="15.75" customHeight="1"/>
    <row r="351" s="2" customFormat="1" ht="15.75" customHeight="1"/>
    <row r="352" s="2" customFormat="1" ht="15.75" customHeight="1"/>
    <row r="353" s="2" customFormat="1" ht="15.75" customHeight="1"/>
    <row r="354" s="2" customFormat="1" ht="15.75" customHeight="1"/>
    <row r="355" s="2" customFormat="1" ht="15.75" customHeight="1"/>
    <row r="356" s="2" customFormat="1" ht="15.75" customHeight="1"/>
    <row r="357" s="2" customFormat="1" ht="15.75" customHeight="1"/>
    <row r="358" s="2" customFormat="1" ht="15.75" customHeight="1"/>
    <row r="359" s="2" customFormat="1" ht="15.75" customHeight="1"/>
    <row r="360" s="2" customFormat="1" ht="15.75" customHeight="1"/>
    <row r="361" s="2" customFormat="1" ht="15.75" customHeight="1"/>
    <row r="362" s="2" customFormat="1" ht="15.75" customHeight="1"/>
    <row r="363" s="2" customFormat="1" ht="15.75" customHeight="1"/>
    <row r="364" s="2" customFormat="1" ht="15.75" customHeight="1"/>
    <row r="365" s="2" customFormat="1" ht="15.75" customHeight="1"/>
    <row r="366" s="2" customFormat="1" ht="15.75" customHeight="1"/>
    <row r="367" s="2" customFormat="1" ht="15.75" customHeight="1"/>
    <row r="368" s="2" customFormat="1" ht="15.75" customHeight="1"/>
    <row r="369" s="2" customFormat="1" ht="15.75" customHeight="1"/>
    <row r="370" s="2" customFormat="1" ht="15.75" customHeight="1"/>
    <row r="371" s="2" customFormat="1" ht="15.75" customHeight="1"/>
    <row r="372" s="2" customFormat="1" ht="15.75" customHeight="1"/>
    <row r="373" s="2" customFormat="1" ht="15.75" customHeight="1"/>
    <row r="374" s="2" customFormat="1" ht="15.75" customHeight="1"/>
    <row r="375" s="2" customFormat="1" ht="15.75" customHeight="1"/>
    <row r="376" s="2" customFormat="1" ht="15.75" customHeight="1"/>
    <row r="377" s="2" customFormat="1" ht="15.75" customHeight="1"/>
    <row r="378" s="2" customFormat="1" ht="15.75" customHeight="1"/>
    <row r="379" s="2" customFormat="1" ht="15.75" customHeight="1"/>
    <row r="380" s="2" customFormat="1" ht="15.75" customHeight="1"/>
    <row r="381" s="2" customFormat="1" ht="15.75" customHeight="1"/>
    <row r="382" s="2" customFormat="1" ht="15.75" customHeight="1"/>
    <row r="383" s="2" customFormat="1" ht="15.75" customHeight="1"/>
    <row r="384" s="2" customFormat="1" ht="15.75" customHeight="1"/>
    <row r="385" s="2" customFormat="1" ht="15.75" customHeight="1"/>
    <row r="386" s="2" customFormat="1" ht="15.75" customHeight="1"/>
    <row r="387" s="2" customFormat="1" ht="15.75" customHeight="1"/>
    <row r="388" s="2" customFormat="1" ht="15.75" customHeight="1"/>
    <row r="389" s="2" customFormat="1" ht="15.75" customHeight="1"/>
    <row r="390" s="2" customFormat="1" ht="15.75" customHeight="1"/>
    <row r="391" s="2" customFormat="1" ht="15.75" customHeight="1"/>
    <row r="392" s="2" customFormat="1" ht="15.75" customHeight="1"/>
    <row r="393" s="2" customFormat="1" ht="15.75" customHeight="1"/>
    <row r="394" s="2" customFormat="1" ht="15.75" customHeight="1"/>
    <row r="395" s="2" customFormat="1" ht="15.75" customHeight="1"/>
    <row r="396" s="2" customFormat="1" ht="15.75" customHeight="1"/>
    <row r="397" s="2" customFormat="1" ht="15.75" customHeight="1"/>
    <row r="398" s="2" customFormat="1" ht="15.75" customHeight="1"/>
    <row r="399" s="2" customFormat="1" ht="15.75" customHeight="1"/>
    <row r="400" s="2" customFormat="1" ht="15.75" customHeight="1"/>
    <row r="401" s="2" customFormat="1" ht="15.75" customHeight="1"/>
    <row r="402" s="2" customFormat="1" ht="15.75" customHeight="1"/>
    <row r="403" s="2" customFormat="1" ht="15.75" customHeight="1"/>
    <row r="404" s="2" customFormat="1" ht="15.75" customHeight="1"/>
    <row r="405" s="2" customFormat="1" ht="15.75" customHeight="1"/>
    <row r="406" s="2" customFormat="1" ht="15.75" customHeight="1"/>
    <row r="407" s="2" customFormat="1" ht="15.75" customHeight="1"/>
    <row r="408" s="2" customFormat="1" ht="15.75" customHeight="1"/>
    <row r="409" s="2" customFormat="1" ht="15.75" customHeight="1"/>
    <row r="410" s="2" customFormat="1" ht="15.75" customHeight="1"/>
    <row r="411" s="2" customFormat="1" ht="15.75" customHeight="1"/>
    <row r="412" s="2" customFormat="1" ht="15.75" customHeight="1"/>
    <row r="413" s="2" customFormat="1" ht="15.75" customHeight="1"/>
    <row r="414" s="2" customFormat="1" ht="15.75" customHeight="1"/>
    <row r="415" s="2" customFormat="1" ht="15.75" customHeight="1"/>
    <row r="416" s="2" customFormat="1" ht="15.75" customHeight="1"/>
    <row r="417" s="2" customFormat="1" ht="15.75" customHeight="1"/>
    <row r="418" s="2" customFormat="1" ht="15.75" customHeight="1"/>
    <row r="419" s="2" customFormat="1" ht="15.75" customHeight="1"/>
    <row r="420" s="2" customFormat="1" ht="15.75" customHeight="1"/>
    <row r="421" s="2" customFormat="1" ht="15.75" customHeight="1"/>
    <row r="422" s="2" customFormat="1" ht="15.75" customHeight="1"/>
    <row r="423" s="2" customFormat="1" ht="15.75" customHeight="1"/>
    <row r="424" s="2" customFormat="1" ht="15.75" customHeight="1"/>
    <row r="425" s="2" customFormat="1" ht="15.75" customHeight="1"/>
    <row r="426" s="2" customFormat="1" ht="15.75" customHeight="1"/>
    <row r="427" s="2" customFormat="1" ht="15.75" customHeight="1"/>
    <row r="428" s="2" customFormat="1" ht="15.75" customHeight="1"/>
    <row r="429" s="2" customFormat="1" ht="15.75" customHeight="1"/>
    <row r="430" s="2" customFormat="1" ht="15.75" customHeight="1"/>
    <row r="431" s="2" customFormat="1" ht="15.75" customHeight="1"/>
    <row r="432" s="2" customFormat="1" ht="15.75" customHeight="1"/>
    <row r="433" s="2" customFormat="1" ht="15.75" customHeight="1"/>
    <row r="434" s="2" customFormat="1" ht="15.75" customHeight="1"/>
    <row r="435" s="2" customFormat="1" ht="15.75" customHeight="1"/>
    <row r="436" s="2" customFormat="1" ht="15.75" customHeight="1"/>
    <row r="437" s="2" customFormat="1" ht="15.75" customHeight="1"/>
    <row r="438" s="2" customFormat="1" ht="15.75" customHeight="1"/>
    <row r="439" s="2" customFormat="1" ht="15.75" customHeight="1"/>
    <row r="440" s="2" customFormat="1" ht="15.75" customHeight="1"/>
    <row r="441" s="2" customFormat="1" ht="15.75" customHeight="1"/>
    <row r="442" s="2" customFormat="1" ht="15.75" customHeight="1"/>
    <row r="443" s="2" customFormat="1" ht="15.75" customHeight="1"/>
    <row r="444" s="2" customFormat="1" ht="15.75" customHeight="1"/>
    <row r="445" s="2" customFormat="1" ht="15.75" customHeight="1"/>
    <row r="446" s="2" customFormat="1" ht="15.75" customHeight="1"/>
    <row r="447" s="2" customFormat="1" ht="15.75" customHeight="1"/>
    <row r="448" s="2" customFormat="1" ht="15.75" customHeight="1"/>
    <row r="449" s="2" customFormat="1" ht="15.75" customHeight="1"/>
    <row r="450" s="2" customFormat="1" ht="15.75" customHeight="1"/>
    <row r="451" s="2" customFormat="1" ht="15.75" customHeight="1"/>
    <row r="452" s="2" customFormat="1" ht="15.75" customHeight="1"/>
    <row r="453" s="2" customFormat="1" ht="15.75" customHeight="1"/>
    <row r="454" s="2" customFormat="1" ht="15.75" customHeight="1"/>
    <row r="455" s="2" customFormat="1" ht="15.75" customHeight="1"/>
    <row r="456" s="2" customFormat="1" ht="15.75" customHeight="1"/>
    <row r="457" s="2" customFormat="1" ht="15.75" customHeight="1"/>
    <row r="458" s="2" customFormat="1" ht="15.75" customHeight="1"/>
    <row r="459" s="2" customFormat="1" ht="15.75" customHeight="1"/>
    <row r="460" s="2" customFormat="1" ht="15.75" customHeight="1"/>
    <row r="461" s="2" customFormat="1" ht="15.75" customHeight="1"/>
    <row r="462" s="2" customFormat="1" ht="15.75" customHeight="1"/>
    <row r="463" s="2" customFormat="1" ht="15.75" customHeight="1"/>
    <row r="464" s="2" customFormat="1" ht="15.75" customHeight="1"/>
    <row r="465" s="2" customFormat="1" ht="15.75" customHeight="1"/>
    <row r="466" s="2" customFormat="1" ht="15.75" customHeight="1"/>
    <row r="467" s="2" customFormat="1" ht="15.75" customHeight="1"/>
    <row r="468" s="2" customFormat="1" ht="15.75" customHeight="1"/>
    <row r="469" s="2" customFormat="1" ht="15.75" customHeight="1"/>
    <row r="470" s="2" customFormat="1" ht="15.75" customHeight="1"/>
    <row r="471" s="2" customFormat="1" ht="15.75" customHeight="1"/>
    <row r="472" s="2" customFormat="1" ht="15.75" customHeight="1"/>
    <row r="473" s="2" customFormat="1" ht="15.75" customHeight="1"/>
    <row r="474" s="2" customFormat="1" ht="15.75" customHeight="1"/>
    <row r="475" s="2" customFormat="1" ht="15.75" customHeight="1"/>
    <row r="476" s="2" customFormat="1" ht="15.75" customHeight="1"/>
    <row r="477" s="2" customFormat="1" ht="15.75" customHeight="1"/>
    <row r="478" s="2" customFormat="1" ht="15.75" customHeight="1"/>
    <row r="479" s="2" customFormat="1" ht="15.75" customHeight="1"/>
    <row r="480" s="2" customFormat="1" ht="15.75" customHeight="1"/>
    <row r="481" s="2" customFormat="1" ht="15.75" customHeight="1"/>
    <row r="482" s="2" customFormat="1" ht="15.75" customHeight="1"/>
    <row r="483" s="2" customFormat="1" ht="15.75" customHeight="1"/>
    <row r="484" s="2" customFormat="1" ht="15.75" customHeight="1"/>
    <row r="485" s="2" customFormat="1" ht="15.75" customHeight="1"/>
    <row r="486" s="2" customFormat="1" ht="15.75" customHeight="1"/>
    <row r="487" s="2" customFormat="1" ht="15.75" customHeight="1"/>
    <row r="488" s="2" customFormat="1" ht="15.75" customHeight="1"/>
    <row r="489" s="2" customFormat="1" ht="15.75" customHeight="1"/>
    <row r="490" s="2" customFormat="1" ht="15.75" customHeight="1"/>
    <row r="491" s="2" customFormat="1" ht="15.75" customHeight="1"/>
    <row r="492" s="2" customFormat="1" ht="15.75" customHeight="1"/>
    <row r="493" s="2" customFormat="1" ht="15.75" customHeight="1"/>
    <row r="494" s="2" customFormat="1" ht="15.75" customHeight="1"/>
    <row r="495" s="2" customFormat="1" ht="15.75" customHeight="1"/>
    <row r="496" s="2" customFormat="1" ht="15.75" customHeight="1"/>
    <row r="497" s="2" customFormat="1" ht="15.75" customHeight="1"/>
    <row r="498" s="2" customFormat="1" ht="15.75" customHeight="1"/>
    <row r="499" s="2" customFormat="1" ht="15.75" customHeight="1"/>
    <row r="500" s="2" customFormat="1" ht="15.75" customHeight="1"/>
    <row r="501" s="2" customFormat="1" ht="15.75" customHeight="1"/>
    <row r="502" s="2" customFormat="1" ht="15.75" customHeight="1"/>
    <row r="503" s="2" customFormat="1" ht="15.75" customHeight="1"/>
    <row r="504" s="2" customFormat="1" ht="15.75" customHeight="1"/>
    <row r="505" s="2" customFormat="1" ht="15.75" customHeight="1"/>
    <row r="506" s="2" customFormat="1" ht="15.75" customHeight="1"/>
    <row r="507" s="2" customFormat="1" ht="15.75" customHeight="1"/>
    <row r="508" s="2" customFormat="1" ht="15.75" customHeight="1"/>
    <row r="509" s="2" customFormat="1" ht="15.75" customHeight="1"/>
    <row r="510" s="2" customFormat="1" ht="15.75" customHeight="1"/>
    <row r="511" s="2" customFormat="1" ht="15.75" customHeight="1"/>
    <row r="512" s="2" customFormat="1" ht="15.75" customHeight="1"/>
    <row r="513" s="2" customFormat="1" ht="15.75" customHeight="1"/>
    <row r="514" s="2" customFormat="1" ht="15.75" customHeight="1"/>
    <row r="515" s="2" customFormat="1" ht="15.75" customHeight="1"/>
    <row r="516" s="2" customFormat="1" ht="15.75" customHeight="1"/>
    <row r="517" s="2" customFormat="1" ht="15.75" customHeight="1"/>
    <row r="518" s="2" customFormat="1" ht="15.75" customHeight="1"/>
    <row r="519" s="2" customFormat="1" ht="15.75" customHeight="1"/>
    <row r="520" s="2" customFormat="1" ht="15.75" customHeight="1"/>
    <row r="521" s="2" customFormat="1" ht="15.75" customHeight="1"/>
    <row r="522" s="2" customFormat="1" ht="15.75" customHeight="1"/>
    <row r="523" s="2" customFormat="1" ht="15.75" customHeight="1"/>
    <row r="524" s="2" customFormat="1" ht="15.75" customHeight="1"/>
    <row r="525" s="2" customFormat="1" ht="15.75" customHeight="1"/>
    <row r="526" s="2" customFormat="1" ht="15.75" customHeight="1"/>
    <row r="527" s="2" customFormat="1" ht="15.75" customHeight="1"/>
    <row r="528" s="2" customFormat="1" ht="15.75" customHeight="1"/>
    <row r="529" s="2" customFormat="1" ht="15.75" customHeight="1"/>
    <row r="530" s="2" customFormat="1" ht="15.75" customHeight="1"/>
    <row r="531" s="2" customFormat="1" ht="15.75" customHeight="1"/>
    <row r="532" s="2" customFormat="1" ht="15.75" customHeight="1"/>
    <row r="533" s="2" customFormat="1" ht="15.75" customHeight="1"/>
    <row r="534" s="2" customFormat="1" ht="15.75" customHeight="1"/>
    <row r="535" s="2" customFormat="1" ht="15.75" customHeight="1"/>
    <row r="536" s="2" customFormat="1" ht="15.75" customHeight="1"/>
    <row r="537" s="2" customFormat="1" ht="15.75" customHeight="1"/>
    <row r="538" s="2" customFormat="1" ht="15.75" customHeight="1"/>
    <row r="539" s="2" customFormat="1" ht="15.75" customHeight="1"/>
    <row r="540" s="2" customFormat="1" ht="15.75" customHeight="1"/>
    <row r="541" s="2" customFormat="1" ht="15.75" customHeight="1"/>
    <row r="542" s="2" customFormat="1" ht="15.75" customHeight="1"/>
    <row r="543" s="2" customFormat="1" ht="15.75" customHeight="1"/>
    <row r="544" s="2" customFormat="1" ht="15.75" customHeight="1"/>
    <row r="545" s="2" customFormat="1" ht="15.75" customHeight="1"/>
    <row r="546" s="2" customFormat="1" ht="15.75" customHeight="1"/>
    <row r="547" s="2" customFormat="1" ht="15.75" customHeight="1"/>
    <row r="548" s="2" customFormat="1" ht="15.75" customHeight="1"/>
    <row r="549" s="2" customFormat="1" ht="15.75" customHeight="1"/>
    <row r="550" s="2" customFormat="1" ht="15.75" customHeight="1"/>
    <row r="551" s="2" customFormat="1" ht="15.75" customHeight="1"/>
    <row r="552" s="2" customFormat="1" ht="15.75" customHeight="1"/>
    <row r="553" s="2" customFormat="1" ht="15.75" customHeight="1"/>
    <row r="554" s="2" customFormat="1" ht="15.75" customHeight="1"/>
    <row r="555" s="2" customFormat="1" ht="15.75" customHeight="1"/>
    <row r="556" s="2" customFormat="1" ht="15.75" customHeight="1"/>
    <row r="557" s="2" customFormat="1" ht="15.75" customHeight="1"/>
    <row r="558" s="2" customFormat="1" ht="15.75" customHeight="1"/>
    <row r="559" s="2" customFormat="1" ht="15.75" customHeight="1"/>
    <row r="560" s="2" customFormat="1" ht="15.75" customHeight="1"/>
    <row r="561" s="2" customFormat="1" ht="15.75" customHeight="1"/>
    <row r="562" s="2" customFormat="1" ht="15.75" customHeight="1"/>
    <row r="563" s="2" customFormat="1" ht="15.75" customHeight="1"/>
    <row r="564" s="2" customFormat="1" ht="15.75" customHeight="1"/>
    <row r="565" s="2" customFormat="1" ht="15.75" customHeight="1"/>
    <row r="566" s="2" customFormat="1" ht="15.75" customHeight="1"/>
    <row r="567" s="2" customFormat="1" ht="15.75" customHeight="1"/>
    <row r="568" s="2" customFormat="1" ht="15.75" customHeight="1"/>
    <row r="569" s="2" customFormat="1" ht="15.75" customHeight="1"/>
    <row r="570" s="2" customFormat="1" ht="15.75" customHeight="1"/>
    <row r="571" s="2" customFormat="1" ht="15.75" customHeight="1"/>
    <row r="572" s="2" customFormat="1" ht="15.75" customHeight="1"/>
    <row r="573" s="2" customFormat="1" ht="15.75" customHeight="1"/>
    <row r="574" s="2" customFormat="1" ht="15.75" customHeight="1"/>
    <row r="575" s="2" customFormat="1" ht="15.75" customHeight="1"/>
    <row r="576" s="2" customFormat="1" ht="15.75" customHeight="1"/>
    <row r="577" s="2" customFormat="1" ht="15.75" customHeight="1"/>
    <row r="578" s="2" customFormat="1" ht="15.75" customHeight="1"/>
    <row r="579" s="2" customFormat="1" ht="15.75" customHeight="1"/>
    <row r="580" s="2" customFormat="1" ht="15.75" customHeight="1"/>
    <row r="581" s="2" customFormat="1" ht="15.75" customHeight="1"/>
    <row r="582" s="2" customFormat="1" ht="15.75" customHeight="1"/>
    <row r="583" s="2" customFormat="1" ht="15.75" customHeight="1"/>
    <row r="584" s="2" customFormat="1" ht="15.75" customHeight="1"/>
    <row r="585" s="2" customFormat="1" ht="15.75" customHeight="1"/>
    <row r="586" s="2" customFormat="1" ht="15.75" customHeight="1"/>
    <row r="587" s="2" customFormat="1" ht="15.75" customHeight="1"/>
    <row r="588" s="2" customFormat="1" ht="15.75" customHeight="1"/>
    <row r="589" s="2" customFormat="1" ht="15.75" customHeight="1"/>
    <row r="590" s="2" customFormat="1" ht="15.75" customHeight="1"/>
    <row r="591" s="2" customFormat="1" ht="15.75" customHeight="1"/>
    <row r="592" s="2" customFormat="1" ht="15.75" customHeight="1"/>
    <row r="593" s="2" customFormat="1" ht="15.75" customHeight="1"/>
    <row r="594" s="2" customFormat="1" ht="15.75" customHeight="1"/>
    <row r="595" s="2" customFormat="1" ht="15.75" customHeight="1"/>
    <row r="596" s="2" customFormat="1" ht="15.75" customHeight="1"/>
    <row r="597" s="2" customFormat="1" ht="15.75" customHeight="1"/>
    <row r="598" s="2" customFormat="1" ht="15.75" customHeight="1"/>
    <row r="599" s="2" customFormat="1" ht="15.75" customHeight="1"/>
    <row r="600" s="2" customFormat="1" ht="15.75" customHeight="1"/>
    <row r="601" s="2" customFormat="1" ht="15.75" customHeight="1"/>
    <row r="602" s="2" customFormat="1" ht="15.75" customHeight="1"/>
    <row r="603" s="2" customFormat="1" ht="15.75" customHeight="1"/>
    <row r="604" s="2" customFormat="1" ht="15.75" customHeight="1"/>
    <row r="605" s="2" customFormat="1" ht="15.75" customHeight="1"/>
    <row r="606" s="2" customFormat="1" ht="15.75" customHeight="1"/>
    <row r="607" s="2" customFormat="1" ht="15.75" customHeight="1"/>
    <row r="608" s="2" customFormat="1" ht="15.75" customHeight="1"/>
    <row r="609" s="2" customFormat="1" ht="15.75" customHeight="1"/>
    <row r="610" s="2" customFormat="1" ht="15.75" customHeight="1"/>
    <row r="611" s="2" customFormat="1" ht="15.75" customHeight="1"/>
    <row r="612" s="2" customFormat="1" ht="15.75" customHeight="1"/>
    <row r="613" s="2" customFormat="1" ht="15.75" customHeight="1"/>
    <row r="614" s="2" customFormat="1" ht="15.75" customHeight="1"/>
    <row r="615" s="2" customFormat="1" ht="15.75" customHeight="1"/>
    <row r="616" s="2" customFormat="1" ht="15.75" customHeight="1"/>
    <row r="617" s="2" customFormat="1" ht="15.75" customHeight="1"/>
    <row r="618" s="2" customFormat="1" ht="15.75" customHeight="1"/>
    <row r="619" s="2" customFormat="1" ht="15.75" customHeight="1"/>
    <row r="620" s="2" customFormat="1" ht="15.75" customHeight="1"/>
    <row r="621" s="2" customFormat="1" ht="15.75" customHeight="1"/>
    <row r="622" s="2" customFormat="1" ht="15.75" customHeight="1"/>
    <row r="623" s="2" customFormat="1" ht="15.75" customHeight="1"/>
    <row r="624" s="2" customFormat="1" ht="15.75" customHeight="1"/>
    <row r="625" s="2" customFormat="1" ht="15.75" customHeight="1"/>
    <row r="626" s="2" customFormat="1" ht="15.75" customHeight="1"/>
    <row r="627" s="2" customFormat="1" ht="15.75" customHeight="1"/>
    <row r="628" s="2" customFormat="1" ht="15.75" customHeight="1"/>
    <row r="629" s="2" customFormat="1" ht="15.75" customHeight="1"/>
    <row r="630" s="2" customFormat="1" ht="15.75" customHeight="1"/>
    <row r="631" s="2" customFormat="1" ht="15.75" customHeight="1"/>
    <row r="632" s="2" customFormat="1" ht="15.75" customHeight="1"/>
    <row r="633" s="2" customFormat="1" ht="15.75" customHeight="1"/>
    <row r="634" s="2" customFormat="1" ht="15.75" customHeight="1"/>
    <row r="635" s="2" customFormat="1" ht="15.75" customHeight="1"/>
    <row r="636" s="2" customFormat="1" ht="15.75" customHeight="1"/>
    <row r="637" s="2" customFormat="1" ht="15.75" customHeight="1"/>
    <row r="638" s="2" customFormat="1" ht="15.75" customHeight="1"/>
    <row r="639" s="2" customFormat="1" ht="15.75" customHeight="1"/>
    <row r="640" s="2" customFormat="1" ht="15.75" customHeight="1"/>
    <row r="641" s="2" customFormat="1" ht="15.75" customHeight="1"/>
    <row r="642" s="2" customFormat="1" ht="15.75" customHeight="1"/>
    <row r="643" s="2" customFormat="1" ht="15.75" customHeight="1"/>
    <row r="644" s="2" customFormat="1" ht="15.75" customHeight="1"/>
    <row r="645" s="2" customFormat="1" ht="15.75" customHeight="1"/>
    <row r="646" s="2" customFormat="1" ht="15.75" customHeight="1"/>
    <row r="647" s="2" customFormat="1" ht="15.75" customHeight="1"/>
    <row r="648" s="2" customFormat="1" ht="15.75" customHeight="1"/>
    <row r="649" s="2" customFormat="1" ht="15.75" customHeight="1"/>
    <row r="650" s="2" customFormat="1" ht="15.75" customHeight="1"/>
    <row r="651" s="2" customFormat="1" ht="15.75" customHeight="1"/>
    <row r="652" s="2" customFormat="1" ht="15.75" customHeight="1"/>
    <row r="653" s="2" customFormat="1" ht="15.75" customHeight="1"/>
    <row r="654" s="2" customFormat="1" ht="15.75" customHeight="1"/>
    <row r="655" s="2" customFormat="1" ht="15.75" customHeight="1"/>
    <row r="656" s="2" customFormat="1" ht="15.75" customHeight="1"/>
    <row r="657" s="2" customFormat="1" ht="15.75" customHeight="1"/>
    <row r="658" s="2" customFormat="1" ht="15.75" customHeight="1"/>
    <row r="659" s="2" customFormat="1" ht="15.75" customHeight="1"/>
    <row r="660" s="2" customFormat="1" ht="15.75" customHeight="1"/>
    <row r="661" s="2" customFormat="1" ht="15.75" customHeight="1"/>
    <row r="662" s="2" customFormat="1" ht="15.75" customHeight="1"/>
    <row r="663" s="2" customFormat="1" ht="15.75" customHeight="1"/>
    <row r="664" s="2" customFormat="1" ht="15.75" customHeight="1"/>
    <row r="665" s="2" customFormat="1" ht="15.75" customHeight="1"/>
    <row r="666" s="2" customFormat="1" ht="15.75" customHeight="1"/>
    <row r="667" s="2" customFormat="1" ht="15.75" customHeight="1"/>
    <row r="668" s="2" customFormat="1" ht="15.75" customHeight="1"/>
    <row r="669" s="2" customFormat="1" ht="15.75" customHeight="1"/>
    <row r="670" s="2" customFormat="1" ht="15.75" customHeight="1"/>
    <row r="671" s="2" customFormat="1" ht="15.75" customHeight="1"/>
    <row r="672" s="2" customFormat="1" ht="15.75" customHeight="1"/>
    <row r="673" s="2" customFormat="1" ht="15.75" customHeight="1"/>
    <row r="674" s="2" customFormat="1" ht="15.75" customHeight="1"/>
    <row r="675" s="2" customFormat="1" ht="15.75" customHeight="1"/>
    <row r="676" s="2" customFormat="1" ht="15.75" customHeight="1"/>
    <row r="677" s="2" customFormat="1" ht="15.75" customHeight="1"/>
    <row r="678" s="2" customFormat="1" ht="15.75" customHeight="1"/>
    <row r="679" s="2" customFormat="1" ht="15.75" customHeight="1"/>
    <row r="680" s="2" customFormat="1" ht="15.75" customHeight="1"/>
    <row r="681" s="2" customFormat="1" ht="15.75" customHeight="1"/>
    <row r="682" s="2" customFormat="1" ht="15.75" customHeight="1"/>
    <row r="683" s="2" customFormat="1" ht="15.75" customHeight="1"/>
    <row r="684" s="2" customFormat="1" ht="15.75" customHeight="1"/>
    <row r="685" s="2" customFormat="1" ht="15.75" customHeight="1"/>
    <row r="686" s="2" customFormat="1" ht="15.75" customHeight="1"/>
    <row r="687" s="2" customFormat="1" ht="15.75" customHeight="1"/>
    <row r="688" s="2" customFormat="1" ht="15.75" customHeight="1"/>
    <row r="689" s="2" customFormat="1" ht="15.75" customHeight="1"/>
    <row r="690" s="2" customFormat="1" ht="15.75" customHeight="1"/>
    <row r="691" s="2" customFormat="1" ht="15.75" customHeight="1"/>
    <row r="692" s="2" customFormat="1" ht="15.75" customHeight="1"/>
    <row r="693" s="2" customFormat="1" ht="15.75" customHeight="1"/>
    <row r="694" s="2" customFormat="1" ht="15.75" customHeight="1"/>
    <row r="695" s="2" customFormat="1" ht="15.75" customHeight="1"/>
    <row r="696" s="2" customFormat="1" ht="15.75" customHeight="1"/>
    <row r="697" s="2" customFormat="1" ht="15.75" customHeight="1"/>
    <row r="698" s="2" customFormat="1" ht="15.75" customHeight="1"/>
    <row r="699" s="2" customFormat="1" ht="15.75" customHeight="1"/>
    <row r="700" s="2" customFormat="1" ht="15.75" customHeight="1"/>
    <row r="701" s="2" customFormat="1" ht="15.75" customHeight="1"/>
    <row r="702" s="2" customFormat="1" ht="15.75" customHeight="1"/>
    <row r="703" s="2" customFormat="1" ht="15.75" customHeight="1"/>
    <row r="704" s="2" customFormat="1" ht="15.75" customHeight="1"/>
    <row r="705" s="2" customFormat="1" ht="15.75" customHeight="1"/>
    <row r="706" s="2" customFormat="1" ht="15.75" customHeight="1"/>
    <row r="707" s="2" customFormat="1" ht="15.75" customHeight="1"/>
    <row r="708" s="2" customFormat="1" ht="15.75" customHeight="1"/>
    <row r="709" s="2" customFormat="1" ht="15.75" customHeight="1"/>
    <row r="710" s="2" customFormat="1" ht="15.75" customHeight="1"/>
    <row r="711" s="2" customFormat="1" ht="15.75" customHeight="1"/>
    <row r="712" s="2" customFormat="1" ht="15.75" customHeight="1"/>
    <row r="713" s="2" customFormat="1" ht="15.75" customHeight="1"/>
    <row r="714" s="2" customFormat="1" ht="15.75" customHeight="1"/>
    <row r="715" s="2" customFormat="1" ht="15.75" customHeight="1"/>
    <row r="716" s="2" customFormat="1" ht="15.75" customHeight="1"/>
    <row r="717" s="2" customFormat="1" ht="15.75" customHeight="1"/>
    <row r="718" s="2" customFormat="1" ht="15.75" customHeight="1"/>
    <row r="719" s="2" customFormat="1" ht="15.75" customHeight="1"/>
    <row r="720" s="2" customFormat="1" ht="15.75" customHeight="1"/>
    <row r="721" s="2" customFormat="1" ht="15.75" customHeight="1"/>
    <row r="722" s="2" customFormat="1" ht="15.75" customHeight="1"/>
    <row r="723" s="2" customFormat="1" ht="15.75" customHeight="1"/>
    <row r="724" s="2" customFormat="1" ht="15.75" customHeight="1"/>
    <row r="725" s="2" customFormat="1" ht="15.75" customHeight="1"/>
    <row r="726" s="2" customFormat="1" ht="15.75" customHeight="1"/>
    <row r="727" s="2" customFormat="1" ht="15.75" customHeight="1"/>
    <row r="728" s="2" customFormat="1" ht="15.75" customHeight="1"/>
    <row r="729" s="2" customFormat="1" ht="15.75" customHeight="1"/>
    <row r="730" s="2" customFormat="1" ht="15.75" customHeight="1"/>
    <row r="731" s="2" customFormat="1" ht="15.75" customHeight="1"/>
    <row r="732" s="2" customFormat="1" ht="15.75" customHeight="1"/>
    <row r="733" s="2" customFormat="1" ht="15.75" customHeight="1"/>
    <row r="734" s="2" customFormat="1" ht="15.75" customHeight="1"/>
    <row r="735" s="2" customFormat="1" ht="15.75" customHeight="1"/>
    <row r="736" s="2" customFormat="1" ht="15.75" customHeight="1"/>
    <row r="737" s="2" customFormat="1" ht="15.75" customHeight="1"/>
    <row r="738" s="2" customFormat="1" ht="15.75" customHeight="1"/>
    <row r="739" s="2" customFormat="1" ht="15.75" customHeight="1"/>
    <row r="740" s="2" customFormat="1" ht="15.75" customHeight="1"/>
    <row r="741" s="2" customFormat="1" ht="15.75" customHeight="1"/>
    <row r="742" s="2" customFormat="1" ht="15.75" customHeight="1"/>
    <row r="743" s="2" customFormat="1" ht="15.75" customHeight="1"/>
    <row r="744" s="2" customFormat="1" ht="15.75" customHeight="1"/>
    <row r="745" s="2" customFormat="1" ht="15.75" customHeight="1"/>
    <row r="746" s="2" customFormat="1" ht="15.75" customHeight="1"/>
    <row r="747" s="2" customFormat="1" ht="15.75" customHeight="1"/>
    <row r="748" s="2" customFormat="1" ht="15.75" customHeight="1"/>
    <row r="749" s="2" customFormat="1" ht="15.75" customHeight="1"/>
    <row r="750" s="2" customFormat="1" ht="15.75" customHeight="1"/>
    <row r="751" s="2" customFormat="1" ht="15.75" customHeight="1"/>
    <row r="752" s="2" customFormat="1" ht="15.75" customHeight="1"/>
    <row r="753" s="2" customFormat="1" ht="15.75" customHeight="1"/>
    <row r="754" s="2" customFormat="1" ht="15.75" customHeight="1"/>
    <row r="755" s="2" customFormat="1" ht="15.75" customHeight="1"/>
    <row r="756" s="2" customFormat="1" ht="15.75" customHeight="1"/>
    <row r="757" s="2" customFormat="1" ht="15.75" customHeight="1"/>
    <row r="758" s="2" customFormat="1" ht="15.75" customHeight="1"/>
    <row r="759" s="2" customFormat="1" ht="15.75" customHeight="1"/>
    <row r="760" s="2" customFormat="1" ht="15.75" customHeight="1"/>
    <row r="761" s="2" customFormat="1" ht="15.75" customHeight="1"/>
    <row r="762" s="2" customFormat="1" ht="15.75" customHeight="1"/>
    <row r="763" s="2" customFormat="1" ht="15.75" customHeight="1"/>
    <row r="764" s="2" customFormat="1" ht="15.75" customHeight="1"/>
    <row r="765" s="2" customFormat="1" ht="15.75" customHeight="1"/>
    <row r="766" s="2" customFormat="1" ht="15.75" customHeight="1"/>
    <row r="767" s="2" customFormat="1" ht="15.75" customHeight="1"/>
    <row r="768" s="2" customFormat="1" ht="15.75" customHeight="1"/>
    <row r="769" s="2" customFormat="1" ht="15.75" customHeight="1"/>
    <row r="770" s="2" customFormat="1" ht="15.75" customHeight="1"/>
    <row r="771" s="2" customFormat="1" ht="15.75" customHeight="1"/>
    <row r="772" s="2" customFormat="1" ht="15.75" customHeight="1"/>
    <row r="773" s="2" customFormat="1" ht="15.75" customHeight="1"/>
    <row r="774" s="2" customFormat="1" ht="15.75" customHeight="1"/>
    <row r="775" s="2" customFormat="1" ht="15.75" customHeight="1"/>
    <row r="776" s="2" customFormat="1" ht="15.75" customHeight="1"/>
    <row r="777" s="2" customFormat="1" ht="15.75" customHeight="1"/>
    <row r="778" s="2" customFormat="1" ht="15.75" customHeight="1"/>
    <row r="779" s="2" customFormat="1" ht="15.75" customHeight="1"/>
    <row r="780" s="2" customFormat="1" ht="15.75" customHeight="1"/>
    <row r="781" s="2" customFormat="1" ht="15.75" customHeight="1"/>
    <row r="782" s="2" customFormat="1" ht="15.75" customHeight="1"/>
    <row r="783" s="2" customFormat="1" ht="15.75" customHeight="1"/>
    <row r="784" s="2" customFormat="1" ht="15.75" customHeight="1"/>
    <row r="785" s="2" customFormat="1" ht="15.75" customHeight="1"/>
    <row r="786" s="2" customFormat="1" ht="15.75" customHeight="1"/>
    <row r="787" s="2" customFormat="1" ht="15.75" customHeight="1"/>
    <row r="788" s="2" customFormat="1" ht="15.75" customHeight="1"/>
    <row r="789" s="2" customFormat="1" ht="15.75" customHeight="1"/>
    <row r="790" s="2" customFormat="1" ht="15.75" customHeight="1"/>
    <row r="791" s="2" customFormat="1" ht="15.75" customHeight="1"/>
    <row r="792" s="2" customFormat="1" ht="15.75" customHeight="1"/>
    <row r="793" s="2" customFormat="1" ht="15.75" customHeight="1"/>
    <row r="794" s="2" customFormat="1" ht="15.75" customHeight="1"/>
    <row r="795" s="2" customFormat="1" ht="15.75" customHeight="1"/>
    <row r="796" s="2" customFormat="1" ht="15.75" customHeight="1"/>
    <row r="797" s="2" customFormat="1" ht="15.75" customHeight="1"/>
    <row r="798" s="2" customFormat="1" ht="15.75" customHeight="1"/>
    <row r="799" s="2" customFormat="1" ht="15.75" customHeight="1"/>
    <row r="800" s="2" customFormat="1" ht="15.75" customHeight="1"/>
    <row r="801" s="2" customFormat="1" ht="15.75" customHeight="1"/>
    <row r="802" s="2" customFormat="1" ht="15.75" customHeight="1"/>
    <row r="803" s="2" customFormat="1" ht="15.75" customHeight="1"/>
    <row r="804" s="2" customFormat="1" ht="15.75" customHeight="1"/>
    <row r="805" s="2" customFormat="1" ht="15.75" customHeight="1"/>
    <row r="806" s="2" customFormat="1" ht="15.75" customHeight="1"/>
    <row r="807" s="2" customFormat="1" ht="15.75" customHeight="1"/>
    <row r="808" s="2" customFormat="1" ht="15.75" customHeight="1"/>
    <row r="809" s="2" customFormat="1" ht="15.75" customHeight="1"/>
    <row r="810" s="2" customFormat="1" ht="15.75" customHeight="1"/>
    <row r="811" s="2" customFormat="1" ht="15.75" customHeight="1"/>
    <row r="812" s="2" customFormat="1" ht="15.75" customHeight="1"/>
    <row r="813" s="2" customFormat="1" ht="15.75" customHeight="1"/>
    <row r="814" s="2" customFormat="1" ht="15.75" customHeight="1"/>
    <row r="815" s="2" customFormat="1" ht="15.75" customHeight="1"/>
    <row r="816" s="2" customFormat="1" ht="15.75" customHeight="1"/>
    <row r="817" s="2" customFormat="1" ht="15.75" customHeight="1"/>
    <row r="818" s="2" customFormat="1" ht="15.75" customHeight="1"/>
    <row r="819" s="2" customFormat="1" ht="15.75" customHeight="1"/>
    <row r="820" s="2" customFormat="1" ht="15.75" customHeight="1"/>
    <row r="821" s="2" customFormat="1" ht="15.75" customHeight="1"/>
    <row r="822" s="2" customFormat="1" ht="15.75" customHeight="1"/>
    <row r="823" s="2" customFormat="1" ht="15.75" customHeight="1"/>
    <row r="824" s="2" customFormat="1" ht="15.75" customHeight="1"/>
    <row r="825" s="2" customFormat="1" ht="15.75" customHeight="1"/>
    <row r="826" s="2" customFormat="1" ht="15.75" customHeight="1"/>
    <row r="827" s="2" customFormat="1" ht="15.75" customHeight="1"/>
    <row r="828" s="2" customFormat="1" ht="15.75" customHeight="1"/>
    <row r="829" s="2" customFormat="1" ht="15.75" customHeight="1"/>
    <row r="830" s="2" customFormat="1" ht="15.75" customHeight="1"/>
    <row r="831" s="2" customFormat="1" ht="15.75" customHeight="1"/>
    <row r="832" s="2" customFormat="1" ht="15.75" customHeight="1"/>
    <row r="833" s="2" customFormat="1" ht="15.75" customHeight="1"/>
    <row r="834" s="2" customFormat="1" ht="15.75" customHeight="1"/>
    <row r="835" s="2" customFormat="1" ht="15.75" customHeight="1"/>
    <row r="836" s="2" customFormat="1" ht="15.75" customHeight="1"/>
    <row r="837" s="2" customFormat="1" ht="15.75" customHeight="1"/>
    <row r="838" s="2" customFormat="1" ht="15.75" customHeight="1"/>
    <row r="839" s="2" customFormat="1" ht="15.75" customHeight="1"/>
    <row r="840" s="2" customFormat="1" ht="15.75" customHeight="1"/>
    <row r="841" s="2" customFormat="1" ht="15.75" customHeight="1"/>
    <row r="842" s="2" customFormat="1" ht="15.75" customHeight="1"/>
    <row r="843" s="2" customFormat="1" ht="15.75" customHeight="1"/>
    <row r="844" s="2" customFormat="1" ht="15.75" customHeight="1"/>
    <row r="845" s="2" customFormat="1" ht="15.75" customHeight="1"/>
    <row r="846" s="2" customFormat="1" ht="15.75" customHeight="1"/>
    <row r="847" s="2" customFormat="1" ht="15.75" customHeight="1"/>
    <row r="848" s="2" customFormat="1" ht="15.75" customHeight="1"/>
    <row r="849" s="2" customFormat="1" ht="15.75" customHeight="1"/>
    <row r="850" s="2" customFormat="1" ht="15.75" customHeight="1"/>
    <row r="851" s="2" customFormat="1" ht="15.75" customHeight="1"/>
    <row r="852" s="2" customFormat="1" ht="15.75" customHeight="1"/>
    <row r="853" s="2" customFormat="1" ht="15.75" customHeight="1"/>
    <row r="854" s="2" customFormat="1" ht="15.75" customHeight="1"/>
    <row r="855" s="2" customFormat="1" ht="15.75" customHeight="1"/>
    <row r="856" s="2" customFormat="1" ht="15.75" customHeight="1"/>
    <row r="857" s="2" customFormat="1" ht="15.75" customHeight="1"/>
    <row r="858" s="2" customFormat="1" ht="15.75" customHeight="1"/>
    <row r="859" s="2" customFormat="1" ht="15.75" customHeight="1"/>
    <row r="860" s="2" customFormat="1" ht="15.75" customHeight="1"/>
    <row r="861" s="2" customFormat="1" ht="15.75" customHeight="1"/>
    <row r="862" s="2" customFormat="1" ht="15.75" customHeight="1"/>
    <row r="863" s="2" customFormat="1" ht="15.75" customHeight="1"/>
    <row r="864" s="2" customFormat="1" ht="15.75" customHeight="1"/>
    <row r="865" s="2" customFormat="1" ht="15.75" customHeight="1"/>
    <row r="866" s="2" customFormat="1" ht="15.75" customHeight="1"/>
    <row r="867" s="2" customFormat="1" ht="15.75" customHeight="1"/>
    <row r="868" s="2" customFormat="1" ht="15.75" customHeight="1"/>
    <row r="869" s="2" customFormat="1" ht="15.75" customHeight="1"/>
    <row r="870" s="2" customFormat="1" ht="15.75" customHeight="1"/>
    <row r="871" s="2" customFormat="1" ht="15.75" customHeight="1"/>
    <row r="872" s="2" customFormat="1" ht="15.75" customHeight="1"/>
    <row r="873" s="2" customFormat="1" ht="15.75" customHeight="1"/>
    <row r="874" s="2" customFormat="1" ht="15.75" customHeight="1"/>
    <row r="875" s="2" customFormat="1" ht="15.75" customHeight="1"/>
    <row r="876" s="2" customFormat="1" ht="15.75" customHeight="1"/>
    <row r="877" s="2" customFormat="1" ht="15.75" customHeight="1"/>
    <row r="878" s="2" customFormat="1" ht="15.75" customHeight="1"/>
    <row r="879" s="2" customFormat="1" ht="15.75" customHeight="1"/>
    <row r="880" s="2" customFormat="1" ht="15.75" customHeight="1"/>
    <row r="881" s="2" customFormat="1" ht="15.75" customHeight="1"/>
    <row r="882" s="2" customFormat="1" ht="15.75" customHeight="1"/>
    <row r="883" s="2" customFormat="1" ht="15.75" customHeight="1"/>
    <row r="884" s="2" customFormat="1" ht="15.75" customHeight="1"/>
    <row r="885" s="2" customFormat="1" ht="15.75" customHeight="1"/>
    <row r="886" s="2" customFormat="1" ht="15.75" customHeight="1"/>
    <row r="887" s="2" customFormat="1" ht="15.75" customHeight="1"/>
    <row r="888" s="2" customFormat="1" ht="15.75" customHeight="1"/>
    <row r="889" s="2" customFormat="1" ht="15.75" customHeight="1"/>
    <row r="890" s="2" customFormat="1" ht="15.75" customHeight="1"/>
    <row r="891" s="2" customFormat="1" ht="15.75" customHeight="1"/>
    <row r="892" s="2" customFormat="1" ht="15.75" customHeight="1"/>
    <row r="893" s="2" customFormat="1" ht="15.75" customHeight="1"/>
    <row r="894" s="2" customFormat="1" ht="15.75" customHeight="1"/>
    <row r="895" s="2" customFormat="1" ht="15.75" customHeight="1"/>
    <row r="896" s="2" customFormat="1" ht="15.75" customHeight="1"/>
    <row r="897" s="2" customFormat="1" ht="15.75" customHeight="1"/>
    <row r="898" s="2" customFormat="1" ht="15.75" customHeight="1"/>
    <row r="899" s="2" customFormat="1" ht="15.75" customHeight="1"/>
    <row r="900" s="2" customFormat="1" ht="15.75" customHeight="1"/>
    <row r="901" s="2" customFormat="1" ht="15.75" customHeight="1"/>
    <row r="902" s="2" customFormat="1" ht="15.75" customHeight="1"/>
    <row r="903" s="2" customFormat="1" ht="15.75" customHeight="1"/>
    <row r="904" s="2" customFormat="1" ht="15.75" customHeight="1"/>
    <row r="905" s="2" customFormat="1" ht="15.75" customHeight="1"/>
    <row r="906" s="2" customFormat="1" ht="15.75" customHeight="1"/>
    <row r="907" s="2" customFormat="1" ht="15.75" customHeight="1"/>
    <row r="908" s="2" customFormat="1" ht="15.75" customHeight="1"/>
    <row r="909" s="2" customFormat="1" ht="15.75" customHeight="1"/>
    <row r="910" s="2" customFormat="1" ht="15.75" customHeight="1"/>
    <row r="911" s="2" customFormat="1" ht="15.75" customHeight="1"/>
    <row r="912" s="2" customFormat="1" ht="15.75" customHeight="1"/>
    <row r="913" s="2" customFormat="1" ht="15.75" customHeight="1"/>
    <row r="914" s="2" customFormat="1" ht="15.75" customHeight="1"/>
    <row r="915" s="2" customFormat="1" ht="15.75" customHeight="1"/>
    <row r="916" s="2" customFormat="1" ht="15.75" customHeight="1"/>
    <row r="917" s="2" customFormat="1" ht="15.75" customHeight="1"/>
    <row r="918" s="2" customFormat="1" ht="15.75" customHeight="1"/>
    <row r="919" s="2" customFormat="1" ht="15.75" customHeight="1"/>
    <row r="920" s="2" customFormat="1" ht="15.75" customHeight="1"/>
    <row r="921" s="2" customFormat="1" ht="15.75" customHeight="1"/>
    <row r="922" s="2" customFormat="1" ht="15.75" customHeight="1"/>
    <row r="923" s="2" customFormat="1" ht="15.75" customHeight="1"/>
    <row r="924" s="2" customFormat="1" ht="15.75" customHeight="1"/>
    <row r="925" s="2" customFormat="1" ht="15.75" customHeight="1"/>
    <row r="926" s="2" customFormat="1" ht="15.75" customHeight="1"/>
    <row r="927" s="2" customFormat="1" ht="15.75" customHeight="1"/>
    <row r="928" s="2" customFormat="1" ht="15.75" customHeight="1"/>
    <row r="929" s="2" customFormat="1" ht="15.75" customHeight="1"/>
    <row r="930" s="2" customFormat="1" ht="15.75" customHeight="1"/>
    <row r="931" s="2" customFormat="1" ht="15.75" customHeight="1"/>
    <row r="932" s="2" customFormat="1" ht="15.75" customHeight="1"/>
    <row r="933" s="2" customFormat="1" ht="15.75" customHeight="1"/>
    <row r="934" s="2" customFormat="1" ht="15.75" customHeight="1"/>
    <row r="935" s="2" customFormat="1" ht="15.75" customHeight="1"/>
    <row r="936" s="2" customFormat="1" ht="15.75" customHeight="1"/>
    <row r="937" s="2" customFormat="1" ht="15.75" customHeight="1"/>
    <row r="938" s="2" customFormat="1" ht="15.75" customHeight="1"/>
    <row r="939" s="2" customFormat="1" ht="15.75" customHeight="1"/>
    <row r="940" s="2" customFormat="1" ht="15.75" customHeight="1"/>
    <row r="941" s="2" customFormat="1" ht="15.75" customHeight="1"/>
    <row r="942" s="2" customFormat="1" ht="15.75" customHeight="1"/>
    <row r="943" s="2" customFormat="1" ht="15.75" customHeight="1"/>
    <row r="944" s="2" customFormat="1" ht="15.75" customHeight="1"/>
    <row r="945" s="2" customFormat="1" ht="15.75" customHeight="1"/>
    <row r="946" s="2" customFormat="1" ht="15.75" customHeight="1"/>
    <row r="947" s="2" customFormat="1" ht="15.75" customHeight="1"/>
    <row r="948" s="2" customFormat="1" ht="15.75" customHeight="1"/>
    <row r="949" s="2" customFormat="1" ht="15.75" customHeight="1"/>
    <row r="950" s="2" customFormat="1" ht="15.75" customHeight="1"/>
    <row r="951" s="2" customFormat="1" ht="15.75" customHeight="1"/>
    <row r="952" s="2" customFormat="1" ht="15.75" customHeight="1"/>
    <row r="953" s="2" customFormat="1" ht="15.75" customHeight="1"/>
    <row r="954" s="2" customFormat="1" ht="15.75" customHeight="1"/>
    <row r="955" s="2" customFormat="1" ht="15.75" customHeight="1"/>
    <row r="956" s="2" customFormat="1" ht="15.75" customHeight="1"/>
    <row r="957" s="2" customFormat="1" ht="15.75" customHeight="1"/>
    <row r="958" s="2" customFormat="1" ht="15.75" customHeight="1"/>
    <row r="959" s="2" customFormat="1" ht="15.75" customHeight="1"/>
    <row r="960" s="2" customFormat="1" ht="15.75" customHeight="1"/>
    <row r="961" s="2" customFormat="1" ht="15.75" customHeight="1"/>
    <row r="962" s="2" customFormat="1" ht="15.75" customHeight="1"/>
    <row r="963" s="2" customFormat="1" ht="15.75" customHeight="1"/>
    <row r="964" s="2" customFormat="1" ht="15.75" customHeight="1"/>
    <row r="965" s="2" customFormat="1" ht="15.75" customHeight="1"/>
    <row r="966" s="2" customFormat="1" ht="15.75" customHeight="1"/>
    <row r="967" s="2" customFormat="1" ht="15.75" customHeight="1"/>
    <row r="968" s="2" customFormat="1" ht="15.75" customHeight="1"/>
    <row r="969" s="2" customFormat="1" ht="15.75" customHeight="1"/>
    <row r="970" s="2" customFormat="1" ht="15.75" customHeight="1"/>
    <row r="971" s="2" customFormat="1" ht="15.75" customHeight="1"/>
    <row r="972" s="2" customFormat="1" ht="15.75" customHeight="1"/>
    <row r="973" s="2" customFormat="1" ht="15.75" customHeight="1"/>
    <row r="974" s="2" customFormat="1" ht="15.75" customHeight="1"/>
    <row r="975" s="2" customFormat="1" ht="15.75" customHeight="1"/>
    <row r="976" s="2" customFormat="1" ht="15.75" customHeight="1"/>
    <row r="977" s="2" customFormat="1" ht="15.75" customHeight="1"/>
    <row r="978" s="2" customFormat="1" ht="15.75" customHeight="1"/>
    <row r="979" s="2" customFormat="1" ht="15.75" customHeight="1"/>
    <row r="980" s="2" customFormat="1" ht="15.75" customHeight="1"/>
    <row r="981" s="2" customFormat="1" ht="15.75" customHeight="1"/>
    <row r="982" s="2" customFormat="1" ht="15.75" customHeight="1"/>
    <row r="983" s="2" customFormat="1" ht="15.75" customHeight="1"/>
    <row r="984" s="2" customFormat="1" ht="15.75" customHeight="1"/>
    <row r="985" s="2" customFormat="1" ht="15.75" customHeight="1"/>
    <row r="986" s="2" customFormat="1" ht="15.75" customHeight="1"/>
    <row r="987" s="2" customFormat="1" ht="15.75" customHeight="1"/>
    <row r="988" s="2" customFormat="1" ht="15.75" customHeight="1"/>
    <row r="989" s="2" customFormat="1" ht="15.75" customHeight="1"/>
    <row r="990" s="2" customFormat="1" ht="15.75" customHeight="1"/>
    <row r="991" s="2" customFormat="1" ht="15.75" customHeight="1"/>
    <row r="992" s="2" customFormat="1" ht="15.75" customHeight="1"/>
    <row r="993" s="2" customFormat="1" ht="15.75" customHeight="1"/>
    <row r="994" s="2" customFormat="1" ht="15.75" customHeight="1"/>
    <row r="995" s="2" customFormat="1" ht="15.75" customHeight="1"/>
    <row r="996" s="2" customFormat="1" ht="15.75" customHeight="1"/>
    <row r="997" s="2" customFormat="1" ht="15.75" customHeight="1"/>
    <row r="998" s="2" customFormat="1" ht="15.75" customHeight="1"/>
    <row r="999" s="2" customFormat="1" ht="15.75" customHeight="1"/>
    <row r="1000" s="2" customFormat="1" ht="15.75" customHeight="1"/>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81F75-1229-4B1A-A860-75D517FB48AC}">
  <dimension ref="A3:E28"/>
  <sheetViews>
    <sheetView zoomScale="55" zoomScaleNormal="55" workbookViewId="0">
      <selection activeCell="E18" sqref="E18"/>
    </sheetView>
  </sheetViews>
  <sheetFormatPr defaultRowHeight="15"/>
  <cols>
    <col min="1" max="1" width="17.85546875" bestFit="1" customWidth="1"/>
    <col min="2" max="2" width="16.7109375" bestFit="1" customWidth="1"/>
    <col min="3" max="3" width="8.85546875" bestFit="1" customWidth="1"/>
    <col min="5" max="5" width="15" bestFit="1" customWidth="1"/>
    <col min="6" max="6" width="18.42578125" bestFit="1" customWidth="1"/>
    <col min="7" max="7" width="8.85546875" bestFit="1" customWidth="1"/>
    <col min="9" max="9" width="9.42578125" bestFit="1" customWidth="1"/>
    <col min="10" max="10" width="13" bestFit="1" customWidth="1"/>
    <col min="11" max="12" width="9" bestFit="1" customWidth="1"/>
    <col min="13" max="13" width="6.7109375" bestFit="1" customWidth="1"/>
    <col min="14" max="15" width="9" bestFit="1" customWidth="1"/>
    <col min="16" max="17" width="7.85546875" bestFit="1" customWidth="1"/>
    <col min="18" max="18" width="13" bestFit="1" customWidth="1"/>
    <col min="19" max="19" width="6.7109375" bestFit="1" customWidth="1"/>
    <col min="20" max="20" width="7.85546875" bestFit="1" customWidth="1"/>
    <col min="21" max="21" width="10.140625" bestFit="1" customWidth="1"/>
    <col min="22" max="22" width="7" bestFit="1" customWidth="1"/>
    <col min="23" max="24" width="6.7109375" bestFit="1" customWidth="1"/>
    <col min="25" max="25" width="10.7109375" bestFit="1" customWidth="1"/>
    <col min="26" max="28" width="6.7109375" bestFit="1" customWidth="1"/>
    <col min="29" max="29" width="9" bestFit="1" customWidth="1"/>
    <col min="30" max="30" width="10.42578125" bestFit="1" customWidth="1"/>
    <col min="31" max="31" width="9" bestFit="1" customWidth="1"/>
    <col min="32" max="32" width="6.7109375" bestFit="1" customWidth="1"/>
    <col min="33" max="33" width="9.7109375" bestFit="1" customWidth="1"/>
    <col min="34" max="34" width="6.85546875" bestFit="1" customWidth="1"/>
    <col min="35" max="35" width="6.7109375" bestFit="1" customWidth="1"/>
    <col min="36" max="36" width="10.5703125" bestFit="1" customWidth="1"/>
    <col min="37" max="37" width="7" bestFit="1" customWidth="1"/>
    <col min="38" max="38" width="6.7109375" bestFit="1" customWidth="1"/>
    <col min="39" max="39" width="9" bestFit="1" customWidth="1"/>
    <col min="40" max="40" width="10.7109375" bestFit="1" customWidth="1"/>
    <col min="41" max="42" width="7.85546875" bestFit="1" customWidth="1"/>
    <col min="43" max="43" width="6.7109375" bestFit="1" customWidth="1"/>
    <col min="44" max="44" width="10.28515625" bestFit="1" customWidth="1"/>
    <col min="45" max="45" width="7.140625" bestFit="1" customWidth="1"/>
    <col min="46" max="46" width="5.5703125" bestFit="1" customWidth="1"/>
    <col min="47" max="47" width="10.85546875" bestFit="1" customWidth="1"/>
    <col min="48" max="48" width="7.85546875" bestFit="1" customWidth="1"/>
    <col min="49" max="49" width="10.7109375" bestFit="1" customWidth="1"/>
    <col min="50" max="50" width="13" bestFit="1" customWidth="1"/>
    <col min="51" max="51" width="11.140625" bestFit="1" customWidth="1"/>
    <col min="52" max="52" width="7.42578125" bestFit="1" customWidth="1"/>
    <col min="53" max="53" width="6.7109375" bestFit="1" customWidth="1"/>
    <col min="54" max="54" width="11.140625" bestFit="1" customWidth="1"/>
    <col min="55" max="55" width="11.28515625" bestFit="1" customWidth="1"/>
    <col min="56" max="56" width="13" bestFit="1" customWidth="1"/>
  </cols>
  <sheetData>
    <row r="3" spans="1:2">
      <c r="A3" s="74" t="s">
        <v>273</v>
      </c>
      <c r="B3" t="s">
        <v>274</v>
      </c>
    </row>
    <row r="4" spans="1:2">
      <c r="A4" s="73" t="s">
        <v>190</v>
      </c>
      <c r="B4">
        <v>70</v>
      </c>
    </row>
    <row r="5" spans="1:2">
      <c r="A5" s="73" t="s">
        <v>187</v>
      </c>
      <c r="B5">
        <v>28</v>
      </c>
    </row>
    <row r="6" spans="1:2">
      <c r="A6" s="73" t="s">
        <v>198</v>
      </c>
      <c r="B6">
        <v>45</v>
      </c>
    </row>
    <row r="7" spans="1:2">
      <c r="A7" s="73" t="s">
        <v>182</v>
      </c>
      <c r="B7">
        <v>42</v>
      </c>
    </row>
    <row r="11" spans="1:2">
      <c r="A11" s="74" t="s">
        <v>273</v>
      </c>
      <c r="B11" t="s">
        <v>275</v>
      </c>
    </row>
    <row r="12" spans="1:2">
      <c r="A12" s="73" t="s">
        <v>196</v>
      </c>
      <c r="B12">
        <v>244.14999999999998</v>
      </c>
    </row>
    <row r="13" spans="1:2">
      <c r="A13" s="73" t="s">
        <v>276</v>
      </c>
      <c r="B13">
        <v>57.06</v>
      </c>
    </row>
    <row r="14" spans="1:2">
      <c r="A14" s="73" t="s">
        <v>184</v>
      </c>
      <c r="B14">
        <v>1797.2250000000001</v>
      </c>
    </row>
    <row r="18" spans="1:5">
      <c r="A18" s="74" t="s">
        <v>273</v>
      </c>
      <c r="B18" t="s">
        <v>275</v>
      </c>
    </row>
    <row r="19" spans="1:5">
      <c r="A19" s="73" t="s">
        <v>197</v>
      </c>
      <c r="B19">
        <v>1299.2049999999999</v>
      </c>
    </row>
    <row r="20" spans="1:5">
      <c r="A20" s="73" t="s">
        <v>186</v>
      </c>
      <c r="B20">
        <v>799.22999999999968</v>
      </c>
    </row>
    <row r="23" spans="1:5">
      <c r="A23" s="74" t="s">
        <v>275</v>
      </c>
      <c r="B23" s="74" t="s">
        <v>277</v>
      </c>
    </row>
    <row r="24" spans="1:5">
      <c r="A24" s="74" t="s">
        <v>273</v>
      </c>
      <c r="B24" t="s">
        <v>190</v>
      </c>
      <c r="C24" t="s">
        <v>187</v>
      </c>
      <c r="D24" t="s">
        <v>198</v>
      </c>
      <c r="E24" t="s">
        <v>182</v>
      </c>
    </row>
    <row r="25" spans="1:5">
      <c r="A25" s="73" t="s">
        <v>278</v>
      </c>
      <c r="B25">
        <v>189.39500000000001</v>
      </c>
      <c r="C25">
        <v>104.5</v>
      </c>
      <c r="D25">
        <v>28.53</v>
      </c>
      <c r="E25">
        <v>134.17499999999998</v>
      </c>
    </row>
    <row r="26" spans="1:5">
      <c r="A26" s="73" t="s">
        <v>279</v>
      </c>
      <c r="B26">
        <v>126.32499999999999</v>
      </c>
      <c r="C26">
        <v>214.23</v>
      </c>
      <c r="D26">
        <v>57.06</v>
      </c>
      <c r="E26">
        <v>155.59499999999997</v>
      </c>
    </row>
    <row r="27" spans="1:5">
      <c r="A27" s="73" t="s">
        <v>280</v>
      </c>
      <c r="B27">
        <v>135.63999999999999</v>
      </c>
      <c r="C27">
        <v>27.5</v>
      </c>
      <c r="D27">
        <v>262.12</v>
      </c>
      <c r="E27">
        <v>206.20999999999998</v>
      </c>
    </row>
    <row r="28" spans="1:5">
      <c r="A28" s="73" t="s">
        <v>281</v>
      </c>
      <c r="B28">
        <v>68.699999999999989</v>
      </c>
      <c r="C28">
        <v>29.16</v>
      </c>
      <c r="D28">
        <v>195.11999999999998</v>
      </c>
      <c r="E28">
        <v>164.17499999999998</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EF021-6884-4A24-9BF5-BD56B29EBE1A}">
  <dimension ref="A2:F1001"/>
  <sheetViews>
    <sheetView workbookViewId="0">
      <selection sqref="A1:XFD1048576"/>
    </sheetView>
  </sheetViews>
  <sheetFormatPr defaultColWidth="14.42578125" defaultRowHeight="14.25"/>
  <cols>
    <col min="1" max="1" width="16" style="15" bestFit="1" customWidth="1"/>
    <col min="2" max="3" width="19.28515625" style="15" bestFit="1" customWidth="1"/>
    <col min="4" max="4" width="27.7109375" style="15" bestFit="1" customWidth="1"/>
    <col min="5" max="5" width="29.85546875" style="15" bestFit="1" customWidth="1"/>
    <col min="6" max="26" width="9.85546875" style="15" customWidth="1"/>
    <col min="27" max="16384" width="14.42578125" style="15"/>
  </cols>
  <sheetData>
    <row r="2" spans="1:6">
      <c r="A2" s="14" t="s">
        <v>52</v>
      </c>
      <c r="B2" s="14" t="s">
        <v>53</v>
      </c>
      <c r="C2" s="14" t="s">
        <v>54</v>
      </c>
      <c r="D2" s="14" t="s">
        <v>55</v>
      </c>
    </row>
    <row r="3" spans="1:6">
      <c r="A3" s="16" t="s">
        <v>56</v>
      </c>
      <c r="B3" s="16" t="s">
        <v>57</v>
      </c>
      <c r="C3" s="17">
        <v>2</v>
      </c>
      <c r="D3" s="18" t="str">
        <f>_xlfn.TEXTJOIN(", ",1,A3:B3)</f>
        <v>Maya Wulandari, Accounting</v>
      </c>
      <c r="F3" s="19"/>
    </row>
    <row r="4" spans="1:6">
      <c r="A4" s="16" t="s">
        <v>58</v>
      </c>
      <c r="B4" s="16" t="s">
        <v>59</v>
      </c>
      <c r="C4" s="17">
        <v>2</v>
      </c>
      <c r="D4" s="18" t="str">
        <f t="shared" ref="D4:D7" si="0">_xlfn.TEXTJOIN(", ",1,A4:B4)</f>
        <v>Bayu Pratama, Finance</v>
      </c>
    </row>
    <row r="5" spans="1:6">
      <c r="A5" s="16" t="s">
        <v>60</v>
      </c>
      <c r="B5" s="16" t="s">
        <v>61</v>
      </c>
      <c r="C5" s="17">
        <v>3</v>
      </c>
      <c r="D5" s="18" t="str">
        <f t="shared" si="0"/>
        <v>Siti Rahayu, Marketing</v>
      </c>
    </row>
    <row r="6" spans="1:6">
      <c r="A6" s="16" t="s">
        <v>62</v>
      </c>
      <c r="B6" s="16" t="s">
        <v>63</v>
      </c>
      <c r="C6" s="17">
        <v>2</v>
      </c>
      <c r="D6" s="18" t="str">
        <f t="shared" si="0"/>
        <v>Ade Surya, Admin</v>
      </c>
    </row>
    <row r="7" spans="1:6">
      <c r="A7" s="16" t="s">
        <v>64</v>
      </c>
      <c r="B7" s="16" t="s">
        <v>65</v>
      </c>
      <c r="C7" s="17">
        <v>2</v>
      </c>
      <c r="D7" s="18" t="str">
        <f t="shared" si="0"/>
        <v>Ratna Dewi, Analyst</v>
      </c>
    </row>
    <row r="10" spans="1:6">
      <c r="A10" s="20" t="s">
        <v>66</v>
      </c>
      <c r="B10" s="21"/>
      <c r="C10" s="20" t="s">
        <v>67</v>
      </c>
      <c r="D10" s="21"/>
    </row>
    <row r="11" spans="1:6">
      <c r="A11" s="20" t="s">
        <v>68</v>
      </c>
      <c r="B11" s="21"/>
      <c r="C11" s="22" t="str">
        <f>LOWER(C10)</f>
        <v>data karyawan tetap</v>
      </c>
      <c r="D11" s="23"/>
      <c r="F11" s="19"/>
    </row>
    <row r="12" spans="1:6">
      <c r="A12" s="20" t="s">
        <v>69</v>
      </c>
      <c r="B12" s="21"/>
      <c r="C12" s="22" t="str">
        <f>UPPER(C10)</f>
        <v>DATA KARYAWAN TETAP</v>
      </c>
      <c r="D12" s="23"/>
      <c r="F12" s="19"/>
    </row>
    <row r="13" spans="1:6">
      <c r="A13" s="20" t="s">
        <v>70</v>
      </c>
      <c r="B13" s="21"/>
      <c r="C13" s="22" t="str">
        <f>PROPER(C10)</f>
        <v>Data Karyawan Tetap</v>
      </c>
      <c r="D13" s="23"/>
      <c r="F13" s="19"/>
    </row>
    <row r="14" spans="1:6" ht="15" customHeight="1">
      <c r="F14" s="19"/>
    </row>
    <row r="15" spans="1:6" ht="15" customHeight="1">
      <c r="F15" s="19"/>
    </row>
    <row r="16" spans="1:6" ht="15" customHeight="1">
      <c r="A16" s="24" t="s">
        <v>71</v>
      </c>
      <c r="B16" s="24" t="s">
        <v>72</v>
      </c>
      <c r="C16" s="24" t="s">
        <v>72</v>
      </c>
      <c r="D16" s="24" t="s">
        <v>72</v>
      </c>
      <c r="E16" s="24" t="s">
        <v>73</v>
      </c>
    </row>
    <row r="17" spans="1:5" ht="15" customHeight="1">
      <c r="A17" s="25" t="s">
        <v>74</v>
      </c>
      <c r="B17" s="25" t="s">
        <v>75</v>
      </c>
      <c r="C17" s="25" t="s">
        <v>76</v>
      </c>
      <c r="D17" s="25"/>
      <c r="E17" s="26" t="str">
        <f t="shared" ref="E17:E26" si="1">CONCATENATE(A17," ",B17," ",C17," ",D17)</f>
        <v xml:space="preserve">CV Hanil Indonesia </v>
      </c>
    </row>
    <row r="18" spans="1:5" ht="15" customHeight="1">
      <c r="A18" s="25" t="s">
        <v>77</v>
      </c>
      <c r="B18" s="25" t="s">
        <v>78</v>
      </c>
      <c r="C18" s="25" t="s">
        <v>79</v>
      </c>
      <c r="D18" s="25" t="s">
        <v>80</v>
      </c>
      <c r="E18" s="26" t="str">
        <f t="shared" si="1"/>
        <v>PT Hansoll Indo Jaya</v>
      </c>
    </row>
    <row r="19" spans="1:5" ht="15" customHeight="1">
      <c r="A19" s="25" t="s">
        <v>74</v>
      </c>
      <c r="B19" s="25" t="s">
        <v>81</v>
      </c>
      <c r="C19" s="25" t="s">
        <v>82</v>
      </c>
      <c r="D19" s="25"/>
      <c r="E19" s="26" t="str">
        <f t="shared" si="1"/>
        <v xml:space="preserve">CV Indesso Aroma </v>
      </c>
    </row>
    <row r="20" spans="1:5" ht="15" customHeight="1">
      <c r="A20" s="25" t="s">
        <v>74</v>
      </c>
      <c r="B20" s="25" t="s">
        <v>83</v>
      </c>
      <c r="C20" s="25" t="s">
        <v>84</v>
      </c>
      <c r="D20" s="25" t="s">
        <v>76</v>
      </c>
      <c r="E20" s="26" t="str">
        <f t="shared" si="1"/>
        <v>CV Jia Wei Indonesia</v>
      </c>
    </row>
    <row r="21" spans="1:5" ht="15" customHeight="1">
      <c r="A21" s="25" t="s">
        <v>77</v>
      </c>
      <c r="B21" s="25" t="s">
        <v>85</v>
      </c>
      <c r="C21" s="25" t="s">
        <v>86</v>
      </c>
      <c r="D21" s="25" t="s">
        <v>76</v>
      </c>
      <c r="E21" s="26" t="str">
        <f t="shared" si="1"/>
        <v>PT JSCorp Boyolali Indonesia</v>
      </c>
    </row>
    <row r="22" spans="1:5" ht="15.75" customHeight="1">
      <c r="A22" s="25" t="s">
        <v>77</v>
      </c>
      <c r="B22" s="25" t="s">
        <v>87</v>
      </c>
      <c r="C22" s="25" t="s">
        <v>88</v>
      </c>
      <c r="D22" s="25" t="s">
        <v>89</v>
      </c>
      <c r="E22" s="26" t="str">
        <f t="shared" si="1"/>
        <v>PT Langgeng Budi Sentosa</v>
      </c>
    </row>
    <row r="23" spans="1:5" ht="15.75" customHeight="1">
      <c r="A23" s="25" t="s">
        <v>74</v>
      </c>
      <c r="B23" s="25" t="s">
        <v>90</v>
      </c>
      <c r="C23" s="25" t="s">
        <v>80</v>
      </c>
      <c r="D23" s="25" t="s">
        <v>91</v>
      </c>
      <c r="E23" s="26" t="str">
        <f>CONCATENATE(A23," ",B23," ",C23," ",D23)</f>
        <v>CV Linggar Jaya Abadi</v>
      </c>
    </row>
    <row r="24" spans="1:5" ht="15.75" customHeight="1">
      <c r="A24" s="25" t="s">
        <v>74</v>
      </c>
      <c r="B24" s="25" t="s">
        <v>92</v>
      </c>
      <c r="C24" s="25" t="s">
        <v>93</v>
      </c>
      <c r="D24" s="25" t="s">
        <v>89</v>
      </c>
      <c r="E24" s="26" t="str">
        <f t="shared" si="1"/>
        <v>CV Maju Makmur Sentosa</v>
      </c>
    </row>
    <row r="25" spans="1:5" ht="15.75" customHeight="1">
      <c r="A25" s="25" t="s">
        <v>77</v>
      </c>
      <c r="B25" s="25" t="s">
        <v>94</v>
      </c>
      <c r="C25" s="25" t="s">
        <v>95</v>
      </c>
      <c r="D25" s="25" t="s">
        <v>76</v>
      </c>
      <c r="E25" s="26" t="str">
        <f t="shared" si="1"/>
        <v>PT Mitra Pengusaha Indonesia</v>
      </c>
    </row>
    <row r="26" spans="1:5" ht="15.75" customHeight="1">
      <c r="A26" s="25" t="s">
        <v>74</v>
      </c>
      <c r="B26" s="25" t="s">
        <v>96</v>
      </c>
      <c r="C26" s="25" t="s">
        <v>97</v>
      </c>
      <c r="D26" s="25" t="s">
        <v>98</v>
      </c>
      <c r="E26" s="26" t="str">
        <f t="shared" si="1"/>
        <v>CV Mulia Cipta Teknologi</v>
      </c>
    </row>
    <row r="27" spans="1:5" ht="15.75" customHeight="1"/>
    <row r="28" spans="1:5" ht="15.75" customHeight="1"/>
    <row r="29" spans="1:5" ht="15.75" customHeight="1"/>
    <row r="30" spans="1:5" ht="15.75" customHeight="1"/>
    <row r="31" spans="1:5" ht="15.75" customHeight="1"/>
    <row r="32" spans="1:5" ht="15.75" customHeight="1"/>
    <row r="33" s="15" customFormat="1" ht="15.75" customHeight="1"/>
    <row r="34" s="15" customFormat="1" ht="15.75" customHeight="1"/>
    <row r="35" s="15" customFormat="1" ht="15.75" customHeight="1"/>
    <row r="36" s="15" customFormat="1" ht="15.75" customHeight="1"/>
    <row r="37" s="15" customFormat="1" ht="15.75" customHeight="1"/>
    <row r="38" s="15" customFormat="1" ht="15.75" customHeight="1"/>
    <row r="39" s="15" customFormat="1" ht="15.75" customHeight="1"/>
    <row r="40" s="15" customFormat="1" ht="15.75" customHeight="1"/>
    <row r="41" s="15" customFormat="1" ht="15.75" customHeight="1"/>
    <row r="42" s="15" customFormat="1" ht="15.75" customHeight="1"/>
    <row r="43" s="15" customFormat="1" ht="15.75" customHeight="1"/>
    <row r="44" s="15" customFormat="1" ht="15.75" customHeight="1"/>
    <row r="45" s="15" customFormat="1" ht="15.75" customHeight="1"/>
    <row r="46" s="15" customFormat="1" ht="15.75" customHeight="1"/>
    <row r="47" s="15" customFormat="1" ht="15.75" customHeight="1"/>
    <row r="48" s="15" customFormat="1" ht="15.75" customHeight="1"/>
    <row r="49" s="15" customFormat="1" ht="15.75" customHeight="1"/>
    <row r="50" s="15" customFormat="1" ht="15.75" customHeight="1"/>
    <row r="51" s="15" customFormat="1" ht="15.75" customHeight="1"/>
    <row r="52" s="15" customFormat="1" ht="15.75" customHeight="1"/>
    <row r="53" s="15" customFormat="1" ht="15.75" customHeight="1"/>
    <row r="54" s="15" customFormat="1" ht="15.75" customHeight="1"/>
    <row r="55" s="15" customFormat="1" ht="15.75" customHeight="1"/>
    <row r="56" s="15" customFormat="1" ht="15.75" customHeight="1"/>
    <row r="57" s="15" customFormat="1" ht="15.75" customHeight="1"/>
    <row r="58" s="15" customFormat="1" ht="15.75" customHeight="1"/>
    <row r="59" s="15" customFormat="1" ht="15.75" customHeight="1"/>
    <row r="60" s="15" customFormat="1" ht="15.75" customHeight="1"/>
    <row r="61" s="15" customFormat="1" ht="15.75" customHeight="1"/>
    <row r="62" s="15" customFormat="1" ht="15.75" customHeight="1"/>
    <row r="63" s="15" customFormat="1" ht="15.75" customHeight="1"/>
    <row r="64" s="15" customFormat="1" ht="15.75" customHeight="1"/>
    <row r="65" s="15" customFormat="1" ht="15.75" customHeight="1"/>
    <row r="66" s="15" customFormat="1" ht="15.75" customHeight="1"/>
    <row r="67" s="15" customFormat="1" ht="15.75" customHeight="1"/>
    <row r="68" s="15" customFormat="1" ht="15.75" customHeight="1"/>
    <row r="69" s="15" customFormat="1" ht="15.75" customHeight="1"/>
    <row r="70" s="15" customFormat="1" ht="15.75" customHeight="1"/>
    <row r="71" s="15" customFormat="1" ht="15.75" customHeight="1"/>
    <row r="72" s="15" customFormat="1" ht="15.75" customHeight="1"/>
    <row r="73" s="15" customFormat="1" ht="15.75" customHeight="1"/>
    <row r="74" s="15" customFormat="1" ht="15.75" customHeight="1"/>
    <row r="75" s="15" customFormat="1" ht="15.75" customHeight="1"/>
    <row r="76" s="15" customFormat="1" ht="15.75" customHeight="1"/>
    <row r="77" s="15" customFormat="1" ht="15.75" customHeight="1"/>
    <row r="78" s="15" customFormat="1" ht="15.75" customHeight="1"/>
    <row r="79" s="15" customFormat="1" ht="15.75" customHeight="1"/>
    <row r="80" s="15" customFormat="1" ht="15.75" customHeight="1"/>
    <row r="81" s="15" customFormat="1" ht="15.75" customHeight="1"/>
    <row r="82" s="15" customFormat="1" ht="15.75" customHeight="1"/>
    <row r="83" s="15" customFormat="1" ht="15.75" customHeight="1"/>
    <row r="84" s="15" customFormat="1" ht="15.75" customHeight="1"/>
    <row r="85" s="15" customFormat="1" ht="15.75" customHeight="1"/>
    <row r="86" s="15" customFormat="1" ht="15.75" customHeight="1"/>
    <row r="87" s="15" customFormat="1" ht="15.75" customHeight="1"/>
    <row r="88" s="15" customFormat="1" ht="15.75" customHeight="1"/>
    <row r="89" s="15" customFormat="1" ht="15.75" customHeight="1"/>
    <row r="90" s="15" customFormat="1" ht="15.75" customHeight="1"/>
    <row r="91" s="15" customFormat="1" ht="15.75" customHeight="1"/>
    <row r="92" s="15" customFormat="1" ht="15.75" customHeight="1"/>
    <row r="93" s="15" customFormat="1" ht="15.75" customHeight="1"/>
    <row r="94" s="15" customFormat="1" ht="15.75" customHeight="1"/>
    <row r="95" s="15" customFormat="1" ht="15.75" customHeight="1"/>
    <row r="96" s="15" customFormat="1" ht="15.75" customHeight="1"/>
    <row r="97" s="15" customFormat="1" ht="15.75" customHeight="1"/>
    <row r="98" s="15" customFormat="1" ht="15.75" customHeight="1"/>
    <row r="99" s="15" customFormat="1" ht="15.75" customHeight="1"/>
    <row r="100" s="15" customFormat="1" ht="15.75" customHeight="1"/>
    <row r="101" s="15" customFormat="1" ht="15.75" customHeight="1"/>
    <row r="102" s="15" customFormat="1" ht="15.75" customHeight="1"/>
    <row r="103" s="15" customFormat="1" ht="15.75" customHeight="1"/>
    <row r="104" s="15" customFormat="1" ht="15.75" customHeight="1"/>
    <row r="105" s="15" customFormat="1" ht="15.75" customHeight="1"/>
    <row r="106" s="15" customFormat="1" ht="15.75" customHeight="1"/>
    <row r="107" s="15" customFormat="1" ht="15.75" customHeight="1"/>
    <row r="108" s="15" customFormat="1" ht="15.75" customHeight="1"/>
    <row r="109" s="15" customFormat="1" ht="15.75" customHeight="1"/>
    <row r="110" s="15" customFormat="1" ht="15.75" customHeight="1"/>
    <row r="111" s="15" customFormat="1" ht="15.75" customHeight="1"/>
    <row r="112" s="15" customFormat="1" ht="15.75" customHeight="1"/>
    <row r="113" s="15" customFormat="1" ht="15.75" customHeight="1"/>
    <row r="114" s="15" customFormat="1" ht="15.75" customHeight="1"/>
    <row r="115" s="15" customFormat="1" ht="15.75" customHeight="1"/>
    <row r="116" s="15" customFormat="1" ht="15.75" customHeight="1"/>
    <row r="117" s="15" customFormat="1" ht="15.75" customHeight="1"/>
    <row r="118" s="15" customFormat="1" ht="15.75" customHeight="1"/>
    <row r="119" s="15" customFormat="1" ht="15.75" customHeight="1"/>
    <row r="120" s="15" customFormat="1" ht="15.75" customHeight="1"/>
    <row r="121" s="15" customFormat="1" ht="15.75" customHeight="1"/>
    <row r="122" s="15" customFormat="1" ht="15.75" customHeight="1"/>
    <row r="123" s="15" customFormat="1" ht="15.75" customHeight="1"/>
    <row r="124" s="15" customFormat="1" ht="15.75" customHeight="1"/>
    <row r="125" s="15" customFormat="1" ht="15.75" customHeight="1"/>
    <row r="126" s="15" customFormat="1" ht="15.75" customHeight="1"/>
    <row r="127" s="15" customFormat="1" ht="15.75" customHeight="1"/>
    <row r="128" s="15" customFormat="1" ht="15.75" customHeight="1"/>
    <row r="129" s="15" customFormat="1" ht="15.75" customHeight="1"/>
    <row r="130" s="15" customFormat="1" ht="15.75" customHeight="1"/>
    <row r="131" s="15" customFormat="1" ht="15.75" customHeight="1"/>
    <row r="132" s="15" customFormat="1" ht="15.75" customHeight="1"/>
    <row r="133" s="15" customFormat="1" ht="15.75" customHeight="1"/>
    <row r="134" s="15" customFormat="1" ht="15.75" customHeight="1"/>
    <row r="135" s="15" customFormat="1" ht="15.75" customHeight="1"/>
    <row r="136" s="15" customFormat="1" ht="15.75" customHeight="1"/>
    <row r="137" s="15" customFormat="1" ht="15.75" customHeight="1"/>
    <row r="138" s="15" customFormat="1" ht="15.75" customHeight="1"/>
    <row r="139" s="15" customFormat="1" ht="15.75" customHeight="1"/>
    <row r="140" s="15" customFormat="1" ht="15.75" customHeight="1"/>
    <row r="141" s="15" customFormat="1" ht="15.75" customHeight="1"/>
    <row r="142" s="15" customFormat="1" ht="15.75" customHeight="1"/>
    <row r="143" s="15" customFormat="1" ht="15.75" customHeight="1"/>
    <row r="144" s="15" customFormat="1" ht="15.75" customHeight="1"/>
    <row r="145" s="15" customFormat="1" ht="15.75" customHeight="1"/>
    <row r="146" s="15" customFormat="1" ht="15.75" customHeight="1"/>
    <row r="147" s="15" customFormat="1" ht="15.75" customHeight="1"/>
    <row r="148" s="15" customFormat="1" ht="15.75" customHeight="1"/>
    <row r="149" s="15" customFormat="1" ht="15.75" customHeight="1"/>
    <row r="150" s="15" customFormat="1" ht="15.75" customHeight="1"/>
    <row r="151" s="15" customFormat="1" ht="15.75" customHeight="1"/>
    <row r="152" s="15" customFormat="1" ht="15.75" customHeight="1"/>
    <row r="153" s="15" customFormat="1" ht="15.75" customHeight="1"/>
    <row r="154" s="15" customFormat="1" ht="15.75" customHeight="1"/>
    <row r="155" s="15" customFormat="1" ht="15.75" customHeight="1"/>
    <row r="156" s="15" customFormat="1" ht="15.75" customHeight="1"/>
    <row r="157" s="15" customFormat="1" ht="15.75" customHeight="1"/>
    <row r="158" s="15" customFormat="1" ht="15.75" customHeight="1"/>
    <row r="159" s="15" customFormat="1" ht="15.75" customHeight="1"/>
    <row r="160" s="15" customFormat="1" ht="15.75" customHeight="1"/>
    <row r="161" s="15" customFormat="1" ht="15.75" customHeight="1"/>
    <row r="162" s="15" customFormat="1" ht="15.75" customHeight="1"/>
    <row r="163" s="15" customFormat="1" ht="15.75" customHeight="1"/>
    <row r="164" s="15" customFormat="1" ht="15.75" customHeight="1"/>
    <row r="165" s="15" customFormat="1" ht="15.75" customHeight="1"/>
    <row r="166" s="15" customFormat="1" ht="15.75" customHeight="1"/>
    <row r="167" s="15" customFormat="1" ht="15.75" customHeight="1"/>
    <row r="168" s="15" customFormat="1" ht="15.75" customHeight="1"/>
    <row r="169" s="15" customFormat="1" ht="15.75" customHeight="1"/>
    <row r="170" s="15" customFormat="1" ht="15.75" customHeight="1"/>
    <row r="171" s="15" customFormat="1" ht="15.75" customHeight="1"/>
    <row r="172" s="15" customFormat="1" ht="15.75" customHeight="1"/>
    <row r="173" s="15" customFormat="1" ht="15.75" customHeight="1"/>
    <row r="174" s="15" customFormat="1" ht="15.75" customHeight="1"/>
    <row r="175" s="15" customFormat="1" ht="15.75" customHeight="1"/>
    <row r="176" s="15" customFormat="1" ht="15.75" customHeight="1"/>
    <row r="177" s="15" customFormat="1" ht="15.75" customHeight="1"/>
    <row r="178" s="15" customFormat="1" ht="15.75" customHeight="1"/>
    <row r="179" s="15" customFormat="1" ht="15.75" customHeight="1"/>
    <row r="180" s="15" customFormat="1" ht="15.75" customHeight="1"/>
    <row r="181" s="15" customFormat="1" ht="15.75" customHeight="1"/>
    <row r="182" s="15" customFormat="1" ht="15.75" customHeight="1"/>
    <row r="183" s="15" customFormat="1" ht="15.75" customHeight="1"/>
    <row r="184" s="15" customFormat="1" ht="15.75" customHeight="1"/>
    <row r="185" s="15" customFormat="1" ht="15.75" customHeight="1"/>
    <row r="186" s="15" customFormat="1" ht="15.75" customHeight="1"/>
    <row r="187" s="15" customFormat="1" ht="15.75" customHeight="1"/>
    <row r="188" s="15" customFormat="1" ht="15.75" customHeight="1"/>
    <row r="189" s="15" customFormat="1" ht="15.75" customHeight="1"/>
    <row r="190" s="15" customFormat="1" ht="15.75" customHeight="1"/>
    <row r="191" s="15" customFormat="1" ht="15.75" customHeight="1"/>
    <row r="192" s="15" customFormat="1" ht="15.75" customHeight="1"/>
    <row r="193" s="15" customFormat="1" ht="15.75" customHeight="1"/>
    <row r="194" s="15" customFormat="1" ht="15.75" customHeight="1"/>
    <row r="195" s="15" customFormat="1" ht="15.75" customHeight="1"/>
    <row r="196" s="15" customFormat="1" ht="15.75" customHeight="1"/>
    <row r="197" s="15" customFormat="1" ht="15.75" customHeight="1"/>
    <row r="198" s="15" customFormat="1" ht="15.75" customHeight="1"/>
    <row r="199" s="15" customFormat="1" ht="15.75" customHeight="1"/>
    <row r="200" s="15" customFormat="1" ht="15.75" customHeight="1"/>
    <row r="201" s="15" customFormat="1" ht="15.75" customHeight="1"/>
    <row r="202" s="15" customFormat="1" ht="15.75" customHeight="1"/>
    <row r="203" s="15" customFormat="1" ht="15.75" customHeight="1"/>
    <row r="204" s="15" customFormat="1" ht="15.75" customHeight="1"/>
    <row r="205" s="15" customFormat="1" ht="15.75" customHeight="1"/>
    <row r="206" s="15" customFormat="1" ht="15.75" customHeight="1"/>
    <row r="207" s="15" customFormat="1" ht="15.75" customHeight="1"/>
    <row r="208" s="15" customFormat="1" ht="15.75" customHeight="1"/>
    <row r="209" s="15" customFormat="1" ht="15.75" customHeight="1"/>
    <row r="210" s="15" customFormat="1" ht="15.75" customHeight="1"/>
    <row r="211" s="15" customFormat="1" ht="15.75" customHeight="1"/>
    <row r="212" s="15" customFormat="1" ht="15.75" customHeight="1"/>
    <row r="213" s="15" customFormat="1" ht="15.75" customHeight="1"/>
    <row r="214" s="15" customFormat="1" ht="15.75" customHeight="1"/>
    <row r="215" s="15" customFormat="1" ht="15.75" customHeight="1"/>
    <row r="216" s="15" customFormat="1" ht="15.75" customHeight="1"/>
    <row r="217" s="15" customFormat="1" ht="15.75" customHeight="1"/>
    <row r="218" s="15" customFormat="1" ht="15.75" customHeight="1"/>
    <row r="219" s="15" customFormat="1" ht="15.75" customHeight="1"/>
    <row r="220" s="15" customFormat="1" ht="15.75" customHeight="1"/>
    <row r="221" s="15" customFormat="1" ht="15.75" customHeight="1"/>
    <row r="222" s="15" customFormat="1" ht="15.75" customHeight="1"/>
    <row r="223" s="15" customFormat="1" ht="15.75" customHeight="1"/>
    <row r="224" s="15" customFormat="1" ht="15.75" customHeight="1"/>
    <row r="225" s="15" customFormat="1" ht="15.75" customHeight="1"/>
    <row r="226" s="15" customFormat="1" ht="15.75" customHeight="1"/>
    <row r="227" s="15" customFormat="1" ht="15.75" customHeight="1"/>
    <row r="228" s="15" customFormat="1" ht="15.75" customHeight="1"/>
    <row r="229" s="15" customFormat="1" ht="15.75" customHeight="1"/>
    <row r="230" s="15" customFormat="1" ht="15.75" customHeight="1"/>
    <row r="231" s="15" customFormat="1" ht="15.75" customHeight="1"/>
    <row r="232" s="15" customFormat="1" ht="15.75" customHeight="1"/>
    <row r="233" s="15" customFormat="1" ht="15.75" customHeight="1"/>
    <row r="234" s="15" customFormat="1" ht="15.75" customHeight="1"/>
    <row r="235" s="15" customFormat="1" ht="15.75" customHeight="1"/>
    <row r="236" s="15" customFormat="1" ht="15.75" customHeight="1"/>
    <row r="237" s="15" customFormat="1" ht="15.75" customHeight="1"/>
    <row r="238" s="15" customFormat="1" ht="15.75" customHeight="1"/>
    <row r="239" s="15" customFormat="1" ht="15.75" customHeight="1"/>
    <row r="240" s="15" customFormat="1" ht="15.75" customHeight="1"/>
    <row r="241" s="15" customFormat="1" ht="15.75" customHeight="1"/>
    <row r="242" s="15" customFormat="1" ht="15.75" customHeight="1"/>
    <row r="243" s="15" customFormat="1" ht="15.75" customHeight="1"/>
    <row r="244" s="15" customFormat="1" ht="15.75" customHeight="1"/>
    <row r="245" s="15" customFormat="1" ht="15.75" customHeight="1"/>
    <row r="246" s="15" customFormat="1" ht="15.75" customHeight="1"/>
    <row r="247" s="15" customFormat="1" ht="15.75" customHeight="1"/>
    <row r="248" s="15" customFormat="1" ht="15.75" customHeight="1"/>
    <row r="249" s="15" customFormat="1" ht="15.75" customHeight="1"/>
    <row r="250" s="15" customFormat="1" ht="15.75" customHeight="1"/>
    <row r="251" s="15" customFormat="1" ht="15.75" customHeight="1"/>
    <row r="252" s="15" customFormat="1" ht="15.75" customHeight="1"/>
    <row r="253" s="15" customFormat="1" ht="15.75" customHeight="1"/>
    <row r="254" s="15" customFormat="1" ht="15.75" customHeight="1"/>
    <row r="255" s="15" customFormat="1" ht="15.75" customHeight="1"/>
    <row r="256" s="15" customFormat="1" ht="15.75" customHeight="1"/>
    <row r="257" s="15" customFormat="1" ht="15.75" customHeight="1"/>
    <row r="258" s="15" customFormat="1" ht="15.75" customHeight="1"/>
    <row r="259" s="15" customFormat="1" ht="15.75" customHeight="1"/>
    <row r="260" s="15" customFormat="1" ht="15.75" customHeight="1"/>
    <row r="261" s="15" customFormat="1" ht="15.75" customHeight="1"/>
    <row r="262" s="15" customFormat="1" ht="15.75" customHeight="1"/>
    <row r="263" s="15" customFormat="1" ht="15.75" customHeight="1"/>
    <row r="264" s="15" customFormat="1" ht="15.75" customHeight="1"/>
    <row r="265" s="15" customFormat="1" ht="15.75" customHeight="1"/>
    <row r="266" s="15" customFormat="1" ht="15.75" customHeight="1"/>
    <row r="267" s="15" customFormat="1" ht="15.75" customHeight="1"/>
    <row r="268" s="15" customFormat="1" ht="15.75" customHeight="1"/>
    <row r="269" s="15" customFormat="1" ht="15.75" customHeight="1"/>
    <row r="270" s="15" customFormat="1" ht="15.75" customHeight="1"/>
    <row r="271" s="15" customFormat="1" ht="15.75" customHeight="1"/>
    <row r="272" s="15" customFormat="1" ht="15.75" customHeight="1"/>
    <row r="273" s="15" customFormat="1" ht="15.75" customHeight="1"/>
    <row r="274" s="15" customFormat="1" ht="15.75" customHeight="1"/>
    <row r="275" s="15" customFormat="1" ht="15.75" customHeight="1"/>
    <row r="276" s="15" customFormat="1" ht="15.75" customHeight="1"/>
    <row r="277" s="15" customFormat="1" ht="15.75" customHeight="1"/>
    <row r="278" s="15" customFormat="1" ht="15.75" customHeight="1"/>
    <row r="279" s="15" customFormat="1" ht="15.75" customHeight="1"/>
    <row r="280" s="15" customFormat="1" ht="15.75" customHeight="1"/>
    <row r="281" s="15" customFormat="1" ht="15.75" customHeight="1"/>
    <row r="282" s="15" customFormat="1" ht="15.75" customHeight="1"/>
    <row r="283" s="15" customFormat="1" ht="15.75" customHeight="1"/>
    <row r="284" s="15" customFormat="1" ht="15.75" customHeight="1"/>
    <row r="285" s="15" customFormat="1" ht="15.75" customHeight="1"/>
    <row r="286" s="15" customFormat="1" ht="15.75" customHeight="1"/>
    <row r="287" s="15" customFormat="1" ht="15.75" customHeight="1"/>
    <row r="288" s="15" customFormat="1" ht="15.75" customHeight="1"/>
    <row r="289" s="15" customFormat="1" ht="15.75" customHeight="1"/>
    <row r="290" s="15" customFormat="1" ht="15.75" customHeight="1"/>
    <row r="291" s="15" customFormat="1" ht="15.75" customHeight="1"/>
    <row r="292" s="15" customFormat="1" ht="15.75" customHeight="1"/>
    <row r="293" s="15" customFormat="1" ht="15.75" customHeight="1"/>
    <row r="294" s="15" customFormat="1" ht="15.75" customHeight="1"/>
    <row r="295" s="15" customFormat="1" ht="15.75" customHeight="1"/>
    <row r="296" s="15" customFormat="1" ht="15.75" customHeight="1"/>
    <row r="297" s="15" customFormat="1" ht="15.75" customHeight="1"/>
    <row r="298" s="15" customFormat="1" ht="15.75" customHeight="1"/>
    <row r="299" s="15" customFormat="1" ht="15.75" customHeight="1"/>
    <row r="300" s="15" customFormat="1" ht="15.75" customHeight="1"/>
    <row r="301" s="15" customFormat="1" ht="15.75" customHeight="1"/>
    <row r="302" s="15" customFormat="1" ht="15.75" customHeight="1"/>
    <row r="303" s="15" customFormat="1" ht="15.75" customHeight="1"/>
    <row r="304" s="15" customFormat="1" ht="15.75" customHeight="1"/>
    <row r="305" s="15" customFormat="1" ht="15.75" customHeight="1"/>
    <row r="306" s="15" customFormat="1" ht="15.75" customHeight="1"/>
    <row r="307" s="15" customFormat="1" ht="15.75" customHeight="1"/>
    <row r="308" s="15" customFormat="1" ht="15.75" customHeight="1"/>
    <row r="309" s="15" customFormat="1" ht="15.75" customHeight="1"/>
    <row r="310" s="15" customFormat="1" ht="15.75" customHeight="1"/>
    <row r="311" s="15" customFormat="1" ht="15.75" customHeight="1"/>
    <row r="312" s="15" customFormat="1" ht="15.75" customHeight="1"/>
    <row r="313" s="15" customFormat="1" ht="15.75" customHeight="1"/>
    <row r="314" s="15" customFormat="1" ht="15.75" customHeight="1"/>
    <row r="315" s="15" customFormat="1" ht="15.75" customHeight="1"/>
    <row r="316" s="15" customFormat="1" ht="15.75" customHeight="1"/>
    <row r="317" s="15" customFormat="1" ht="15.75" customHeight="1"/>
    <row r="318" s="15" customFormat="1" ht="15.75" customHeight="1"/>
    <row r="319" s="15" customFormat="1" ht="15.75" customHeight="1"/>
    <row r="320" s="15" customFormat="1" ht="15.75" customHeight="1"/>
    <row r="321" s="15" customFormat="1" ht="15.75" customHeight="1"/>
    <row r="322" s="15" customFormat="1" ht="15.75" customHeight="1"/>
    <row r="323" s="15" customFormat="1" ht="15.75" customHeight="1"/>
    <row r="324" s="15" customFormat="1" ht="15.75" customHeight="1"/>
    <row r="325" s="15" customFormat="1" ht="15.75" customHeight="1"/>
    <row r="326" s="15" customFormat="1" ht="15.75" customHeight="1"/>
    <row r="327" s="15" customFormat="1" ht="15.75" customHeight="1"/>
    <row r="328" s="15" customFormat="1" ht="15.75" customHeight="1"/>
    <row r="329" s="15" customFormat="1" ht="15.75" customHeight="1"/>
    <row r="330" s="15" customFormat="1" ht="15.75" customHeight="1"/>
    <row r="331" s="15" customFormat="1" ht="15.75" customHeight="1"/>
    <row r="332" s="15" customFormat="1" ht="15.75" customHeight="1"/>
    <row r="333" s="15" customFormat="1" ht="15.75" customHeight="1"/>
    <row r="334" s="15" customFormat="1" ht="15.75" customHeight="1"/>
    <row r="335" s="15" customFormat="1" ht="15.75" customHeight="1"/>
    <row r="336" s="15" customFormat="1" ht="15.75" customHeight="1"/>
    <row r="337" s="15" customFormat="1" ht="15.75" customHeight="1"/>
    <row r="338" s="15" customFormat="1" ht="15.75" customHeight="1"/>
    <row r="339" s="15" customFormat="1" ht="15.75" customHeight="1"/>
    <row r="340" s="15" customFormat="1" ht="15.75" customHeight="1"/>
    <row r="341" s="15" customFormat="1" ht="15.75" customHeight="1"/>
    <row r="342" s="15" customFormat="1" ht="15.75" customHeight="1"/>
    <row r="343" s="15" customFormat="1" ht="15.75" customHeight="1"/>
    <row r="344" s="15" customFormat="1" ht="15.75" customHeight="1"/>
    <row r="345" s="15" customFormat="1" ht="15.75" customHeight="1"/>
    <row r="346" s="15" customFormat="1" ht="15.75" customHeight="1"/>
    <row r="347" s="15" customFormat="1" ht="15.75" customHeight="1"/>
    <row r="348" s="15" customFormat="1" ht="15.75" customHeight="1"/>
    <row r="349" s="15" customFormat="1" ht="15.75" customHeight="1"/>
    <row r="350" s="15" customFormat="1" ht="15.75" customHeight="1"/>
    <row r="351" s="15" customFormat="1" ht="15.75" customHeight="1"/>
    <row r="352" s="15" customFormat="1" ht="15.75" customHeight="1"/>
    <row r="353" s="15" customFormat="1" ht="15.75" customHeight="1"/>
    <row r="354" s="15" customFormat="1" ht="15.75" customHeight="1"/>
    <row r="355" s="15" customFormat="1" ht="15.75" customHeight="1"/>
    <row r="356" s="15" customFormat="1" ht="15.75" customHeight="1"/>
    <row r="357" s="15" customFormat="1" ht="15.75" customHeight="1"/>
    <row r="358" s="15" customFormat="1" ht="15.75" customHeight="1"/>
    <row r="359" s="15" customFormat="1" ht="15.75" customHeight="1"/>
    <row r="360" s="15" customFormat="1" ht="15.75" customHeight="1"/>
    <row r="361" s="15" customFormat="1" ht="15.75" customHeight="1"/>
    <row r="362" s="15" customFormat="1" ht="15.75" customHeight="1"/>
    <row r="363" s="15" customFormat="1" ht="15.75" customHeight="1"/>
    <row r="364" s="15" customFormat="1" ht="15.75" customHeight="1"/>
    <row r="365" s="15" customFormat="1" ht="15.75" customHeight="1"/>
    <row r="366" s="15" customFormat="1" ht="15.75" customHeight="1"/>
    <row r="367" s="15" customFormat="1" ht="15.75" customHeight="1"/>
    <row r="368" s="15" customFormat="1" ht="15.75" customHeight="1"/>
    <row r="369" s="15" customFormat="1" ht="15.75" customHeight="1"/>
    <row r="370" s="15" customFormat="1" ht="15.75" customHeight="1"/>
    <row r="371" s="15" customFormat="1" ht="15.75" customHeight="1"/>
    <row r="372" s="15" customFormat="1" ht="15.75" customHeight="1"/>
    <row r="373" s="15" customFormat="1" ht="15.75" customHeight="1"/>
    <row r="374" s="15" customFormat="1" ht="15.75" customHeight="1"/>
    <row r="375" s="15" customFormat="1" ht="15.75" customHeight="1"/>
    <row r="376" s="15" customFormat="1" ht="15.75" customHeight="1"/>
    <row r="377" s="15" customFormat="1" ht="15.75" customHeight="1"/>
    <row r="378" s="15" customFormat="1" ht="15.75" customHeight="1"/>
    <row r="379" s="15" customFormat="1" ht="15.75" customHeight="1"/>
    <row r="380" s="15" customFormat="1" ht="15.75" customHeight="1"/>
    <row r="381" s="15" customFormat="1" ht="15.75" customHeight="1"/>
    <row r="382" s="15" customFormat="1" ht="15.75" customHeight="1"/>
    <row r="383" s="15" customFormat="1" ht="15.75" customHeight="1"/>
    <row r="384" s="15" customFormat="1" ht="15.75" customHeight="1"/>
    <row r="385" s="15" customFormat="1" ht="15.75" customHeight="1"/>
    <row r="386" s="15" customFormat="1" ht="15.75" customHeight="1"/>
    <row r="387" s="15" customFormat="1" ht="15.75" customHeight="1"/>
    <row r="388" s="15" customFormat="1" ht="15.75" customHeight="1"/>
    <row r="389" s="15" customFormat="1" ht="15.75" customHeight="1"/>
    <row r="390" s="15" customFormat="1" ht="15.75" customHeight="1"/>
    <row r="391" s="15" customFormat="1" ht="15.75" customHeight="1"/>
    <row r="392" s="15" customFormat="1" ht="15.75" customHeight="1"/>
    <row r="393" s="15" customFormat="1" ht="15.75" customHeight="1"/>
    <row r="394" s="15" customFormat="1" ht="15.75" customHeight="1"/>
    <row r="395" s="15" customFormat="1" ht="15.75" customHeight="1"/>
    <row r="396" s="15" customFormat="1" ht="15.75" customHeight="1"/>
    <row r="397" s="15" customFormat="1" ht="15.75" customHeight="1"/>
    <row r="398" s="15" customFormat="1" ht="15.75" customHeight="1"/>
    <row r="399" s="15" customFormat="1" ht="15.75" customHeight="1"/>
    <row r="400" s="15" customFormat="1" ht="15.75" customHeight="1"/>
    <row r="401" s="15" customFormat="1" ht="15.75" customHeight="1"/>
    <row r="402" s="15" customFormat="1" ht="15.75" customHeight="1"/>
    <row r="403" s="15" customFormat="1" ht="15.75" customHeight="1"/>
    <row r="404" s="15" customFormat="1" ht="15.75" customHeight="1"/>
    <row r="405" s="15" customFormat="1" ht="15.75" customHeight="1"/>
    <row r="406" s="15" customFormat="1" ht="15.75" customHeight="1"/>
    <row r="407" s="15" customFormat="1" ht="15.75" customHeight="1"/>
    <row r="408" s="15" customFormat="1" ht="15.75" customHeight="1"/>
    <row r="409" s="15" customFormat="1" ht="15.75" customHeight="1"/>
    <row r="410" s="15" customFormat="1" ht="15.75" customHeight="1"/>
    <row r="411" s="15" customFormat="1" ht="15.75" customHeight="1"/>
    <row r="412" s="15" customFormat="1" ht="15.75" customHeight="1"/>
    <row r="413" s="15" customFormat="1" ht="15.75" customHeight="1"/>
    <row r="414" s="15" customFormat="1" ht="15.75" customHeight="1"/>
    <row r="415" s="15" customFormat="1" ht="15.75" customHeight="1"/>
    <row r="416" s="15" customFormat="1" ht="15.75" customHeight="1"/>
    <row r="417" s="15" customFormat="1" ht="15.75" customHeight="1"/>
    <row r="418" s="15" customFormat="1" ht="15.75" customHeight="1"/>
    <row r="419" s="15" customFormat="1" ht="15.75" customHeight="1"/>
    <row r="420" s="15" customFormat="1" ht="15.75" customHeight="1"/>
    <row r="421" s="15" customFormat="1" ht="15.75" customHeight="1"/>
    <row r="422" s="15" customFormat="1" ht="15.75" customHeight="1"/>
    <row r="423" s="15" customFormat="1" ht="15.75" customHeight="1"/>
    <row r="424" s="15" customFormat="1" ht="15.75" customHeight="1"/>
    <row r="425" s="15" customFormat="1" ht="15.75" customHeight="1"/>
    <row r="426" s="15" customFormat="1" ht="15.75" customHeight="1"/>
    <row r="427" s="15" customFormat="1" ht="15.75" customHeight="1"/>
    <row r="428" s="15" customFormat="1" ht="15.75" customHeight="1"/>
    <row r="429" s="15" customFormat="1" ht="15.75" customHeight="1"/>
    <row r="430" s="15" customFormat="1" ht="15.75" customHeight="1"/>
    <row r="431" s="15" customFormat="1" ht="15.75" customHeight="1"/>
    <row r="432" s="15" customFormat="1" ht="15.75" customHeight="1"/>
    <row r="433" s="15" customFormat="1" ht="15.75" customHeight="1"/>
    <row r="434" s="15" customFormat="1" ht="15.75" customHeight="1"/>
    <row r="435" s="15" customFormat="1" ht="15.75" customHeight="1"/>
    <row r="436" s="15" customFormat="1" ht="15.75" customHeight="1"/>
    <row r="437" s="15" customFormat="1" ht="15.75" customHeight="1"/>
    <row r="438" s="15" customFormat="1" ht="15.75" customHeight="1"/>
    <row r="439" s="15" customFormat="1" ht="15.75" customHeight="1"/>
    <row r="440" s="15" customFormat="1" ht="15.75" customHeight="1"/>
    <row r="441" s="15" customFormat="1" ht="15.75" customHeight="1"/>
    <row r="442" s="15" customFormat="1" ht="15.75" customHeight="1"/>
    <row r="443" s="15" customFormat="1" ht="15.75" customHeight="1"/>
    <row r="444" s="15" customFormat="1" ht="15.75" customHeight="1"/>
    <row r="445" s="15" customFormat="1" ht="15.75" customHeight="1"/>
    <row r="446" s="15" customFormat="1" ht="15.75" customHeight="1"/>
    <row r="447" s="15" customFormat="1" ht="15.75" customHeight="1"/>
    <row r="448" s="15" customFormat="1" ht="15.75" customHeight="1"/>
    <row r="449" s="15" customFormat="1" ht="15.75" customHeight="1"/>
    <row r="450" s="15" customFormat="1" ht="15.75" customHeight="1"/>
    <row r="451" s="15" customFormat="1" ht="15.75" customHeight="1"/>
    <row r="452" s="15" customFormat="1" ht="15.75" customHeight="1"/>
    <row r="453" s="15" customFormat="1" ht="15.75" customHeight="1"/>
    <row r="454" s="15" customFormat="1" ht="15.75" customHeight="1"/>
    <row r="455" s="15" customFormat="1" ht="15.75" customHeight="1"/>
    <row r="456" s="15" customFormat="1" ht="15.75" customHeight="1"/>
    <row r="457" s="15" customFormat="1" ht="15.75" customHeight="1"/>
    <row r="458" s="15" customFormat="1" ht="15.75" customHeight="1"/>
    <row r="459" s="15" customFormat="1" ht="15.75" customHeight="1"/>
    <row r="460" s="15" customFormat="1" ht="15.75" customHeight="1"/>
    <row r="461" s="15" customFormat="1" ht="15.75" customHeight="1"/>
    <row r="462" s="15" customFormat="1" ht="15.75" customHeight="1"/>
    <row r="463" s="15" customFormat="1" ht="15.75" customHeight="1"/>
    <row r="464" s="15" customFormat="1" ht="15.75" customHeight="1"/>
    <row r="465" s="15" customFormat="1" ht="15.75" customHeight="1"/>
    <row r="466" s="15" customFormat="1" ht="15.75" customHeight="1"/>
    <row r="467" s="15" customFormat="1" ht="15.75" customHeight="1"/>
    <row r="468" s="15" customFormat="1" ht="15.75" customHeight="1"/>
    <row r="469" s="15" customFormat="1" ht="15.75" customHeight="1"/>
    <row r="470" s="15" customFormat="1" ht="15.75" customHeight="1"/>
    <row r="471" s="15" customFormat="1" ht="15.75" customHeight="1"/>
    <row r="472" s="15" customFormat="1" ht="15.75" customHeight="1"/>
    <row r="473" s="15" customFormat="1" ht="15.75" customHeight="1"/>
    <row r="474" s="15" customFormat="1" ht="15.75" customHeight="1"/>
    <row r="475" s="15" customFormat="1" ht="15.75" customHeight="1"/>
    <row r="476" s="15" customFormat="1" ht="15.75" customHeight="1"/>
    <row r="477" s="15" customFormat="1" ht="15.75" customHeight="1"/>
    <row r="478" s="15" customFormat="1" ht="15.75" customHeight="1"/>
    <row r="479" s="15" customFormat="1" ht="15.75" customHeight="1"/>
    <row r="480" s="15" customFormat="1" ht="15.75" customHeight="1"/>
    <row r="481" s="15" customFormat="1" ht="15.75" customHeight="1"/>
    <row r="482" s="15" customFormat="1" ht="15.75" customHeight="1"/>
    <row r="483" s="15" customFormat="1" ht="15.75" customHeight="1"/>
    <row r="484" s="15" customFormat="1" ht="15.75" customHeight="1"/>
    <row r="485" s="15" customFormat="1" ht="15.75" customHeight="1"/>
    <row r="486" s="15" customFormat="1" ht="15.75" customHeight="1"/>
    <row r="487" s="15" customFormat="1" ht="15.75" customHeight="1"/>
    <row r="488" s="15" customFormat="1" ht="15.75" customHeight="1"/>
    <row r="489" s="15" customFormat="1" ht="15.75" customHeight="1"/>
    <row r="490" s="15" customFormat="1" ht="15.75" customHeight="1"/>
    <row r="491" s="15" customFormat="1" ht="15.75" customHeight="1"/>
    <row r="492" s="15" customFormat="1" ht="15.75" customHeight="1"/>
    <row r="493" s="15" customFormat="1" ht="15.75" customHeight="1"/>
    <row r="494" s="15" customFormat="1" ht="15.75" customHeight="1"/>
    <row r="495" s="15" customFormat="1" ht="15.75" customHeight="1"/>
    <row r="496" s="15" customFormat="1" ht="15.75" customHeight="1"/>
    <row r="497" s="15" customFormat="1" ht="15.75" customHeight="1"/>
    <row r="498" s="15" customFormat="1" ht="15.75" customHeight="1"/>
    <row r="499" s="15" customFormat="1" ht="15.75" customHeight="1"/>
    <row r="500" s="15" customFormat="1" ht="15.75" customHeight="1"/>
    <row r="501" s="15" customFormat="1" ht="15.75" customHeight="1"/>
    <row r="502" s="15" customFormat="1" ht="15.75" customHeight="1"/>
    <row r="503" s="15" customFormat="1" ht="15.75" customHeight="1"/>
    <row r="504" s="15" customFormat="1" ht="15.75" customHeight="1"/>
    <row r="505" s="15" customFormat="1" ht="15.75" customHeight="1"/>
    <row r="506" s="15" customFormat="1" ht="15.75" customHeight="1"/>
    <row r="507" s="15" customFormat="1" ht="15.75" customHeight="1"/>
    <row r="508" s="15" customFormat="1" ht="15.75" customHeight="1"/>
    <row r="509" s="15" customFormat="1" ht="15.75" customHeight="1"/>
    <row r="510" s="15" customFormat="1" ht="15.75" customHeight="1"/>
    <row r="511" s="15" customFormat="1" ht="15.75" customHeight="1"/>
    <row r="512" s="15" customFormat="1" ht="15.75" customHeight="1"/>
    <row r="513" s="15" customFormat="1" ht="15.75" customHeight="1"/>
    <row r="514" s="15" customFormat="1" ht="15.75" customHeight="1"/>
    <row r="515" s="15" customFormat="1" ht="15.75" customHeight="1"/>
    <row r="516" s="15" customFormat="1" ht="15.75" customHeight="1"/>
    <row r="517" s="15" customFormat="1" ht="15.75" customHeight="1"/>
    <row r="518" s="15" customFormat="1" ht="15.75" customHeight="1"/>
    <row r="519" s="15" customFormat="1" ht="15.75" customHeight="1"/>
    <row r="520" s="15" customFormat="1" ht="15.75" customHeight="1"/>
    <row r="521" s="15" customFormat="1" ht="15.75" customHeight="1"/>
    <row r="522" s="15" customFormat="1" ht="15.75" customHeight="1"/>
    <row r="523" s="15" customFormat="1" ht="15.75" customHeight="1"/>
    <row r="524" s="15" customFormat="1" ht="15.75" customHeight="1"/>
    <row r="525" s="15" customFormat="1" ht="15.75" customHeight="1"/>
    <row r="526" s="15" customFormat="1" ht="15.75" customHeight="1"/>
    <row r="527" s="15" customFormat="1" ht="15.75" customHeight="1"/>
    <row r="528" s="15" customFormat="1" ht="15.75" customHeight="1"/>
    <row r="529" s="15" customFormat="1" ht="15.75" customHeight="1"/>
    <row r="530" s="15" customFormat="1" ht="15.75" customHeight="1"/>
    <row r="531" s="15" customFormat="1" ht="15.75" customHeight="1"/>
    <row r="532" s="15" customFormat="1" ht="15.75" customHeight="1"/>
    <row r="533" s="15" customFormat="1" ht="15.75" customHeight="1"/>
    <row r="534" s="15" customFormat="1" ht="15.75" customHeight="1"/>
    <row r="535" s="15" customFormat="1" ht="15.75" customHeight="1"/>
    <row r="536" s="15" customFormat="1" ht="15.75" customHeight="1"/>
    <row r="537" s="15" customFormat="1" ht="15.75" customHeight="1"/>
    <row r="538" s="15" customFormat="1" ht="15.75" customHeight="1"/>
    <row r="539" s="15" customFormat="1" ht="15.75" customHeight="1"/>
    <row r="540" s="15" customFormat="1" ht="15.75" customHeight="1"/>
    <row r="541" s="15" customFormat="1" ht="15.75" customHeight="1"/>
    <row r="542" s="15" customFormat="1" ht="15.75" customHeight="1"/>
    <row r="543" s="15" customFormat="1" ht="15.75" customHeight="1"/>
    <row r="544" s="15" customFormat="1" ht="15.75" customHeight="1"/>
    <row r="545" s="15" customFormat="1" ht="15.75" customHeight="1"/>
    <row r="546" s="15" customFormat="1" ht="15.75" customHeight="1"/>
    <row r="547" s="15" customFormat="1" ht="15.75" customHeight="1"/>
    <row r="548" s="15" customFormat="1" ht="15.75" customHeight="1"/>
    <row r="549" s="15" customFormat="1" ht="15.75" customHeight="1"/>
    <row r="550" s="15" customFormat="1" ht="15.75" customHeight="1"/>
    <row r="551" s="15" customFormat="1" ht="15.75" customHeight="1"/>
    <row r="552" s="15" customFormat="1" ht="15.75" customHeight="1"/>
    <row r="553" s="15" customFormat="1" ht="15.75" customHeight="1"/>
    <row r="554" s="15" customFormat="1" ht="15.75" customHeight="1"/>
    <row r="555" s="15" customFormat="1" ht="15.75" customHeight="1"/>
    <row r="556" s="15" customFormat="1" ht="15.75" customHeight="1"/>
    <row r="557" s="15" customFormat="1" ht="15.75" customHeight="1"/>
    <row r="558" s="15" customFormat="1" ht="15.75" customHeight="1"/>
    <row r="559" s="15" customFormat="1" ht="15.75" customHeight="1"/>
    <row r="560" s="15" customFormat="1" ht="15.75" customHeight="1"/>
    <row r="561" s="15" customFormat="1" ht="15.75" customHeight="1"/>
    <row r="562" s="15" customFormat="1" ht="15.75" customHeight="1"/>
    <row r="563" s="15" customFormat="1" ht="15.75" customHeight="1"/>
    <row r="564" s="15" customFormat="1" ht="15.75" customHeight="1"/>
    <row r="565" s="15" customFormat="1" ht="15.75" customHeight="1"/>
    <row r="566" s="15" customFormat="1" ht="15.75" customHeight="1"/>
    <row r="567" s="15" customFormat="1" ht="15.75" customHeight="1"/>
    <row r="568" s="15" customFormat="1" ht="15.75" customHeight="1"/>
    <row r="569" s="15" customFormat="1" ht="15.75" customHeight="1"/>
    <row r="570" s="15" customFormat="1" ht="15.75" customHeight="1"/>
    <row r="571" s="15" customFormat="1" ht="15.75" customHeight="1"/>
    <row r="572" s="15" customFormat="1" ht="15.75" customHeight="1"/>
    <row r="573" s="15" customFormat="1" ht="15.75" customHeight="1"/>
    <row r="574" s="15" customFormat="1" ht="15.75" customHeight="1"/>
    <row r="575" s="15" customFormat="1" ht="15.75" customHeight="1"/>
    <row r="576" s="15" customFormat="1" ht="15.75" customHeight="1"/>
    <row r="577" s="15" customFormat="1" ht="15.75" customHeight="1"/>
    <row r="578" s="15" customFormat="1" ht="15.75" customHeight="1"/>
    <row r="579" s="15" customFormat="1" ht="15.75" customHeight="1"/>
    <row r="580" s="15" customFormat="1" ht="15.75" customHeight="1"/>
    <row r="581" s="15" customFormat="1" ht="15.75" customHeight="1"/>
    <row r="582" s="15" customFormat="1" ht="15.75" customHeight="1"/>
    <row r="583" s="15" customFormat="1" ht="15.75" customHeight="1"/>
    <row r="584" s="15" customFormat="1" ht="15.75" customHeight="1"/>
    <row r="585" s="15" customFormat="1" ht="15.75" customHeight="1"/>
    <row r="586" s="15" customFormat="1" ht="15.75" customHeight="1"/>
    <row r="587" s="15" customFormat="1" ht="15.75" customHeight="1"/>
    <row r="588" s="15" customFormat="1" ht="15.75" customHeight="1"/>
    <row r="589" s="15" customFormat="1" ht="15.75" customHeight="1"/>
    <row r="590" s="15" customFormat="1" ht="15.75" customHeight="1"/>
    <row r="591" s="15" customFormat="1" ht="15.75" customHeight="1"/>
    <row r="592" s="15" customFormat="1" ht="15.75" customHeight="1"/>
    <row r="593" s="15" customFormat="1" ht="15.75" customHeight="1"/>
    <row r="594" s="15" customFormat="1" ht="15.75" customHeight="1"/>
    <row r="595" s="15" customFormat="1" ht="15.75" customHeight="1"/>
    <row r="596" s="15" customFormat="1" ht="15.75" customHeight="1"/>
    <row r="597" s="15" customFormat="1" ht="15.75" customHeight="1"/>
    <row r="598" s="15" customFormat="1" ht="15.75" customHeight="1"/>
    <row r="599" s="15" customFormat="1" ht="15.75" customHeight="1"/>
    <row r="600" s="15" customFormat="1" ht="15.75" customHeight="1"/>
    <row r="601" s="15" customFormat="1" ht="15.75" customHeight="1"/>
    <row r="602" s="15" customFormat="1" ht="15.75" customHeight="1"/>
    <row r="603" s="15" customFormat="1" ht="15.75" customHeight="1"/>
    <row r="604" s="15" customFormat="1" ht="15.75" customHeight="1"/>
    <row r="605" s="15" customFormat="1" ht="15.75" customHeight="1"/>
    <row r="606" s="15" customFormat="1" ht="15.75" customHeight="1"/>
    <row r="607" s="15" customFormat="1" ht="15.75" customHeight="1"/>
    <row r="608" s="15" customFormat="1" ht="15.75" customHeight="1"/>
    <row r="609" s="15" customFormat="1" ht="15.75" customHeight="1"/>
    <row r="610" s="15" customFormat="1" ht="15.75" customHeight="1"/>
    <row r="611" s="15" customFormat="1" ht="15.75" customHeight="1"/>
    <row r="612" s="15" customFormat="1" ht="15.75" customHeight="1"/>
    <row r="613" s="15" customFormat="1" ht="15.75" customHeight="1"/>
    <row r="614" s="15" customFormat="1" ht="15.75" customHeight="1"/>
    <row r="615" s="15" customFormat="1" ht="15.75" customHeight="1"/>
    <row r="616" s="15" customFormat="1" ht="15.75" customHeight="1"/>
    <row r="617" s="15" customFormat="1" ht="15.75" customHeight="1"/>
    <row r="618" s="15" customFormat="1" ht="15.75" customHeight="1"/>
    <row r="619" s="15" customFormat="1" ht="15.75" customHeight="1"/>
    <row r="620" s="15" customFormat="1" ht="15.75" customHeight="1"/>
    <row r="621" s="15" customFormat="1" ht="15.75" customHeight="1"/>
    <row r="622" s="15" customFormat="1" ht="15.75" customHeight="1"/>
    <row r="623" s="15" customFormat="1" ht="15.75" customHeight="1"/>
    <row r="624" s="15" customFormat="1" ht="15.75" customHeight="1"/>
    <row r="625" s="15" customFormat="1" ht="15.75" customHeight="1"/>
    <row r="626" s="15" customFormat="1" ht="15.75" customHeight="1"/>
    <row r="627" s="15" customFormat="1" ht="15.75" customHeight="1"/>
    <row r="628" s="15" customFormat="1" ht="15.75" customHeight="1"/>
    <row r="629" s="15" customFormat="1" ht="15.75" customHeight="1"/>
    <row r="630" s="15" customFormat="1" ht="15.75" customHeight="1"/>
    <row r="631" s="15" customFormat="1" ht="15.75" customHeight="1"/>
    <row r="632" s="15" customFormat="1" ht="15.75" customHeight="1"/>
    <row r="633" s="15" customFormat="1" ht="15.75" customHeight="1"/>
    <row r="634" s="15" customFormat="1" ht="15.75" customHeight="1"/>
    <row r="635" s="15" customFormat="1" ht="15.75" customHeight="1"/>
    <row r="636" s="15" customFormat="1" ht="15.75" customHeight="1"/>
    <row r="637" s="15" customFormat="1" ht="15.75" customHeight="1"/>
    <row r="638" s="15" customFormat="1" ht="15.75" customHeight="1"/>
    <row r="639" s="15" customFormat="1" ht="15.75" customHeight="1"/>
    <row r="640" s="15" customFormat="1" ht="15.75" customHeight="1"/>
    <row r="641" s="15" customFormat="1" ht="15.75" customHeight="1"/>
    <row r="642" s="15" customFormat="1" ht="15.75" customHeight="1"/>
    <row r="643" s="15" customFormat="1" ht="15.75" customHeight="1"/>
    <row r="644" s="15" customFormat="1" ht="15.75" customHeight="1"/>
    <row r="645" s="15" customFormat="1" ht="15.75" customHeight="1"/>
    <row r="646" s="15" customFormat="1" ht="15.75" customHeight="1"/>
    <row r="647" s="15" customFormat="1" ht="15.75" customHeight="1"/>
    <row r="648" s="15" customFormat="1" ht="15.75" customHeight="1"/>
    <row r="649" s="15" customFormat="1" ht="15.75" customHeight="1"/>
    <row r="650" s="15" customFormat="1" ht="15.75" customHeight="1"/>
    <row r="651" s="15" customFormat="1" ht="15.75" customHeight="1"/>
    <row r="652" s="15" customFormat="1" ht="15.75" customHeight="1"/>
    <row r="653" s="15" customFormat="1" ht="15.75" customHeight="1"/>
    <row r="654" s="15" customFormat="1" ht="15.75" customHeight="1"/>
    <row r="655" s="15" customFormat="1" ht="15.75" customHeight="1"/>
    <row r="656" s="15" customFormat="1" ht="15.75" customHeight="1"/>
    <row r="657" s="15" customFormat="1" ht="15.75" customHeight="1"/>
    <row r="658" s="15" customFormat="1" ht="15.75" customHeight="1"/>
    <row r="659" s="15" customFormat="1" ht="15.75" customHeight="1"/>
    <row r="660" s="15" customFormat="1" ht="15.75" customHeight="1"/>
    <row r="661" s="15" customFormat="1" ht="15.75" customHeight="1"/>
    <row r="662" s="15" customFormat="1" ht="15.75" customHeight="1"/>
    <row r="663" s="15" customFormat="1" ht="15.75" customHeight="1"/>
    <row r="664" s="15" customFormat="1" ht="15.75" customHeight="1"/>
    <row r="665" s="15" customFormat="1" ht="15.75" customHeight="1"/>
    <row r="666" s="15" customFormat="1" ht="15.75" customHeight="1"/>
    <row r="667" s="15" customFormat="1" ht="15.75" customHeight="1"/>
    <row r="668" s="15" customFormat="1" ht="15.75" customHeight="1"/>
    <row r="669" s="15" customFormat="1" ht="15.75" customHeight="1"/>
    <row r="670" s="15" customFormat="1" ht="15.75" customHeight="1"/>
    <row r="671" s="15" customFormat="1" ht="15.75" customHeight="1"/>
    <row r="672" s="15" customFormat="1" ht="15.75" customHeight="1"/>
    <row r="673" s="15" customFormat="1" ht="15.75" customHeight="1"/>
    <row r="674" s="15" customFormat="1" ht="15.75" customHeight="1"/>
    <row r="675" s="15" customFormat="1" ht="15.75" customHeight="1"/>
    <row r="676" s="15" customFormat="1" ht="15.75" customHeight="1"/>
    <row r="677" s="15" customFormat="1" ht="15.75" customHeight="1"/>
    <row r="678" s="15" customFormat="1" ht="15.75" customHeight="1"/>
    <row r="679" s="15" customFormat="1" ht="15.75" customHeight="1"/>
    <row r="680" s="15" customFormat="1" ht="15.75" customHeight="1"/>
    <row r="681" s="15" customFormat="1" ht="15.75" customHeight="1"/>
    <row r="682" s="15" customFormat="1" ht="15.75" customHeight="1"/>
    <row r="683" s="15" customFormat="1" ht="15.75" customHeight="1"/>
    <row r="684" s="15" customFormat="1" ht="15.75" customHeight="1"/>
    <row r="685" s="15" customFormat="1" ht="15.75" customHeight="1"/>
    <row r="686" s="15" customFormat="1" ht="15.75" customHeight="1"/>
    <row r="687" s="15" customFormat="1" ht="15.75" customHeight="1"/>
    <row r="688" s="15" customFormat="1" ht="15.75" customHeight="1"/>
    <row r="689" s="15" customFormat="1" ht="15.75" customHeight="1"/>
    <row r="690" s="15" customFormat="1" ht="15.75" customHeight="1"/>
    <row r="691" s="15" customFormat="1" ht="15.75" customHeight="1"/>
    <row r="692" s="15" customFormat="1" ht="15.75" customHeight="1"/>
    <row r="693" s="15" customFormat="1" ht="15.75" customHeight="1"/>
    <row r="694" s="15" customFormat="1" ht="15.75" customHeight="1"/>
    <row r="695" s="15" customFormat="1" ht="15.75" customHeight="1"/>
    <row r="696" s="15" customFormat="1" ht="15.75" customHeight="1"/>
    <row r="697" s="15" customFormat="1" ht="15.75" customHeight="1"/>
    <row r="698" s="15" customFormat="1" ht="15.75" customHeight="1"/>
    <row r="699" s="15" customFormat="1" ht="15.75" customHeight="1"/>
    <row r="700" s="15" customFormat="1" ht="15.75" customHeight="1"/>
    <row r="701" s="15" customFormat="1" ht="15.75" customHeight="1"/>
    <row r="702" s="15" customFormat="1" ht="15.75" customHeight="1"/>
    <row r="703" s="15" customFormat="1" ht="15.75" customHeight="1"/>
    <row r="704" s="15" customFormat="1" ht="15.75" customHeight="1"/>
    <row r="705" s="15" customFormat="1" ht="15.75" customHeight="1"/>
    <row r="706" s="15" customFormat="1" ht="15.75" customHeight="1"/>
    <row r="707" s="15" customFormat="1" ht="15.75" customHeight="1"/>
    <row r="708" s="15" customFormat="1" ht="15.75" customHeight="1"/>
    <row r="709" s="15" customFormat="1" ht="15.75" customHeight="1"/>
    <row r="710" s="15" customFormat="1" ht="15.75" customHeight="1"/>
    <row r="711" s="15" customFormat="1" ht="15.75" customHeight="1"/>
    <row r="712" s="15" customFormat="1" ht="15.75" customHeight="1"/>
    <row r="713" s="15" customFormat="1" ht="15.75" customHeight="1"/>
    <row r="714" s="15" customFormat="1" ht="15.75" customHeight="1"/>
    <row r="715" s="15" customFormat="1" ht="15.75" customHeight="1"/>
    <row r="716" s="15" customFormat="1" ht="15.75" customHeight="1"/>
    <row r="717" s="15" customFormat="1" ht="15.75" customHeight="1"/>
    <row r="718" s="15" customFormat="1" ht="15.75" customHeight="1"/>
    <row r="719" s="15" customFormat="1" ht="15.75" customHeight="1"/>
    <row r="720" s="15" customFormat="1" ht="15.75" customHeight="1"/>
    <row r="721" s="15" customFormat="1" ht="15.75" customHeight="1"/>
    <row r="722" s="15" customFormat="1" ht="15.75" customHeight="1"/>
    <row r="723" s="15" customFormat="1" ht="15.75" customHeight="1"/>
    <row r="724" s="15" customFormat="1" ht="15.75" customHeight="1"/>
    <row r="725" s="15" customFormat="1" ht="15.75" customHeight="1"/>
    <row r="726" s="15" customFormat="1" ht="15.75" customHeight="1"/>
    <row r="727" s="15" customFormat="1" ht="15.75" customHeight="1"/>
    <row r="728" s="15" customFormat="1" ht="15.75" customHeight="1"/>
    <row r="729" s="15" customFormat="1" ht="15.75" customHeight="1"/>
    <row r="730" s="15" customFormat="1" ht="15.75" customHeight="1"/>
    <row r="731" s="15" customFormat="1" ht="15.75" customHeight="1"/>
    <row r="732" s="15" customFormat="1" ht="15.75" customHeight="1"/>
    <row r="733" s="15" customFormat="1" ht="15.75" customHeight="1"/>
    <row r="734" s="15" customFormat="1" ht="15.75" customHeight="1"/>
    <row r="735" s="15" customFormat="1" ht="15.75" customHeight="1"/>
    <row r="736" s="15" customFormat="1" ht="15.75" customHeight="1"/>
    <row r="737" s="15" customFormat="1" ht="15.75" customHeight="1"/>
    <row r="738" s="15" customFormat="1" ht="15.75" customHeight="1"/>
    <row r="739" s="15" customFormat="1" ht="15.75" customHeight="1"/>
    <row r="740" s="15" customFormat="1" ht="15.75" customHeight="1"/>
    <row r="741" s="15" customFormat="1" ht="15.75" customHeight="1"/>
    <row r="742" s="15" customFormat="1" ht="15.75" customHeight="1"/>
    <row r="743" s="15" customFormat="1" ht="15.75" customHeight="1"/>
    <row r="744" s="15" customFormat="1" ht="15.75" customHeight="1"/>
    <row r="745" s="15" customFormat="1" ht="15.75" customHeight="1"/>
    <row r="746" s="15" customFormat="1" ht="15.75" customHeight="1"/>
    <row r="747" s="15" customFormat="1" ht="15.75" customHeight="1"/>
    <row r="748" s="15" customFormat="1" ht="15.75" customHeight="1"/>
    <row r="749" s="15" customFormat="1" ht="15.75" customHeight="1"/>
    <row r="750" s="15" customFormat="1" ht="15.75" customHeight="1"/>
    <row r="751" s="15" customFormat="1" ht="15.75" customHeight="1"/>
    <row r="752" s="15" customFormat="1" ht="15.75" customHeight="1"/>
    <row r="753" s="15" customFormat="1" ht="15.75" customHeight="1"/>
    <row r="754" s="15" customFormat="1" ht="15.75" customHeight="1"/>
    <row r="755" s="15" customFormat="1" ht="15.75" customHeight="1"/>
    <row r="756" s="15" customFormat="1" ht="15.75" customHeight="1"/>
    <row r="757" s="15" customFormat="1" ht="15.75" customHeight="1"/>
    <row r="758" s="15" customFormat="1" ht="15.75" customHeight="1"/>
    <row r="759" s="15" customFormat="1" ht="15.75" customHeight="1"/>
    <row r="760" s="15" customFormat="1" ht="15.75" customHeight="1"/>
    <row r="761" s="15" customFormat="1" ht="15.75" customHeight="1"/>
    <row r="762" s="15" customFormat="1" ht="15.75" customHeight="1"/>
    <row r="763" s="15" customFormat="1" ht="15.75" customHeight="1"/>
    <row r="764" s="15" customFormat="1" ht="15.75" customHeight="1"/>
    <row r="765" s="15" customFormat="1" ht="15.75" customHeight="1"/>
    <row r="766" s="15" customFormat="1" ht="15.75" customHeight="1"/>
    <row r="767" s="15" customFormat="1" ht="15.75" customHeight="1"/>
    <row r="768" s="15" customFormat="1" ht="15.75" customHeight="1"/>
    <row r="769" s="15" customFormat="1" ht="15.75" customHeight="1"/>
    <row r="770" s="15" customFormat="1" ht="15.75" customHeight="1"/>
    <row r="771" s="15" customFormat="1" ht="15.75" customHeight="1"/>
    <row r="772" s="15" customFormat="1" ht="15.75" customHeight="1"/>
    <row r="773" s="15" customFormat="1" ht="15.75" customHeight="1"/>
    <row r="774" s="15" customFormat="1" ht="15.75" customHeight="1"/>
    <row r="775" s="15" customFormat="1" ht="15.75" customHeight="1"/>
    <row r="776" s="15" customFormat="1" ht="15.75" customHeight="1"/>
    <row r="777" s="15" customFormat="1" ht="15.75" customHeight="1"/>
    <row r="778" s="15" customFormat="1" ht="15.75" customHeight="1"/>
    <row r="779" s="15" customFormat="1" ht="15.75" customHeight="1"/>
    <row r="780" s="15" customFormat="1" ht="15.75" customHeight="1"/>
    <row r="781" s="15" customFormat="1" ht="15.75" customHeight="1"/>
    <row r="782" s="15" customFormat="1" ht="15.75" customHeight="1"/>
    <row r="783" s="15" customFormat="1" ht="15.75" customHeight="1"/>
    <row r="784" s="15" customFormat="1" ht="15.75" customHeight="1"/>
    <row r="785" s="15" customFormat="1" ht="15.75" customHeight="1"/>
    <row r="786" s="15" customFormat="1" ht="15.75" customHeight="1"/>
    <row r="787" s="15" customFormat="1" ht="15.75" customHeight="1"/>
    <row r="788" s="15" customFormat="1" ht="15.75" customHeight="1"/>
    <row r="789" s="15" customFormat="1" ht="15.75" customHeight="1"/>
    <row r="790" s="15" customFormat="1" ht="15.75" customHeight="1"/>
    <row r="791" s="15" customFormat="1" ht="15.75" customHeight="1"/>
    <row r="792" s="15" customFormat="1" ht="15.75" customHeight="1"/>
    <row r="793" s="15" customFormat="1" ht="15.75" customHeight="1"/>
    <row r="794" s="15" customFormat="1" ht="15.75" customHeight="1"/>
    <row r="795" s="15" customFormat="1" ht="15.75" customHeight="1"/>
    <row r="796" s="15" customFormat="1" ht="15.75" customHeight="1"/>
    <row r="797" s="15" customFormat="1" ht="15.75" customHeight="1"/>
    <row r="798" s="15" customFormat="1" ht="15.75" customHeight="1"/>
    <row r="799" s="15" customFormat="1" ht="15.75" customHeight="1"/>
    <row r="800" s="15" customFormat="1" ht="15.75" customHeight="1"/>
    <row r="801" s="15" customFormat="1" ht="15.75" customHeight="1"/>
    <row r="802" s="15" customFormat="1" ht="15.75" customHeight="1"/>
    <row r="803" s="15" customFormat="1" ht="15.75" customHeight="1"/>
    <row r="804" s="15" customFormat="1" ht="15.75" customHeight="1"/>
    <row r="805" s="15" customFormat="1" ht="15.75" customHeight="1"/>
    <row r="806" s="15" customFormat="1" ht="15.75" customHeight="1"/>
    <row r="807" s="15" customFormat="1" ht="15.75" customHeight="1"/>
    <row r="808" s="15" customFormat="1" ht="15.75" customHeight="1"/>
    <row r="809" s="15" customFormat="1" ht="15.75" customHeight="1"/>
    <row r="810" s="15" customFormat="1" ht="15.75" customHeight="1"/>
    <row r="811" s="15" customFormat="1" ht="15.75" customHeight="1"/>
    <row r="812" s="15" customFormat="1" ht="15.75" customHeight="1"/>
    <row r="813" s="15" customFormat="1" ht="15.75" customHeight="1"/>
    <row r="814" s="15" customFormat="1" ht="15.75" customHeight="1"/>
    <row r="815" s="15" customFormat="1" ht="15.75" customHeight="1"/>
    <row r="816" s="15" customFormat="1" ht="15.75" customHeight="1"/>
    <row r="817" s="15" customFormat="1" ht="15.75" customHeight="1"/>
    <row r="818" s="15" customFormat="1" ht="15.75" customHeight="1"/>
    <row r="819" s="15" customFormat="1" ht="15.75" customHeight="1"/>
    <row r="820" s="15" customFormat="1" ht="15.75" customHeight="1"/>
    <row r="821" s="15" customFormat="1" ht="15.75" customHeight="1"/>
    <row r="822" s="15" customFormat="1" ht="15.75" customHeight="1"/>
    <row r="823" s="15" customFormat="1" ht="15.75" customHeight="1"/>
    <row r="824" s="15" customFormat="1" ht="15.75" customHeight="1"/>
    <row r="825" s="15" customFormat="1" ht="15.75" customHeight="1"/>
    <row r="826" s="15" customFormat="1" ht="15.75" customHeight="1"/>
    <row r="827" s="15" customFormat="1" ht="15.75" customHeight="1"/>
    <row r="828" s="15" customFormat="1" ht="15.75" customHeight="1"/>
    <row r="829" s="15" customFormat="1" ht="15.75" customHeight="1"/>
    <row r="830" s="15" customFormat="1" ht="15.75" customHeight="1"/>
    <row r="831" s="15" customFormat="1" ht="15.75" customHeight="1"/>
    <row r="832" s="15" customFormat="1" ht="15.75" customHeight="1"/>
    <row r="833" s="15" customFormat="1" ht="15.75" customHeight="1"/>
    <row r="834" s="15" customFormat="1" ht="15.75" customHeight="1"/>
    <row r="835" s="15" customFormat="1" ht="15.75" customHeight="1"/>
    <row r="836" s="15" customFormat="1" ht="15.75" customHeight="1"/>
    <row r="837" s="15" customFormat="1" ht="15.75" customHeight="1"/>
    <row r="838" s="15" customFormat="1" ht="15.75" customHeight="1"/>
    <row r="839" s="15" customFormat="1" ht="15.75" customHeight="1"/>
    <row r="840" s="15" customFormat="1" ht="15.75" customHeight="1"/>
    <row r="841" s="15" customFormat="1" ht="15.75" customHeight="1"/>
    <row r="842" s="15" customFormat="1" ht="15.75" customHeight="1"/>
    <row r="843" s="15" customFormat="1" ht="15.75" customHeight="1"/>
    <row r="844" s="15" customFormat="1" ht="15.75" customHeight="1"/>
    <row r="845" s="15" customFormat="1" ht="15.75" customHeight="1"/>
    <row r="846" s="15" customFormat="1" ht="15.75" customHeight="1"/>
    <row r="847" s="15" customFormat="1" ht="15.75" customHeight="1"/>
    <row r="848" s="15" customFormat="1" ht="15.75" customHeight="1"/>
    <row r="849" s="15" customFormat="1" ht="15.75" customHeight="1"/>
    <row r="850" s="15" customFormat="1" ht="15.75" customHeight="1"/>
    <row r="851" s="15" customFormat="1" ht="15.75" customHeight="1"/>
    <row r="852" s="15" customFormat="1" ht="15.75" customHeight="1"/>
    <row r="853" s="15" customFormat="1" ht="15.75" customHeight="1"/>
    <row r="854" s="15" customFormat="1" ht="15.75" customHeight="1"/>
    <row r="855" s="15" customFormat="1" ht="15.75" customHeight="1"/>
    <row r="856" s="15" customFormat="1" ht="15.75" customHeight="1"/>
    <row r="857" s="15" customFormat="1" ht="15.75" customHeight="1"/>
    <row r="858" s="15" customFormat="1" ht="15.75" customHeight="1"/>
    <row r="859" s="15" customFormat="1" ht="15.75" customHeight="1"/>
    <row r="860" s="15" customFormat="1" ht="15.75" customHeight="1"/>
    <row r="861" s="15" customFormat="1" ht="15.75" customHeight="1"/>
    <row r="862" s="15" customFormat="1" ht="15.75" customHeight="1"/>
    <row r="863" s="15" customFormat="1" ht="15.75" customHeight="1"/>
    <row r="864" s="15" customFormat="1" ht="15.75" customHeight="1"/>
    <row r="865" s="15" customFormat="1" ht="15.75" customHeight="1"/>
    <row r="866" s="15" customFormat="1" ht="15.75" customHeight="1"/>
    <row r="867" s="15" customFormat="1" ht="15.75" customHeight="1"/>
    <row r="868" s="15" customFormat="1" ht="15.75" customHeight="1"/>
    <row r="869" s="15" customFormat="1" ht="15.75" customHeight="1"/>
    <row r="870" s="15" customFormat="1" ht="15.75" customHeight="1"/>
    <row r="871" s="15" customFormat="1" ht="15.75" customHeight="1"/>
    <row r="872" s="15" customFormat="1" ht="15.75" customHeight="1"/>
    <row r="873" s="15" customFormat="1" ht="15.75" customHeight="1"/>
    <row r="874" s="15" customFormat="1" ht="15.75" customHeight="1"/>
    <row r="875" s="15" customFormat="1" ht="15.75" customHeight="1"/>
    <row r="876" s="15" customFormat="1" ht="15.75" customHeight="1"/>
    <row r="877" s="15" customFormat="1" ht="15.75" customHeight="1"/>
    <row r="878" s="15" customFormat="1" ht="15.75" customHeight="1"/>
    <row r="879" s="15" customFormat="1" ht="15.75" customHeight="1"/>
    <row r="880" s="15" customFormat="1" ht="15.75" customHeight="1"/>
    <row r="881" s="15" customFormat="1" ht="15.75" customHeight="1"/>
    <row r="882" s="15" customFormat="1" ht="15.75" customHeight="1"/>
    <row r="883" s="15" customFormat="1" ht="15.75" customHeight="1"/>
    <row r="884" s="15" customFormat="1" ht="15.75" customHeight="1"/>
    <row r="885" s="15" customFormat="1" ht="15.75" customHeight="1"/>
    <row r="886" s="15" customFormat="1" ht="15.75" customHeight="1"/>
    <row r="887" s="15" customFormat="1" ht="15.75" customHeight="1"/>
    <row r="888" s="15" customFormat="1" ht="15.75" customHeight="1"/>
    <row r="889" s="15" customFormat="1" ht="15.75" customHeight="1"/>
    <row r="890" s="15" customFormat="1" ht="15.75" customHeight="1"/>
    <row r="891" s="15" customFormat="1" ht="15.75" customHeight="1"/>
    <row r="892" s="15" customFormat="1" ht="15.75" customHeight="1"/>
    <row r="893" s="15" customFormat="1" ht="15.75" customHeight="1"/>
    <row r="894" s="15" customFormat="1" ht="15.75" customHeight="1"/>
    <row r="895" s="15" customFormat="1" ht="15.75" customHeight="1"/>
    <row r="896" s="15" customFormat="1" ht="15.75" customHeight="1"/>
    <row r="897" s="15" customFormat="1" ht="15.75" customHeight="1"/>
    <row r="898" s="15" customFormat="1" ht="15.75" customHeight="1"/>
    <row r="899" s="15" customFormat="1" ht="15.75" customHeight="1"/>
    <row r="900" s="15" customFormat="1" ht="15.75" customHeight="1"/>
    <row r="901" s="15" customFormat="1" ht="15.75" customHeight="1"/>
    <row r="902" s="15" customFormat="1" ht="15.75" customHeight="1"/>
    <row r="903" s="15" customFormat="1" ht="15.75" customHeight="1"/>
    <row r="904" s="15" customFormat="1" ht="15.75" customHeight="1"/>
    <row r="905" s="15" customFormat="1" ht="15.75" customHeight="1"/>
    <row r="906" s="15" customFormat="1" ht="15.75" customHeight="1"/>
    <row r="907" s="15" customFormat="1" ht="15.75" customHeight="1"/>
    <row r="908" s="15" customFormat="1" ht="15.75" customHeight="1"/>
    <row r="909" s="15" customFormat="1" ht="15.75" customHeight="1"/>
    <row r="910" s="15" customFormat="1" ht="15.75" customHeight="1"/>
    <row r="911" s="15" customFormat="1" ht="15.75" customHeight="1"/>
    <row r="912" s="15" customFormat="1" ht="15.75" customHeight="1"/>
    <row r="913" s="15" customFormat="1" ht="15.75" customHeight="1"/>
    <row r="914" s="15" customFormat="1" ht="15.75" customHeight="1"/>
    <row r="915" s="15" customFormat="1" ht="15.75" customHeight="1"/>
    <row r="916" s="15" customFormat="1" ht="15.75" customHeight="1"/>
    <row r="917" s="15" customFormat="1" ht="15.75" customHeight="1"/>
    <row r="918" s="15" customFormat="1" ht="15.75" customHeight="1"/>
    <row r="919" s="15" customFormat="1" ht="15.75" customHeight="1"/>
    <row r="920" s="15" customFormat="1" ht="15.75" customHeight="1"/>
    <row r="921" s="15" customFormat="1" ht="15.75" customHeight="1"/>
    <row r="922" s="15" customFormat="1" ht="15.75" customHeight="1"/>
    <row r="923" s="15" customFormat="1" ht="15.75" customHeight="1"/>
    <row r="924" s="15" customFormat="1" ht="15.75" customHeight="1"/>
    <row r="925" s="15" customFormat="1" ht="15.75" customHeight="1"/>
    <row r="926" s="15" customFormat="1" ht="15.75" customHeight="1"/>
    <row r="927" s="15" customFormat="1" ht="15.75" customHeight="1"/>
    <row r="928" s="15" customFormat="1" ht="15.75" customHeight="1"/>
    <row r="929" s="15" customFormat="1" ht="15.75" customHeight="1"/>
    <row r="930" s="15" customFormat="1" ht="15.75" customHeight="1"/>
    <row r="931" s="15" customFormat="1" ht="15.75" customHeight="1"/>
    <row r="932" s="15" customFormat="1" ht="15.75" customHeight="1"/>
    <row r="933" s="15" customFormat="1" ht="15.75" customHeight="1"/>
    <row r="934" s="15" customFormat="1" ht="15.75" customHeight="1"/>
    <row r="935" s="15" customFormat="1" ht="15.75" customHeight="1"/>
    <row r="936" s="15" customFormat="1" ht="15.75" customHeight="1"/>
    <row r="937" s="15" customFormat="1" ht="15.75" customHeight="1"/>
    <row r="938" s="15" customFormat="1" ht="15.75" customHeight="1"/>
    <row r="939" s="15" customFormat="1" ht="15.75" customHeight="1"/>
    <row r="940" s="15" customFormat="1" ht="15.75" customHeight="1"/>
    <row r="941" s="15" customFormat="1" ht="15.75" customHeight="1"/>
    <row r="942" s="15" customFormat="1" ht="15.75" customHeight="1"/>
    <row r="943" s="15" customFormat="1" ht="15.75" customHeight="1"/>
    <row r="944" s="15" customFormat="1" ht="15.75" customHeight="1"/>
    <row r="945" s="15" customFormat="1" ht="15.75" customHeight="1"/>
    <row r="946" s="15" customFormat="1" ht="15.75" customHeight="1"/>
    <row r="947" s="15" customFormat="1" ht="15.75" customHeight="1"/>
    <row r="948" s="15" customFormat="1" ht="15.75" customHeight="1"/>
    <row r="949" s="15" customFormat="1" ht="15.75" customHeight="1"/>
    <row r="950" s="15" customFormat="1" ht="15.75" customHeight="1"/>
    <row r="951" s="15" customFormat="1" ht="15.75" customHeight="1"/>
    <row r="952" s="15" customFormat="1" ht="15.75" customHeight="1"/>
    <row r="953" s="15" customFormat="1" ht="15.75" customHeight="1"/>
    <row r="954" s="15" customFormat="1" ht="15.75" customHeight="1"/>
    <row r="955" s="15" customFormat="1" ht="15.75" customHeight="1"/>
    <row r="956" s="15" customFormat="1" ht="15.75" customHeight="1"/>
    <row r="957" s="15" customFormat="1" ht="15.75" customHeight="1"/>
    <row r="958" s="15" customFormat="1" ht="15.75" customHeight="1"/>
    <row r="959" s="15" customFormat="1" ht="15.75" customHeight="1"/>
    <row r="960" s="15" customFormat="1" ht="15.75" customHeight="1"/>
    <row r="961" s="15" customFormat="1" ht="15.75" customHeight="1"/>
    <row r="962" s="15" customFormat="1" ht="15.75" customHeight="1"/>
    <row r="963" s="15" customFormat="1" ht="15.75" customHeight="1"/>
    <row r="964" s="15" customFormat="1" ht="15.75" customHeight="1"/>
    <row r="965" s="15" customFormat="1" ht="15.75" customHeight="1"/>
    <row r="966" s="15" customFormat="1" ht="15.75" customHeight="1"/>
    <row r="967" s="15" customFormat="1" ht="15.75" customHeight="1"/>
    <row r="968" s="15" customFormat="1" ht="15.75" customHeight="1"/>
    <row r="969" s="15" customFormat="1" ht="15.75" customHeight="1"/>
    <row r="970" s="15" customFormat="1" ht="15.75" customHeight="1"/>
    <row r="971" s="15" customFormat="1" ht="15.75" customHeight="1"/>
    <row r="972" s="15" customFormat="1" ht="15.75" customHeight="1"/>
    <row r="973" s="15" customFormat="1" ht="15.75" customHeight="1"/>
    <row r="974" s="15" customFormat="1" ht="15.75" customHeight="1"/>
    <row r="975" s="15" customFormat="1" ht="15.75" customHeight="1"/>
    <row r="976" s="15" customFormat="1" ht="15.75" customHeight="1"/>
    <row r="977" s="15" customFormat="1" ht="15.75" customHeight="1"/>
    <row r="978" s="15" customFormat="1" ht="15.75" customHeight="1"/>
    <row r="979" s="15" customFormat="1" ht="15.75" customHeight="1"/>
    <row r="980" s="15" customFormat="1" ht="15.75" customHeight="1"/>
    <row r="981" s="15" customFormat="1" ht="15.75" customHeight="1"/>
    <row r="982" s="15" customFormat="1" ht="15.75" customHeight="1"/>
    <row r="983" s="15" customFormat="1" ht="15.75" customHeight="1"/>
    <row r="984" s="15" customFormat="1" ht="15.75" customHeight="1"/>
    <row r="985" s="15" customFormat="1" ht="15.75" customHeight="1"/>
    <row r="986" s="15" customFormat="1" ht="15.75" customHeight="1"/>
    <row r="987" s="15" customFormat="1" ht="15.75" customHeight="1"/>
    <row r="988" s="15" customFormat="1" ht="15.75" customHeight="1"/>
    <row r="989" s="15" customFormat="1" ht="15.75" customHeight="1"/>
    <row r="990" s="15" customFormat="1" ht="15.75" customHeight="1"/>
    <row r="991" s="15" customFormat="1" ht="15.75" customHeight="1"/>
    <row r="992" s="15" customFormat="1" ht="15.75" customHeight="1"/>
    <row r="993" s="15" customFormat="1" ht="15.75" customHeight="1"/>
    <row r="994" s="15" customFormat="1" ht="15.75" customHeight="1"/>
    <row r="995" s="15" customFormat="1" ht="15.75" customHeight="1"/>
    <row r="996" s="15" customFormat="1" ht="15.75" customHeight="1"/>
    <row r="997" s="15" customFormat="1" ht="15.75" customHeight="1"/>
    <row r="998" s="15" customFormat="1" ht="15.75" customHeight="1"/>
    <row r="999" s="15" customFormat="1" ht="15.75" customHeight="1"/>
    <row r="1000" s="15" customFormat="1" ht="15.75" customHeight="1"/>
    <row r="1001" s="15" customFormat="1" ht="15.75" customHeight="1"/>
  </sheetData>
  <mergeCells count="8">
    <mergeCell ref="A13:B13"/>
    <mergeCell ref="C13:D13"/>
    <mergeCell ref="A10:B10"/>
    <mergeCell ref="C10:D10"/>
    <mergeCell ref="A11:B11"/>
    <mergeCell ref="C11:D11"/>
    <mergeCell ref="A12:B12"/>
    <mergeCell ref="C12:D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7762D-E3DE-428D-AC7B-F07D6DB3A337}">
  <dimension ref="A1:Z1000"/>
  <sheetViews>
    <sheetView workbookViewId="0">
      <selection sqref="A1:XFD1048576"/>
    </sheetView>
  </sheetViews>
  <sheetFormatPr defaultColWidth="14.42578125" defaultRowHeight="14.25"/>
  <cols>
    <col min="1" max="1" width="15.85546875" style="2" bestFit="1" customWidth="1"/>
    <col min="2" max="2" width="11" style="2" bestFit="1" customWidth="1"/>
    <col min="3" max="3" width="17.140625" style="2" bestFit="1" customWidth="1"/>
    <col min="4" max="4" width="9.85546875" style="2" bestFit="1" customWidth="1"/>
    <col min="5" max="5" width="18.42578125" style="2" bestFit="1" customWidth="1"/>
    <col min="6" max="26" width="9.85546875" style="2" customWidth="1"/>
    <col min="27" max="16384" width="14.42578125" style="2"/>
  </cols>
  <sheetData>
    <row r="1" spans="1:26" ht="15">
      <c r="A1" s="27" t="s">
        <v>99</v>
      </c>
      <c r="B1" s="27" t="s">
        <v>100</v>
      </c>
      <c r="C1" s="27" t="s">
        <v>101</v>
      </c>
      <c r="D1" s="27" t="s">
        <v>102</v>
      </c>
      <c r="E1" s="27" t="s">
        <v>103</v>
      </c>
      <c r="F1" s="28"/>
      <c r="G1" s="28"/>
      <c r="H1" s="28"/>
      <c r="I1" s="28"/>
      <c r="J1" s="28"/>
      <c r="K1" s="28"/>
      <c r="L1" s="28"/>
      <c r="M1" s="28"/>
      <c r="N1" s="28"/>
      <c r="O1" s="28"/>
      <c r="P1" s="28"/>
      <c r="Q1" s="28"/>
      <c r="R1" s="28"/>
      <c r="S1" s="28"/>
      <c r="T1" s="28"/>
      <c r="U1" s="28"/>
      <c r="V1" s="28"/>
      <c r="W1" s="28"/>
      <c r="X1" s="28"/>
      <c r="Y1" s="28"/>
      <c r="Z1" s="28"/>
    </row>
    <row r="2" spans="1:26">
      <c r="A2" s="29">
        <v>45353</v>
      </c>
      <c r="B2" s="30" t="s">
        <v>104</v>
      </c>
      <c r="C2" s="7" t="e">
        <f>VLOOKUP(B2,#REF!,2,0)</f>
        <v>#REF!</v>
      </c>
      <c r="D2" s="7" t="e">
        <f>VLOOKUP(B2,#REF!,4,0)</f>
        <v>#REF!</v>
      </c>
      <c r="E2" s="7" t="e">
        <f>HLOOKUP(D2,#REF!,2,0)</f>
        <v>#REF!</v>
      </c>
    </row>
    <row r="3" spans="1:26">
      <c r="A3" s="29">
        <v>45353</v>
      </c>
      <c r="B3" s="30" t="s">
        <v>105</v>
      </c>
      <c r="C3" s="7" t="e">
        <f>VLOOKUP(B3,#REF!,2,0)</f>
        <v>#REF!</v>
      </c>
      <c r="D3" s="7" t="e">
        <f>VLOOKUP(B3,#REF!,4,0)</f>
        <v>#REF!</v>
      </c>
      <c r="E3" s="7" t="e">
        <f>HLOOKUP(D3,#REF!,2,0)</f>
        <v>#REF!</v>
      </c>
    </row>
    <row r="4" spans="1:26">
      <c r="A4" s="29">
        <v>45353</v>
      </c>
      <c r="B4" s="30" t="s">
        <v>106</v>
      </c>
      <c r="C4" s="7" t="e">
        <f>VLOOKUP(B4,#REF!,2,0)</f>
        <v>#REF!</v>
      </c>
      <c r="D4" s="7" t="e">
        <f>VLOOKUP(B4,#REF!,4,0)</f>
        <v>#REF!</v>
      </c>
      <c r="E4" s="7" t="e">
        <f>HLOOKUP(D4,#REF!,2,0)</f>
        <v>#REF!</v>
      </c>
    </row>
    <row r="5" spans="1:26">
      <c r="A5" s="29">
        <v>45353</v>
      </c>
      <c r="B5" s="30" t="s">
        <v>107</v>
      </c>
      <c r="C5" s="7" t="e">
        <f>VLOOKUP(B5,#REF!,2,0)</f>
        <v>#REF!</v>
      </c>
      <c r="D5" s="7" t="e">
        <f>VLOOKUP(B5,#REF!,4,0)</f>
        <v>#REF!</v>
      </c>
      <c r="E5" s="7" t="e">
        <f>HLOOKUP(D5,#REF!,2,0)</f>
        <v>#REF!</v>
      </c>
    </row>
    <row r="6" spans="1:26">
      <c r="A6" s="29">
        <v>45353</v>
      </c>
      <c r="B6" s="30" t="s">
        <v>108</v>
      </c>
      <c r="C6" s="7" t="e">
        <f>VLOOKUP(B6,#REF!,2,0)</f>
        <v>#REF!</v>
      </c>
      <c r="D6" s="7" t="e">
        <f>VLOOKUP(B6,#REF!,4,0)</f>
        <v>#REF!</v>
      </c>
      <c r="E6" s="7" t="e">
        <f>HLOOKUP(D6,#REF!,2,0)</f>
        <v>#REF!</v>
      </c>
    </row>
    <row r="7" spans="1:26">
      <c r="A7" s="29">
        <v>45353</v>
      </c>
      <c r="B7" s="30" t="s">
        <v>109</v>
      </c>
      <c r="C7" s="7" t="e">
        <f>VLOOKUP(B7,#REF!,2,0)</f>
        <v>#REF!</v>
      </c>
      <c r="D7" s="7" t="e">
        <f>VLOOKUP(B7,#REF!,4,0)</f>
        <v>#REF!</v>
      </c>
      <c r="E7" s="7" t="e">
        <f>HLOOKUP(D7,#REF!,2,0)</f>
        <v>#REF!</v>
      </c>
    </row>
    <row r="8" spans="1:26">
      <c r="A8" s="29">
        <v>45353</v>
      </c>
      <c r="B8" s="30" t="s">
        <v>110</v>
      </c>
      <c r="C8" s="7" t="e">
        <f>VLOOKUP(B8,#REF!,2,0)</f>
        <v>#REF!</v>
      </c>
      <c r="D8" s="7" t="e">
        <f>VLOOKUP(B8,#REF!,4,0)</f>
        <v>#REF!</v>
      </c>
      <c r="E8" s="7" t="e">
        <f>HLOOKUP(D8,#REF!,2,0)</f>
        <v>#REF!</v>
      </c>
    </row>
    <row r="9" spans="1:26">
      <c r="A9" s="29">
        <v>45353</v>
      </c>
      <c r="B9" s="30" t="s">
        <v>111</v>
      </c>
      <c r="C9" s="7" t="e">
        <f>VLOOKUP(B9,#REF!,2,0)</f>
        <v>#REF!</v>
      </c>
      <c r="D9" s="7" t="e">
        <f>VLOOKUP(B9,#REF!,4,0)</f>
        <v>#REF!</v>
      </c>
      <c r="E9" s="7" t="e">
        <f>HLOOKUP(D9,#REF!,2,0)</f>
        <v>#REF!</v>
      </c>
    </row>
    <row r="10" spans="1:26">
      <c r="A10" s="29">
        <v>45353</v>
      </c>
      <c r="B10" s="30" t="s">
        <v>112</v>
      </c>
      <c r="C10" s="7" t="e">
        <f>VLOOKUP(B10,#REF!,2,0)</f>
        <v>#REF!</v>
      </c>
      <c r="D10" s="7" t="e">
        <f>VLOOKUP(B10,#REF!,4,0)</f>
        <v>#REF!</v>
      </c>
      <c r="E10" s="7" t="e">
        <f>HLOOKUP(D10,#REF!,2,0)</f>
        <v>#REF!</v>
      </c>
    </row>
    <row r="11" spans="1:26">
      <c r="A11" s="29">
        <v>45353</v>
      </c>
      <c r="B11" s="30" t="s">
        <v>113</v>
      </c>
      <c r="C11" s="7" t="e">
        <f>VLOOKUP(B11,#REF!,2,0)</f>
        <v>#REF!</v>
      </c>
      <c r="D11" s="7" t="e">
        <f>VLOOKUP(B11,#REF!,4,0)</f>
        <v>#REF!</v>
      </c>
      <c r="E11" s="7" t="e">
        <f>HLOOKUP(D11,#REF!,2,0)</f>
        <v>#REF!</v>
      </c>
    </row>
    <row r="21" s="2" customFormat="1" ht="15.75" customHeight="1"/>
    <row r="22" s="2" customFormat="1" ht="15.75" customHeight="1"/>
    <row r="23" s="2" customFormat="1" ht="15.75" customHeight="1"/>
    <row r="24" s="2" customFormat="1" ht="15.75" customHeight="1"/>
    <row r="25" s="2" customFormat="1" ht="15.75" customHeight="1"/>
    <row r="26" s="2" customFormat="1" ht="15.75" customHeight="1"/>
    <row r="27" s="2" customFormat="1" ht="15.75" customHeight="1"/>
    <row r="28" s="2" customFormat="1" ht="15.75" customHeight="1"/>
    <row r="29" s="2" customFormat="1" ht="15.75" customHeight="1"/>
    <row r="30" s="2" customFormat="1" ht="15.75" customHeight="1"/>
    <row r="31" s="2" customFormat="1" ht="15.75" customHeight="1"/>
    <row r="32" s="2" customFormat="1" ht="15.75" customHeight="1"/>
    <row r="33" s="2" customFormat="1" ht="15.75" customHeight="1"/>
    <row r="34" s="2" customFormat="1" ht="15.75" customHeight="1"/>
    <row r="35" s="2" customFormat="1" ht="15.75" customHeight="1"/>
    <row r="36" s="2" customFormat="1" ht="15.75" customHeight="1"/>
    <row r="37" s="2" customFormat="1" ht="15.75" customHeight="1"/>
    <row r="38" s="2" customFormat="1" ht="15.75" customHeight="1"/>
    <row r="39" s="2" customFormat="1" ht="15.75" customHeight="1"/>
    <row r="40" s="2" customFormat="1" ht="15.75" customHeight="1"/>
    <row r="41" s="2" customFormat="1" ht="15.75" customHeight="1"/>
    <row r="42" s="2" customFormat="1" ht="15.75" customHeight="1"/>
    <row r="43" s="2" customFormat="1" ht="15.75" customHeight="1"/>
    <row r="44" s="2" customFormat="1" ht="15.75" customHeight="1"/>
    <row r="45" s="2" customFormat="1" ht="15.75" customHeight="1"/>
    <row r="46" s="2" customFormat="1" ht="15.75" customHeight="1"/>
    <row r="47" s="2" customFormat="1" ht="15.75" customHeight="1"/>
    <row r="48" s="2" customFormat="1" ht="15.75" customHeight="1"/>
    <row r="49" s="2" customFormat="1" ht="15.75" customHeight="1"/>
    <row r="50" s="2" customFormat="1" ht="15.75" customHeight="1"/>
    <row r="51" s="2" customFormat="1" ht="15.75" customHeight="1"/>
    <row r="52" s="2" customFormat="1" ht="15.75" customHeight="1"/>
    <row r="53" s="2" customFormat="1" ht="15.75" customHeight="1"/>
    <row r="54" s="2" customFormat="1" ht="15.75" customHeight="1"/>
    <row r="55" s="2" customFormat="1" ht="15.75" customHeight="1"/>
    <row r="56" s="2" customFormat="1" ht="15.75" customHeight="1"/>
    <row r="57" s="2" customFormat="1" ht="15.75" customHeight="1"/>
    <row r="58" s="2" customFormat="1" ht="15.75" customHeight="1"/>
    <row r="59" s="2" customFormat="1" ht="15.75" customHeight="1"/>
    <row r="60" s="2" customFormat="1" ht="15.75" customHeight="1"/>
    <row r="61" s="2" customFormat="1" ht="15.75" customHeight="1"/>
    <row r="62" s="2" customFormat="1" ht="15.75" customHeight="1"/>
    <row r="63" s="2" customFormat="1" ht="15.75" customHeight="1"/>
    <row r="64" s="2" customFormat="1" ht="15.75" customHeight="1"/>
    <row r="65" s="2" customFormat="1" ht="15.75" customHeight="1"/>
    <row r="66" s="2" customFormat="1" ht="15.75" customHeight="1"/>
    <row r="67" s="2" customFormat="1" ht="15.75" customHeight="1"/>
    <row r="68" s="2" customFormat="1" ht="15.75" customHeight="1"/>
    <row r="69" s="2" customFormat="1" ht="15.75" customHeight="1"/>
    <row r="70" s="2" customFormat="1" ht="15.75" customHeight="1"/>
    <row r="71" s="2" customFormat="1" ht="15.75" customHeight="1"/>
    <row r="72" s="2" customFormat="1" ht="15.75" customHeight="1"/>
    <row r="73" s="2" customFormat="1" ht="15.75" customHeight="1"/>
    <row r="74" s="2" customFormat="1" ht="15.75" customHeight="1"/>
    <row r="75" s="2" customFormat="1" ht="15.75" customHeight="1"/>
    <row r="76" s="2" customFormat="1" ht="15.75" customHeight="1"/>
    <row r="77" s="2" customFormat="1" ht="15.75" customHeight="1"/>
    <row r="78" s="2" customFormat="1" ht="15.75" customHeight="1"/>
    <row r="79" s="2" customFormat="1" ht="15.75" customHeight="1"/>
    <row r="80" s="2" customFormat="1" ht="15.75" customHeight="1"/>
    <row r="81" s="2" customFormat="1" ht="15.75" customHeight="1"/>
    <row r="82" s="2" customFormat="1" ht="15.75" customHeight="1"/>
    <row r="83" s="2" customFormat="1" ht="15.75" customHeight="1"/>
    <row r="84" s="2" customFormat="1" ht="15.75" customHeight="1"/>
    <row r="85" s="2" customFormat="1" ht="15.75" customHeight="1"/>
    <row r="86" s="2" customFormat="1" ht="15.75" customHeight="1"/>
    <row r="87" s="2" customFormat="1" ht="15.75" customHeight="1"/>
    <row r="88" s="2" customFormat="1" ht="15.75" customHeight="1"/>
    <row r="89" s="2" customFormat="1" ht="15.75" customHeight="1"/>
    <row r="90" s="2" customFormat="1" ht="15.75" customHeight="1"/>
    <row r="91" s="2" customFormat="1" ht="15.75" customHeight="1"/>
    <row r="92" s="2" customFormat="1" ht="15.75" customHeight="1"/>
    <row r="93" s="2" customFormat="1" ht="15.75" customHeight="1"/>
    <row r="94" s="2" customFormat="1" ht="15.75" customHeight="1"/>
    <row r="95" s="2" customFormat="1" ht="15.75" customHeight="1"/>
    <row r="96" s="2" customFormat="1" ht="15.75" customHeight="1"/>
    <row r="97" s="2" customFormat="1" ht="15.75" customHeight="1"/>
    <row r="98" s="2" customFormat="1" ht="15.75" customHeight="1"/>
    <row r="99" s="2" customFormat="1" ht="15.75" customHeight="1"/>
    <row r="100" s="2" customFormat="1" ht="15.75" customHeight="1"/>
    <row r="101" s="2" customFormat="1" ht="15.75" customHeight="1"/>
    <row r="102" s="2" customFormat="1" ht="15.75" customHeight="1"/>
    <row r="103" s="2" customFormat="1" ht="15.75" customHeight="1"/>
    <row r="104" s="2" customFormat="1" ht="15.75" customHeight="1"/>
    <row r="105" s="2" customFormat="1" ht="15.75" customHeight="1"/>
    <row r="106" s="2" customFormat="1" ht="15.75" customHeight="1"/>
    <row r="107" s="2" customFormat="1" ht="15.75" customHeight="1"/>
    <row r="108" s="2" customFormat="1" ht="15.75" customHeight="1"/>
    <row r="109" s="2" customFormat="1" ht="15.75" customHeight="1"/>
    <row r="110" s="2" customFormat="1" ht="15.75" customHeight="1"/>
    <row r="111" s="2" customFormat="1" ht="15.75" customHeight="1"/>
    <row r="112" s="2" customFormat="1" ht="15.75" customHeight="1"/>
    <row r="113" s="2" customFormat="1" ht="15.75" customHeight="1"/>
    <row r="114" s="2" customFormat="1" ht="15.75" customHeight="1"/>
    <row r="115" s="2" customFormat="1" ht="15.75" customHeight="1"/>
    <row r="116" s="2" customFormat="1" ht="15.75" customHeight="1"/>
    <row r="117" s="2" customFormat="1" ht="15.75" customHeight="1"/>
    <row r="118" s="2" customFormat="1" ht="15.75" customHeight="1"/>
    <row r="119" s="2" customFormat="1" ht="15.75" customHeight="1"/>
    <row r="120" s="2" customFormat="1" ht="15.75" customHeight="1"/>
    <row r="121" s="2" customFormat="1" ht="15.75" customHeight="1"/>
    <row r="122" s="2" customFormat="1" ht="15.75" customHeight="1"/>
    <row r="123" s="2" customFormat="1" ht="15.75" customHeight="1"/>
    <row r="124" s="2" customFormat="1" ht="15.75" customHeight="1"/>
    <row r="125" s="2" customFormat="1" ht="15.75" customHeight="1"/>
    <row r="126" s="2" customFormat="1" ht="15.75" customHeight="1"/>
    <row r="127" s="2" customFormat="1" ht="15.75" customHeight="1"/>
    <row r="128" s="2" customFormat="1" ht="15.75" customHeight="1"/>
    <row r="129" s="2" customFormat="1" ht="15.75" customHeight="1"/>
    <row r="130" s="2" customFormat="1" ht="15.75" customHeight="1"/>
    <row r="131" s="2" customFormat="1" ht="15.75" customHeight="1"/>
    <row r="132" s="2" customFormat="1" ht="15.75" customHeight="1"/>
    <row r="133" s="2" customFormat="1" ht="15.75" customHeight="1"/>
    <row r="134" s="2" customFormat="1" ht="15.75" customHeight="1"/>
    <row r="135" s="2" customFormat="1" ht="15.75" customHeight="1"/>
    <row r="136" s="2" customFormat="1" ht="15.75" customHeight="1"/>
    <row r="137" s="2" customFormat="1" ht="15.75" customHeight="1"/>
    <row r="138" s="2" customFormat="1" ht="15.75" customHeight="1"/>
    <row r="139" s="2" customFormat="1" ht="15.75" customHeight="1"/>
    <row r="140" s="2" customFormat="1" ht="15.75" customHeight="1"/>
    <row r="141" s="2" customFormat="1" ht="15.75" customHeight="1"/>
    <row r="142" s="2" customFormat="1" ht="15.75" customHeight="1"/>
    <row r="143" s="2" customFormat="1" ht="15.75" customHeight="1"/>
    <row r="144" s="2" customFormat="1" ht="15.75" customHeight="1"/>
    <row r="145" s="2" customFormat="1" ht="15.75" customHeight="1"/>
    <row r="146" s="2" customFormat="1" ht="15.75" customHeight="1"/>
    <row r="147" s="2" customFormat="1" ht="15.75" customHeight="1"/>
    <row r="148" s="2" customFormat="1" ht="15.75" customHeight="1"/>
    <row r="149" s="2" customFormat="1" ht="15.75" customHeight="1"/>
    <row r="150" s="2" customFormat="1" ht="15.75" customHeight="1"/>
    <row r="151" s="2" customFormat="1" ht="15.75" customHeight="1"/>
    <row r="152" s="2" customFormat="1" ht="15.75" customHeight="1"/>
    <row r="153" s="2" customFormat="1" ht="15.75" customHeight="1"/>
    <row r="154" s="2" customFormat="1" ht="15.75" customHeight="1"/>
    <row r="155" s="2" customFormat="1" ht="15.75" customHeight="1"/>
    <row r="156" s="2" customFormat="1" ht="15.75" customHeight="1"/>
    <row r="157" s="2" customFormat="1" ht="15.75" customHeight="1"/>
    <row r="158" s="2" customFormat="1" ht="15.75" customHeight="1"/>
    <row r="159" s="2" customFormat="1" ht="15.75" customHeight="1"/>
    <row r="160" s="2" customFormat="1" ht="15.75" customHeight="1"/>
    <row r="161" s="2" customFormat="1" ht="15.75" customHeight="1"/>
    <row r="162" s="2" customFormat="1" ht="15.75" customHeight="1"/>
    <row r="163" s="2" customFormat="1" ht="15.75" customHeight="1"/>
    <row r="164" s="2" customFormat="1" ht="15.75" customHeight="1"/>
    <row r="165" s="2" customFormat="1" ht="15.75" customHeight="1"/>
    <row r="166" s="2" customFormat="1" ht="15.75" customHeight="1"/>
    <row r="167" s="2" customFormat="1" ht="15.75" customHeight="1"/>
    <row r="168" s="2" customFormat="1" ht="15.75" customHeight="1"/>
    <row r="169" s="2" customFormat="1" ht="15.75" customHeight="1"/>
    <row r="170" s="2" customFormat="1" ht="15.75" customHeight="1"/>
    <row r="171" s="2" customFormat="1" ht="15.75" customHeight="1"/>
    <row r="172" s="2" customFormat="1" ht="15.75" customHeight="1"/>
    <row r="173" s="2" customFormat="1" ht="15.75" customHeight="1"/>
    <row r="174" s="2" customFormat="1" ht="15.75" customHeight="1"/>
    <row r="175" s="2" customFormat="1" ht="15.75" customHeight="1"/>
    <row r="176" s="2" customFormat="1" ht="15.75" customHeight="1"/>
    <row r="177" s="2" customFormat="1" ht="15.75" customHeight="1"/>
    <row r="178" s="2" customFormat="1" ht="15.75" customHeight="1"/>
    <row r="179" s="2" customFormat="1" ht="15.75" customHeight="1"/>
    <row r="180" s="2" customFormat="1" ht="15.75" customHeight="1"/>
    <row r="181" s="2" customFormat="1" ht="15.75" customHeight="1"/>
    <row r="182" s="2" customFormat="1" ht="15.75" customHeight="1"/>
    <row r="183" s="2" customFormat="1" ht="15.75" customHeight="1"/>
    <row r="184" s="2" customFormat="1" ht="15.75" customHeight="1"/>
    <row r="185" s="2" customFormat="1" ht="15.75" customHeight="1"/>
    <row r="186" s="2" customFormat="1" ht="15.75" customHeight="1"/>
    <row r="187" s="2" customFormat="1" ht="15.75" customHeight="1"/>
    <row r="188" s="2" customFormat="1" ht="15.75" customHeight="1"/>
    <row r="189" s="2" customFormat="1" ht="15.75" customHeight="1"/>
    <row r="190" s="2" customFormat="1" ht="15.75" customHeight="1"/>
    <row r="191" s="2" customFormat="1" ht="15.75" customHeight="1"/>
    <row r="192" s="2" customFormat="1" ht="15.75" customHeight="1"/>
    <row r="193" s="2" customFormat="1" ht="15.75" customHeight="1"/>
    <row r="194" s="2" customFormat="1" ht="15.75" customHeight="1"/>
    <row r="195" s="2" customFormat="1" ht="15.75" customHeight="1"/>
    <row r="196" s="2" customFormat="1" ht="15.75" customHeight="1"/>
    <row r="197" s="2" customFormat="1" ht="15.75" customHeight="1"/>
    <row r="198" s="2" customFormat="1" ht="15.75" customHeight="1"/>
    <row r="199" s="2" customFormat="1" ht="15.75" customHeight="1"/>
    <row r="200" s="2" customFormat="1" ht="15.75" customHeight="1"/>
    <row r="201" s="2" customFormat="1" ht="15.75" customHeight="1"/>
    <row r="202" s="2" customFormat="1" ht="15.75" customHeight="1"/>
    <row r="203" s="2" customFormat="1" ht="15.75" customHeight="1"/>
    <row r="204" s="2" customFormat="1" ht="15.75" customHeight="1"/>
    <row r="205" s="2" customFormat="1" ht="15.75" customHeight="1"/>
    <row r="206" s="2" customFormat="1" ht="15.75" customHeight="1"/>
    <row r="207" s="2" customFormat="1" ht="15.75" customHeight="1"/>
    <row r="208" s="2" customFormat="1" ht="15.75" customHeight="1"/>
    <row r="209" s="2" customFormat="1" ht="15.75" customHeight="1"/>
    <row r="210" s="2" customFormat="1" ht="15.75" customHeight="1"/>
    <row r="211" s="2" customFormat="1" ht="15.75" customHeight="1"/>
    <row r="212" s="2" customFormat="1" ht="15.75" customHeight="1"/>
    <row r="213" s="2" customFormat="1" ht="15.75" customHeight="1"/>
    <row r="214" s="2" customFormat="1" ht="15.75" customHeight="1"/>
    <row r="215" s="2" customFormat="1" ht="15.75" customHeight="1"/>
    <row r="216" s="2" customFormat="1" ht="15.75" customHeight="1"/>
    <row r="217" s="2" customFormat="1" ht="15.75" customHeight="1"/>
    <row r="218" s="2" customFormat="1" ht="15.75" customHeight="1"/>
    <row r="219" s="2" customFormat="1" ht="15.75" customHeight="1"/>
    <row r="220" s="2" customFormat="1" ht="15.75" customHeight="1"/>
    <row r="221" s="2" customFormat="1" ht="15.75" customHeight="1"/>
    <row r="222" s="2" customFormat="1" ht="15.75" customHeight="1"/>
    <row r="223" s="2" customFormat="1" ht="15.75" customHeight="1"/>
    <row r="224" s="2" customFormat="1" ht="15.75" customHeight="1"/>
    <row r="225" s="2" customFormat="1" ht="15.75" customHeight="1"/>
    <row r="226" s="2" customFormat="1" ht="15.75" customHeight="1"/>
    <row r="227" s="2" customFormat="1" ht="15.75" customHeight="1"/>
    <row r="228" s="2" customFormat="1" ht="15.75" customHeight="1"/>
    <row r="229" s="2" customFormat="1" ht="15.75" customHeight="1"/>
    <row r="230" s="2" customFormat="1" ht="15.75" customHeight="1"/>
    <row r="231" s="2" customFormat="1" ht="15.75" customHeight="1"/>
    <row r="232" s="2" customFormat="1" ht="15.75" customHeight="1"/>
    <row r="233" s="2" customFormat="1" ht="15.75" customHeight="1"/>
    <row r="234" s="2" customFormat="1" ht="15.75" customHeight="1"/>
    <row r="235" s="2" customFormat="1" ht="15.75" customHeight="1"/>
    <row r="236" s="2" customFormat="1" ht="15.75" customHeight="1"/>
    <row r="237" s="2" customFormat="1" ht="15.75" customHeight="1"/>
    <row r="238" s="2" customFormat="1" ht="15.75" customHeight="1"/>
    <row r="239" s="2" customFormat="1" ht="15.75" customHeight="1"/>
    <row r="240" s="2" customFormat="1" ht="15.75" customHeight="1"/>
    <row r="241" s="2" customFormat="1" ht="15.75" customHeight="1"/>
    <row r="242" s="2" customFormat="1" ht="15.75" customHeight="1"/>
    <row r="243" s="2" customFormat="1" ht="15.75" customHeight="1"/>
    <row r="244" s="2" customFormat="1" ht="15.75" customHeight="1"/>
    <row r="245" s="2" customFormat="1" ht="15.75" customHeight="1"/>
    <row r="246" s="2" customFormat="1" ht="15.75" customHeight="1"/>
    <row r="247" s="2" customFormat="1" ht="15.75" customHeight="1"/>
    <row r="248" s="2" customFormat="1" ht="15.75" customHeight="1"/>
    <row r="249" s="2" customFormat="1" ht="15.75" customHeight="1"/>
    <row r="250" s="2" customFormat="1" ht="15.75" customHeight="1"/>
    <row r="251" s="2" customFormat="1" ht="15.75" customHeight="1"/>
    <row r="252" s="2" customFormat="1" ht="15.75" customHeight="1"/>
    <row r="253" s="2" customFormat="1" ht="15.75" customHeight="1"/>
    <row r="254" s="2" customFormat="1" ht="15.75" customHeight="1"/>
    <row r="255" s="2" customFormat="1" ht="15.75" customHeight="1"/>
    <row r="256" s="2" customFormat="1" ht="15.75" customHeight="1"/>
    <row r="257" s="2" customFormat="1" ht="15.75" customHeight="1"/>
    <row r="258" s="2" customFormat="1" ht="15.75" customHeight="1"/>
    <row r="259" s="2" customFormat="1" ht="15.75" customHeight="1"/>
    <row r="260" s="2" customFormat="1" ht="15.75" customHeight="1"/>
    <row r="261" s="2" customFormat="1" ht="15.75" customHeight="1"/>
    <row r="262" s="2" customFormat="1" ht="15.75" customHeight="1"/>
    <row r="263" s="2" customFormat="1" ht="15.75" customHeight="1"/>
    <row r="264" s="2" customFormat="1" ht="15.75" customHeight="1"/>
    <row r="265" s="2" customFormat="1" ht="15.75" customHeight="1"/>
    <row r="266" s="2" customFormat="1" ht="15.75" customHeight="1"/>
    <row r="267" s="2" customFormat="1" ht="15.75" customHeight="1"/>
    <row r="268" s="2" customFormat="1" ht="15.75" customHeight="1"/>
    <row r="269" s="2" customFormat="1" ht="15.75" customHeight="1"/>
    <row r="270" s="2" customFormat="1" ht="15.75" customHeight="1"/>
    <row r="271" s="2" customFormat="1" ht="15.75" customHeight="1"/>
    <row r="272" s="2" customFormat="1" ht="15.75" customHeight="1"/>
    <row r="273" s="2" customFormat="1" ht="15.75" customHeight="1"/>
    <row r="274" s="2" customFormat="1" ht="15.75" customHeight="1"/>
    <row r="275" s="2" customFormat="1" ht="15.75" customHeight="1"/>
    <row r="276" s="2" customFormat="1" ht="15.75" customHeight="1"/>
    <row r="277" s="2" customFormat="1" ht="15.75" customHeight="1"/>
    <row r="278" s="2" customFormat="1" ht="15.75" customHeight="1"/>
    <row r="279" s="2" customFormat="1" ht="15.75" customHeight="1"/>
    <row r="280" s="2" customFormat="1" ht="15.75" customHeight="1"/>
    <row r="281" s="2" customFormat="1" ht="15.75" customHeight="1"/>
    <row r="282" s="2" customFormat="1" ht="15.75" customHeight="1"/>
    <row r="283" s="2" customFormat="1" ht="15.75" customHeight="1"/>
    <row r="284" s="2" customFormat="1" ht="15.75" customHeight="1"/>
    <row r="285" s="2" customFormat="1" ht="15.75" customHeight="1"/>
    <row r="286" s="2" customFormat="1" ht="15.75" customHeight="1"/>
    <row r="287" s="2" customFormat="1" ht="15.75" customHeight="1"/>
    <row r="288" s="2" customFormat="1" ht="15.75" customHeight="1"/>
    <row r="289" s="2" customFormat="1" ht="15.75" customHeight="1"/>
    <row r="290" s="2" customFormat="1" ht="15.75" customHeight="1"/>
    <row r="291" s="2" customFormat="1" ht="15.75" customHeight="1"/>
    <row r="292" s="2" customFormat="1" ht="15.75" customHeight="1"/>
    <row r="293" s="2" customFormat="1" ht="15.75" customHeight="1"/>
    <row r="294" s="2" customFormat="1" ht="15.75" customHeight="1"/>
    <row r="295" s="2" customFormat="1" ht="15.75" customHeight="1"/>
    <row r="296" s="2" customFormat="1" ht="15.75" customHeight="1"/>
    <row r="297" s="2" customFormat="1" ht="15.75" customHeight="1"/>
    <row r="298" s="2" customFormat="1" ht="15.75" customHeight="1"/>
    <row r="299" s="2" customFormat="1" ht="15.75" customHeight="1"/>
    <row r="300" s="2" customFormat="1" ht="15.75" customHeight="1"/>
    <row r="301" s="2" customFormat="1" ht="15.75" customHeight="1"/>
    <row r="302" s="2" customFormat="1" ht="15.75" customHeight="1"/>
    <row r="303" s="2" customFormat="1" ht="15.75" customHeight="1"/>
    <row r="304" s="2" customFormat="1" ht="15.75" customHeight="1"/>
    <row r="305" s="2" customFormat="1" ht="15.75" customHeight="1"/>
    <row r="306" s="2" customFormat="1" ht="15.75" customHeight="1"/>
    <row r="307" s="2" customFormat="1" ht="15.75" customHeight="1"/>
    <row r="308" s="2" customFormat="1" ht="15.75" customHeight="1"/>
    <row r="309" s="2" customFormat="1" ht="15.75" customHeight="1"/>
    <row r="310" s="2" customFormat="1" ht="15.75" customHeight="1"/>
    <row r="311" s="2" customFormat="1" ht="15.75" customHeight="1"/>
    <row r="312" s="2" customFormat="1" ht="15.75" customHeight="1"/>
    <row r="313" s="2" customFormat="1" ht="15.75" customHeight="1"/>
    <row r="314" s="2" customFormat="1" ht="15.75" customHeight="1"/>
    <row r="315" s="2" customFormat="1" ht="15.75" customHeight="1"/>
    <row r="316" s="2" customFormat="1" ht="15.75" customHeight="1"/>
    <row r="317" s="2" customFormat="1" ht="15.75" customHeight="1"/>
    <row r="318" s="2" customFormat="1" ht="15.75" customHeight="1"/>
    <row r="319" s="2" customFormat="1" ht="15.75" customHeight="1"/>
    <row r="320" s="2" customFormat="1" ht="15.75" customHeight="1"/>
    <row r="321" s="2" customFormat="1" ht="15.75" customHeight="1"/>
    <row r="322" s="2" customFormat="1" ht="15.75" customHeight="1"/>
    <row r="323" s="2" customFormat="1" ht="15.75" customHeight="1"/>
    <row r="324" s="2" customFormat="1" ht="15.75" customHeight="1"/>
    <row r="325" s="2" customFormat="1" ht="15.75" customHeight="1"/>
    <row r="326" s="2" customFormat="1" ht="15.75" customHeight="1"/>
    <row r="327" s="2" customFormat="1" ht="15.75" customHeight="1"/>
    <row r="328" s="2" customFormat="1" ht="15.75" customHeight="1"/>
    <row r="329" s="2" customFormat="1" ht="15.75" customHeight="1"/>
    <row r="330" s="2" customFormat="1" ht="15.75" customHeight="1"/>
    <row r="331" s="2" customFormat="1" ht="15.75" customHeight="1"/>
    <row r="332" s="2" customFormat="1" ht="15.75" customHeight="1"/>
    <row r="333" s="2" customFormat="1" ht="15.75" customHeight="1"/>
    <row r="334" s="2" customFormat="1" ht="15.75" customHeight="1"/>
    <row r="335" s="2" customFormat="1" ht="15.75" customHeight="1"/>
    <row r="336" s="2" customFormat="1" ht="15.75" customHeight="1"/>
    <row r="337" s="2" customFormat="1" ht="15.75" customHeight="1"/>
    <row r="338" s="2" customFormat="1" ht="15.75" customHeight="1"/>
    <row r="339" s="2" customFormat="1" ht="15.75" customHeight="1"/>
    <row r="340" s="2" customFormat="1" ht="15.75" customHeight="1"/>
    <row r="341" s="2" customFormat="1" ht="15.75" customHeight="1"/>
    <row r="342" s="2" customFormat="1" ht="15.75" customHeight="1"/>
    <row r="343" s="2" customFormat="1" ht="15.75" customHeight="1"/>
    <row r="344" s="2" customFormat="1" ht="15.75" customHeight="1"/>
    <row r="345" s="2" customFormat="1" ht="15.75" customHeight="1"/>
    <row r="346" s="2" customFormat="1" ht="15.75" customHeight="1"/>
    <row r="347" s="2" customFormat="1" ht="15.75" customHeight="1"/>
    <row r="348" s="2" customFormat="1" ht="15.75" customHeight="1"/>
    <row r="349" s="2" customFormat="1" ht="15.75" customHeight="1"/>
    <row r="350" s="2" customFormat="1" ht="15.75" customHeight="1"/>
    <row r="351" s="2" customFormat="1" ht="15.75" customHeight="1"/>
    <row r="352" s="2" customFormat="1" ht="15.75" customHeight="1"/>
    <row r="353" s="2" customFormat="1" ht="15.75" customHeight="1"/>
    <row r="354" s="2" customFormat="1" ht="15.75" customHeight="1"/>
    <row r="355" s="2" customFormat="1" ht="15.75" customHeight="1"/>
    <row r="356" s="2" customFormat="1" ht="15.75" customHeight="1"/>
    <row r="357" s="2" customFormat="1" ht="15.75" customHeight="1"/>
    <row r="358" s="2" customFormat="1" ht="15.75" customHeight="1"/>
    <row r="359" s="2" customFormat="1" ht="15.75" customHeight="1"/>
    <row r="360" s="2" customFormat="1" ht="15.75" customHeight="1"/>
    <row r="361" s="2" customFormat="1" ht="15.75" customHeight="1"/>
    <row r="362" s="2" customFormat="1" ht="15.75" customHeight="1"/>
    <row r="363" s="2" customFormat="1" ht="15.75" customHeight="1"/>
    <row r="364" s="2" customFormat="1" ht="15.75" customHeight="1"/>
    <row r="365" s="2" customFormat="1" ht="15.75" customHeight="1"/>
    <row r="366" s="2" customFormat="1" ht="15.75" customHeight="1"/>
    <row r="367" s="2" customFormat="1" ht="15.75" customHeight="1"/>
    <row r="368" s="2" customFormat="1" ht="15.75" customHeight="1"/>
    <row r="369" s="2" customFormat="1" ht="15.75" customHeight="1"/>
    <row r="370" s="2" customFormat="1" ht="15.75" customHeight="1"/>
    <row r="371" s="2" customFormat="1" ht="15.75" customHeight="1"/>
    <row r="372" s="2" customFormat="1" ht="15.75" customHeight="1"/>
    <row r="373" s="2" customFormat="1" ht="15.75" customHeight="1"/>
    <row r="374" s="2" customFormat="1" ht="15.75" customHeight="1"/>
    <row r="375" s="2" customFormat="1" ht="15.75" customHeight="1"/>
    <row r="376" s="2" customFormat="1" ht="15.75" customHeight="1"/>
    <row r="377" s="2" customFormat="1" ht="15.75" customHeight="1"/>
    <row r="378" s="2" customFormat="1" ht="15.75" customHeight="1"/>
    <row r="379" s="2" customFormat="1" ht="15.75" customHeight="1"/>
    <row r="380" s="2" customFormat="1" ht="15.75" customHeight="1"/>
    <row r="381" s="2" customFormat="1" ht="15.75" customHeight="1"/>
    <row r="382" s="2" customFormat="1" ht="15.75" customHeight="1"/>
    <row r="383" s="2" customFormat="1" ht="15.75" customHeight="1"/>
    <row r="384" s="2" customFormat="1" ht="15.75" customHeight="1"/>
    <row r="385" s="2" customFormat="1" ht="15.75" customHeight="1"/>
    <row r="386" s="2" customFormat="1" ht="15.75" customHeight="1"/>
    <row r="387" s="2" customFormat="1" ht="15.75" customHeight="1"/>
    <row r="388" s="2" customFormat="1" ht="15.75" customHeight="1"/>
    <row r="389" s="2" customFormat="1" ht="15.75" customHeight="1"/>
    <row r="390" s="2" customFormat="1" ht="15.75" customHeight="1"/>
    <row r="391" s="2" customFormat="1" ht="15.75" customHeight="1"/>
    <row r="392" s="2" customFormat="1" ht="15.75" customHeight="1"/>
    <row r="393" s="2" customFormat="1" ht="15.75" customHeight="1"/>
    <row r="394" s="2" customFormat="1" ht="15.75" customHeight="1"/>
    <row r="395" s="2" customFormat="1" ht="15.75" customHeight="1"/>
    <row r="396" s="2" customFormat="1" ht="15.75" customHeight="1"/>
    <row r="397" s="2" customFormat="1" ht="15.75" customHeight="1"/>
    <row r="398" s="2" customFormat="1" ht="15.75" customHeight="1"/>
    <row r="399" s="2" customFormat="1" ht="15.75" customHeight="1"/>
    <row r="400" s="2" customFormat="1" ht="15.75" customHeight="1"/>
    <row r="401" s="2" customFormat="1" ht="15.75" customHeight="1"/>
    <row r="402" s="2" customFormat="1" ht="15.75" customHeight="1"/>
    <row r="403" s="2" customFormat="1" ht="15.75" customHeight="1"/>
    <row r="404" s="2" customFormat="1" ht="15.75" customHeight="1"/>
    <row r="405" s="2" customFormat="1" ht="15.75" customHeight="1"/>
    <row r="406" s="2" customFormat="1" ht="15.75" customHeight="1"/>
    <row r="407" s="2" customFormat="1" ht="15.75" customHeight="1"/>
    <row r="408" s="2" customFormat="1" ht="15.75" customHeight="1"/>
    <row r="409" s="2" customFormat="1" ht="15.75" customHeight="1"/>
    <row r="410" s="2" customFormat="1" ht="15.75" customHeight="1"/>
    <row r="411" s="2" customFormat="1" ht="15.75" customHeight="1"/>
    <row r="412" s="2" customFormat="1" ht="15.75" customHeight="1"/>
    <row r="413" s="2" customFormat="1" ht="15.75" customHeight="1"/>
    <row r="414" s="2" customFormat="1" ht="15.75" customHeight="1"/>
    <row r="415" s="2" customFormat="1" ht="15.75" customHeight="1"/>
    <row r="416" s="2" customFormat="1" ht="15.75" customHeight="1"/>
    <row r="417" s="2" customFormat="1" ht="15.75" customHeight="1"/>
    <row r="418" s="2" customFormat="1" ht="15.75" customHeight="1"/>
    <row r="419" s="2" customFormat="1" ht="15.75" customHeight="1"/>
    <row r="420" s="2" customFormat="1" ht="15.75" customHeight="1"/>
    <row r="421" s="2" customFormat="1" ht="15.75" customHeight="1"/>
    <row r="422" s="2" customFormat="1" ht="15.75" customHeight="1"/>
    <row r="423" s="2" customFormat="1" ht="15.75" customHeight="1"/>
    <row r="424" s="2" customFormat="1" ht="15.75" customHeight="1"/>
    <row r="425" s="2" customFormat="1" ht="15.75" customHeight="1"/>
    <row r="426" s="2" customFormat="1" ht="15.75" customHeight="1"/>
    <row r="427" s="2" customFormat="1" ht="15.75" customHeight="1"/>
    <row r="428" s="2" customFormat="1" ht="15.75" customHeight="1"/>
    <row r="429" s="2" customFormat="1" ht="15.75" customHeight="1"/>
    <row r="430" s="2" customFormat="1" ht="15.75" customHeight="1"/>
    <row r="431" s="2" customFormat="1" ht="15.75" customHeight="1"/>
    <row r="432" s="2" customFormat="1" ht="15.75" customHeight="1"/>
    <row r="433" s="2" customFormat="1" ht="15.75" customHeight="1"/>
    <row r="434" s="2" customFormat="1" ht="15.75" customHeight="1"/>
    <row r="435" s="2" customFormat="1" ht="15.75" customHeight="1"/>
    <row r="436" s="2" customFormat="1" ht="15.75" customHeight="1"/>
    <row r="437" s="2" customFormat="1" ht="15.75" customHeight="1"/>
    <row r="438" s="2" customFormat="1" ht="15.75" customHeight="1"/>
    <row r="439" s="2" customFormat="1" ht="15.75" customHeight="1"/>
    <row r="440" s="2" customFormat="1" ht="15.75" customHeight="1"/>
    <row r="441" s="2" customFormat="1" ht="15.75" customHeight="1"/>
    <row r="442" s="2" customFormat="1" ht="15.75" customHeight="1"/>
    <row r="443" s="2" customFormat="1" ht="15.75" customHeight="1"/>
    <row r="444" s="2" customFormat="1" ht="15.75" customHeight="1"/>
    <row r="445" s="2" customFormat="1" ht="15.75" customHeight="1"/>
    <row r="446" s="2" customFormat="1" ht="15.75" customHeight="1"/>
    <row r="447" s="2" customFormat="1" ht="15.75" customHeight="1"/>
    <row r="448" s="2" customFormat="1" ht="15.75" customHeight="1"/>
    <row r="449" s="2" customFormat="1" ht="15.75" customHeight="1"/>
    <row r="450" s="2" customFormat="1" ht="15.75" customHeight="1"/>
    <row r="451" s="2" customFormat="1" ht="15.75" customHeight="1"/>
    <row r="452" s="2" customFormat="1" ht="15.75" customHeight="1"/>
    <row r="453" s="2" customFormat="1" ht="15.75" customHeight="1"/>
    <row r="454" s="2" customFormat="1" ht="15.75" customHeight="1"/>
    <row r="455" s="2" customFormat="1" ht="15.75" customHeight="1"/>
    <row r="456" s="2" customFormat="1" ht="15.75" customHeight="1"/>
    <row r="457" s="2" customFormat="1" ht="15.75" customHeight="1"/>
    <row r="458" s="2" customFormat="1" ht="15.75" customHeight="1"/>
    <row r="459" s="2" customFormat="1" ht="15.75" customHeight="1"/>
    <row r="460" s="2" customFormat="1" ht="15.75" customHeight="1"/>
    <row r="461" s="2" customFormat="1" ht="15.75" customHeight="1"/>
    <row r="462" s="2" customFormat="1" ht="15.75" customHeight="1"/>
    <row r="463" s="2" customFormat="1" ht="15.75" customHeight="1"/>
    <row r="464" s="2" customFormat="1" ht="15.75" customHeight="1"/>
    <row r="465" s="2" customFormat="1" ht="15.75" customHeight="1"/>
    <row r="466" s="2" customFormat="1" ht="15.75" customHeight="1"/>
    <row r="467" s="2" customFormat="1" ht="15.75" customHeight="1"/>
    <row r="468" s="2" customFormat="1" ht="15.75" customHeight="1"/>
    <row r="469" s="2" customFormat="1" ht="15.75" customHeight="1"/>
    <row r="470" s="2" customFormat="1" ht="15.75" customHeight="1"/>
    <row r="471" s="2" customFormat="1" ht="15.75" customHeight="1"/>
    <row r="472" s="2" customFormat="1" ht="15.75" customHeight="1"/>
    <row r="473" s="2" customFormat="1" ht="15.75" customHeight="1"/>
    <row r="474" s="2" customFormat="1" ht="15.75" customHeight="1"/>
    <row r="475" s="2" customFormat="1" ht="15.75" customHeight="1"/>
    <row r="476" s="2" customFormat="1" ht="15.75" customHeight="1"/>
    <row r="477" s="2" customFormat="1" ht="15.75" customHeight="1"/>
    <row r="478" s="2" customFormat="1" ht="15.75" customHeight="1"/>
    <row r="479" s="2" customFormat="1" ht="15.75" customHeight="1"/>
    <row r="480" s="2" customFormat="1" ht="15.75" customHeight="1"/>
    <row r="481" s="2" customFormat="1" ht="15.75" customHeight="1"/>
    <row r="482" s="2" customFormat="1" ht="15.75" customHeight="1"/>
    <row r="483" s="2" customFormat="1" ht="15.75" customHeight="1"/>
    <row r="484" s="2" customFormat="1" ht="15.75" customHeight="1"/>
    <row r="485" s="2" customFormat="1" ht="15.75" customHeight="1"/>
    <row r="486" s="2" customFormat="1" ht="15.75" customHeight="1"/>
    <row r="487" s="2" customFormat="1" ht="15.75" customHeight="1"/>
    <row r="488" s="2" customFormat="1" ht="15.75" customHeight="1"/>
    <row r="489" s="2" customFormat="1" ht="15.75" customHeight="1"/>
    <row r="490" s="2" customFormat="1" ht="15.75" customHeight="1"/>
    <row r="491" s="2" customFormat="1" ht="15.75" customHeight="1"/>
    <row r="492" s="2" customFormat="1" ht="15.75" customHeight="1"/>
    <row r="493" s="2" customFormat="1" ht="15.75" customHeight="1"/>
    <row r="494" s="2" customFormat="1" ht="15.75" customHeight="1"/>
    <row r="495" s="2" customFormat="1" ht="15.75" customHeight="1"/>
    <row r="496" s="2" customFormat="1" ht="15.75" customHeight="1"/>
    <row r="497" s="2" customFormat="1" ht="15.75" customHeight="1"/>
    <row r="498" s="2" customFormat="1" ht="15.75" customHeight="1"/>
    <row r="499" s="2" customFormat="1" ht="15.75" customHeight="1"/>
    <row r="500" s="2" customFormat="1" ht="15.75" customHeight="1"/>
    <row r="501" s="2" customFormat="1" ht="15.75" customHeight="1"/>
    <row r="502" s="2" customFormat="1" ht="15.75" customHeight="1"/>
    <row r="503" s="2" customFormat="1" ht="15.75" customHeight="1"/>
    <row r="504" s="2" customFormat="1" ht="15.75" customHeight="1"/>
    <row r="505" s="2" customFormat="1" ht="15.75" customHeight="1"/>
    <row r="506" s="2" customFormat="1" ht="15.75" customHeight="1"/>
    <row r="507" s="2" customFormat="1" ht="15.75" customHeight="1"/>
    <row r="508" s="2" customFormat="1" ht="15.75" customHeight="1"/>
    <row r="509" s="2" customFormat="1" ht="15.75" customHeight="1"/>
    <row r="510" s="2" customFormat="1" ht="15.75" customHeight="1"/>
    <row r="511" s="2" customFormat="1" ht="15.75" customHeight="1"/>
    <row r="512" s="2" customFormat="1" ht="15.75" customHeight="1"/>
    <row r="513" s="2" customFormat="1" ht="15.75" customHeight="1"/>
    <row r="514" s="2" customFormat="1" ht="15.75" customHeight="1"/>
    <row r="515" s="2" customFormat="1" ht="15.75" customHeight="1"/>
    <row r="516" s="2" customFormat="1" ht="15.75" customHeight="1"/>
    <row r="517" s="2" customFormat="1" ht="15.75" customHeight="1"/>
    <row r="518" s="2" customFormat="1" ht="15.75" customHeight="1"/>
    <row r="519" s="2" customFormat="1" ht="15.75" customHeight="1"/>
    <row r="520" s="2" customFormat="1" ht="15.75" customHeight="1"/>
    <row r="521" s="2" customFormat="1" ht="15.75" customHeight="1"/>
    <row r="522" s="2" customFormat="1" ht="15.75" customHeight="1"/>
    <row r="523" s="2" customFormat="1" ht="15.75" customHeight="1"/>
    <row r="524" s="2" customFormat="1" ht="15.75" customHeight="1"/>
    <row r="525" s="2" customFormat="1" ht="15.75" customHeight="1"/>
    <row r="526" s="2" customFormat="1" ht="15.75" customHeight="1"/>
    <row r="527" s="2" customFormat="1" ht="15.75" customHeight="1"/>
    <row r="528" s="2" customFormat="1" ht="15.75" customHeight="1"/>
    <row r="529" s="2" customFormat="1" ht="15.75" customHeight="1"/>
    <row r="530" s="2" customFormat="1" ht="15.75" customHeight="1"/>
    <row r="531" s="2" customFormat="1" ht="15.75" customHeight="1"/>
    <row r="532" s="2" customFormat="1" ht="15.75" customHeight="1"/>
    <row r="533" s="2" customFormat="1" ht="15.75" customHeight="1"/>
    <row r="534" s="2" customFormat="1" ht="15.75" customHeight="1"/>
    <row r="535" s="2" customFormat="1" ht="15.75" customHeight="1"/>
    <row r="536" s="2" customFormat="1" ht="15.75" customHeight="1"/>
    <row r="537" s="2" customFormat="1" ht="15.75" customHeight="1"/>
    <row r="538" s="2" customFormat="1" ht="15.75" customHeight="1"/>
    <row r="539" s="2" customFormat="1" ht="15.75" customHeight="1"/>
    <row r="540" s="2" customFormat="1" ht="15.75" customHeight="1"/>
    <row r="541" s="2" customFormat="1" ht="15.75" customHeight="1"/>
    <row r="542" s="2" customFormat="1" ht="15.75" customHeight="1"/>
    <row r="543" s="2" customFormat="1" ht="15.75" customHeight="1"/>
    <row r="544" s="2" customFormat="1" ht="15.75" customHeight="1"/>
    <row r="545" s="2" customFormat="1" ht="15.75" customHeight="1"/>
    <row r="546" s="2" customFormat="1" ht="15.75" customHeight="1"/>
    <row r="547" s="2" customFormat="1" ht="15.75" customHeight="1"/>
    <row r="548" s="2" customFormat="1" ht="15.75" customHeight="1"/>
    <row r="549" s="2" customFormat="1" ht="15.75" customHeight="1"/>
    <row r="550" s="2" customFormat="1" ht="15.75" customHeight="1"/>
    <row r="551" s="2" customFormat="1" ht="15.75" customHeight="1"/>
    <row r="552" s="2" customFormat="1" ht="15.75" customHeight="1"/>
    <row r="553" s="2" customFormat="1" ht="15.75" customHeight="1"/>
    <row r="554" s="2" customFormat="1" ht="15.75" customHeight="1"/>
    <row r="555" s="2" customFormat="1" ht="15.75" customHeight="1"/>
    <row r="556" s="2" customFormat="1" ht="15.75" customHeight="1"/>
    <row r="557" s="2" customFormat="1" ht="15.75" customHeight="1"/>
    <row r="558" s="2" customFormat="1" ht="15.75" customHeight="1"/>
    <row r="559" s="2" customFormat="1" ht="15.75" customHeight="1"/>
    <row r="560" s="2" customFormat="1" ht="15.75" customHeight="1"/>
    <row r="561" s="2" customFormat="1" ht="15.75" customHeight="1"/>
    <row r="562" s="2" customFormat="1" ht="15.75" customHeight="1"/>
    <row r="563" s="2" customFormat="1" ht="15.75" customHeight="1"/>
    <row r="564" s="2" customFormat="1" ht="15.75" customHeight="1"/>
    <row r="565" s="2" customFormat="1" ht="15.75" customHeight="1"/>
    <row r="566" s="2" customFormat="1" ht="15.75" customHeight="1"/>
    <row r="567" s="2" customFormat="1" ht="15.75" customHeight="1"/>
    <row r="568" s="2" customFormat="1" ht="15.75" customHeight="1"/>
    <row r="569" s="2" customFormat="1" ht="15.75" customHeight="1"/>
    <row r="570" s="2" customFormat="1" ht="15.75" customHeight="1"/>
    <row r="571" s="2" customFormat="1" ht="15.75" customHeight="1"/>
    <row r="572" s="2" customFormat="1" ht="15.75" customHeight="1"/>
    <row r="573" s="2" customFormat="1" ht="15.75" customHeight="1"/>
    <row r="574" s="2" customFormat="1" ht="15.75" customHeight="1"/>
    <row r="575" s="2" customFormat="1" ht="15.75" customHeight="1"/>
    <row r="576" s="2" customFormat="1" ht="15.75" customHeight="1"/>
    <row r="577" s="2" customFormat="1" ht="15.75" customHeight="1"/>
    <row r="578" s="2" customFormat="1" ht="15.75" customHeight="1"/>
    <row r="579" s="2" customFormat="1" ht="15.75" customHeight="1"/>
    <row r="580" s="2" customFormat="1" ht="15.75" customHeight="1"/>
    <row r="581" s="2" customFormat="1" ht="15.75" customHeight="1"/>
    <row r="582" s="2" customFormat="1" ht="15.75" customHeight="1"/>
    <row r="583" s="2" customFormat="1" ht="15.75" customHeight="1"/>
    <row r="584" s="2" customFormat="1" ht="15.75" customHeight="1"/>
    <row r="585" s="2" customFormat="1" ht="15.75" customHeight="1"/>
    <row r="586" s="2" customFormat="1" ht="15.75" customHeight="1"/>
    <row r="587" s="2" customFormat="1" ht="15.75" customHeight="1"/>
    <row r="588" s="2" customFormat="1" ht="15.75" customHeight="1"/>
    <row r="589" s="2" customFormat="1" ht="15.75" customHeight="1"/>
    <row r="590" s="2" customFormat="1" ht="15.75" customHeight="1"/>
    <row r="591" s="2" customFormat="1" ht="15.75" customHeight="1"/>
    <row r="592" s="2" customFormat="1" ht="15.75" customHeight="1"/>
    <row r="593" s="2" customFormat="1" ht="15.75" customHeight="1"/>
    <row r="594" s="2" customFormat="1" ht="15.75" customHeight="1"/>
    <row r="595" s="2" customFormat="1" ht="15.75" customHeight="1"/>
    <row r="596" s="2" customFormat="1" ht="15.75" customHeight="1"/>
    <row r="597" s="2" customFormat="1" ht="15.75" customHeight="1"/>
    <row r="598" s="2" customFormat="1" ht="15.75" customHeight="1"/>
    <row r="599" s="2" customFormat="1" ht="15.75" customHeight="1"/>
    <row r="600" s="2" customFormat="1" ht="15.75" customHeight="1"/>
    <row r="601" s="2" customFormat="1" ht="15.75" customHeight="1"/>
    <row r="602" s="2" customFormat="1" ht="15.75" customHeight="1"/>
    <row r="603" s="2" customFormat="1" ht="15.75" customHeight="1"/>
    <row r="604" s="2" customFormat="1" ht="15.75" customHeight="1"/>
    <row r="605" s="2" customFormat="1" ht="15.75" customHeight="1"/>
    <row r="606" s="2" customFormat="1" ht="15.75" customHeight="1"/>
    <row r="607" s="2" customFormat="1" ht="15.75" customHeight="1"/>
    <row r="608" s="2" customFormat="1" ht="15.75" customHeight="1"/>
    <row r="609" s="2" customFormat="1" ht="15.75" customHeight="1"/>
    <row r="610" s="2" customFormat="1" ht="15.75" customHeight="1"/>
    <row r="611" s="2" customFormat="1" ht="15.75" customHeight="1"/>
    <row r="612" s="2" customFormat="1" ht="15.75" customHeight="1"/>
    <row r="613" s="2" customFormat="1" ht="15.75" customHeight="1"/>
    <row r="614" s="2" customFormat="1" ht="15.75" customHeight="1"/>
    <row r="615" s="2" customFormat="1" ht="15.75" customHeight="1"/>
    <row r="616" s="2" customFormat="1" ht="15.75" customHeight="1"/>
    <row r="617" s="2" customFormat="1" ht="15.75" customHeight="1"/>
    <row r="618" s="2" customFormat="1" ht="15.75" customHeight="1"/>
    <row r="619" s="2" customFormat="1" ht="15.75" customHeight="1"/>
    <row r="620" s="2" customFormat="1" ht="15.75" customHeight="1"/>
    <row r="621" s="2" customFormat="1" ht="15.75" customHeight="1"/>
    <row r="622" s="2" customFormat="1" ht="15.75" customHeight="1"/>
    <row r="623" s="2" customFormat="1" ht="15.75" customHeight="1"/>
    <row r="624" s="2" customFormat="1" ht="15.75" customHeight="1"/>
    <row r="625" s="2" customFormat="1" ht="15.75" customHeight="1"/>
    <row r="626" s="2" customFormat="1" ht="15.75" customHeight="1"/>
    <row r="627" s="2" customFormat="1" ht="15.75" customHeight="1"/>
    <row r="628" s="2" customFormat="1" ht="15.75" customHeight="1"/>
    <row r="629" s="2" customFormat="1" ht="15.75" customHeight="1"/>
    <row r="630" s="2" customFormat="1" ht="15.75" customHeight="1"/>
    <row r="631" s="2" customFormat="1" ht="15.75" customHeight="1"/>
    <row r="632" s="2" customFormat="1" ht="15.75" customHeight="1"/>
    <row r="633" s="2" customFormat="1" ht="15.75" customHeight="1"/>
    <row r="634" s="2" customFormat="1" ht="15.75" customHeight="1"/>
    <row r="635" s="2" customFormat="1" ht="15.75" customHeight="1"/>
    <row r="636" s="2" customFormat="1" ht="15.75" customHeight="1"/>
    <row r="637" s="2" customFormat="1" ht="15.75" customHeight="1"/>
    <row r="638" s="2" customFormat="1" ht="15.75" customHeight="1"/>
    <row r="639" s="2" customFormat="1" ht="15.75" customHeight="1"/>
    <row r="640" s="2" customFormat="1" ht="15.75" customHeight="1"/>
    <row r="641" s="2" customFormat="1" ht="15.75" customHeight="1"/>
    <row r="642" s="2" customFormat="1" ht="15.75" customHeight="1"/>
    <row r="643" s="2" customFormat="1" ht="15.75" customHeight="1"/>
    <row r="644" s="2" customFormat="1" ht="15.75" customHeight="1"/>
    <row r="645" s="2" customFormat="1" ht="15.75" customHeight="1"/>
    <row r="646" s="2" customFormat="1" ht="15.75" customHeight="1"/>
    <row r="647" s="2" customFormat="1" ht="15.75" customHeight="1"/>
    <row r="648" s="2" customFormat="1" ht="15.75" customHeight="1"/>
    <row r="649" s="2" customFormat="1" ht="15.75" customHeight="1"/>
    <row r="650" s="2" customFormat="1" ht="15.75" customHeight="1"/>
    <row r="651" s="2" customFormat="1" ht="15.75" customHeight="1"/>
    <row r="652" s="2" customFormat="1" ht="15.75" customHeight="1"/>
    <row r="653" s="2" customFormat="1" ht="15.75" customHeight="1"/>
    <row r="654" s="2" customFormat="1" ht="15.75" customHeight="1"/>
    <row r="655" s="2" customFormat="1" ht="15.75" customHeight="1"/>
    <row r="656" s="2" customFormat="1" ht="15.75" customHeight="1"/>
    <row r="657" s="2" customFormat="1" ht="15.75" customHeight="1"/>
    <row r="658" s="2" customFormat="1" ht="15.75" customHeight="1"/>
    <row r="659" s="2" customFormat="1" ht="15.75" customHeight="1"/>
    <row r="660" s="2" customFormat="1" ht="15.75" customHeight="1"/>
    <row r="661" s="2" customFormat="1" ht="15.75" customHeight="1"/>
    <row r="662" s="2" customFormat="1" ht="15.75" customHeight="1"/>
    <row r="663" s="2" customFormat="1" ht="15.75" customHeight="1"/>
    <row r="664" s="2" customFormat="1" ht="15.75" customHeight="1"/>
    <row r="665" s="2" customFormat="1" ht="15.75" customHeight="1"/>
    <row r="666" s="2" customFormat="1" ht="15.75" customHeight="1"/>
    <row r="667" s="2" customFormat="1" ht="15.75" customHeight="1"/>
    <row r="668" s="2" customFormat="1" ht="15.75" customHeight="1"/>
    <row r="669" s="2" customFormat="1" ht="15.75" customHeight="1"/>
    <row r="670" s="2" customFormat="1" ht="15.75" customHeight="1"/>
    <row r="671" s="2" customFormat="1" ht="15.75" customHeight="1"/>
    <row r="672" s="2" customFormat="1" ht="15.75" customHeight="1"/>
    <row r="673" s="2" customFormat="1" ht="15.75" customHeight="1"/>
    <row r="674" s="2" customFormat="1" ht="15.75" customHeight="1"/>
    <row r="675" s="2" customFormat="1" ht="15.75" customHeight="1"/>
    <row r="676" s="2" customFormat="1" ht="15.75" customHeight="1"/>
    <row r="677" s="2" customFormat="1" ht="15.75" customHeight="1"/>
    <row r="678" s="2" customFormat="1" ht="15.75" customHeight="1"/>
    <row r="679" s="2" customFormat="1" ht="15.75" customHeight="1"/>
    <row r="680" s="2" customFormat="1" ht="15.75" customHeight="1"/>
    <row r="681" s="2" customFormat="1" ht="15.75" customHeight="1"/>
    <row r="682" s="2" customFormat="1" ht="15.75" customHeight="1"/>
    <row r="683" s="2" customFormat="1" ht="15.75" customHeight="1"/>
    <row r="684" s="2" customFormat="1" ht="15.75" customHeight="1"/>
    <row r="685" s="2" customFormat="1" ht="15.75" customHeight="1"/>
    <row r="686" s="2" customFormat="1" ht="15.75" customHeight="1"/>
    <row r="687" s="2" customFormat="1" ht="15.75" customHeight="1"/>
    <row r="688" s="2" customFormat="1" ht="15.75" customHeight="1"/>
    <row r="689" s="2" customFormat="1" ht="15.75" customHeight="1"/>
    <row r="690" s="2" customFormat="1" ht="15.75" customHeight="1"/>
    <row r="691" s="2" customFormat="1" ht="15.75" customHeight="1"/>
    <row r="692" s="2" customFormat="1" ht="15.75" customHeight="1"/>
    <row r="693" s="2" customFormat="1" ht="15.75" customHeight="1"/>
    <row r="694" s="2" customFormat="1" ht="15.75" customHeight="1"/>
    <row r="695" s="2" customFormat="1" ht="15.75" customHeight="1"/>
    <row r="696" s="2" customFormat="1" ht="15.75" customHeight="1"/>
    <row r="697" s="2" customFormat="1" ht="15.75" customHeight="1"/>
    <row r="698" s="2" customFormat="1" ht="15.75" customHeight="1"/>
    <row r="699" s="2" customFormat="1" ht="15.75" customHeight="1"/>
    <row r="700" s="2" customFormat="1" ht="15.75" customHeight="1"/>
    <row r="701" s="2" customFormat="1" ht="15.75" customHeight="1"/>
    <row r="702" s="2" customFormat="1" ht="15.75" customHeight="1"/>
    <row r="703" s="2" customFormat="1" ht="15.75" customHeight="1"/>
    <row r="704" s="2" customFormat="1" ht="15.75" customHeight="1"/>
    <row r="705" s="2" customFormat="1" ht="15.75" customHeight="1"/>
    <row r="706" s="2" customFormat="1" ht="15.75" customHeight="1"/>
    <row r="707" s="2" customFormat="1" ht="15.75" customHeight="1"/>
    <row r="708" s="2" customFormat="1" ht="15.75" customHeight="1"/>
    <row r="709" s="2" customFormat="1" ht="15.75" customHeight="1"/>
    <row r="710" s="2" customFormat="1" ht="15.75" customHeight="1"/>
    <row r="711" s="2" customFormat="1" ht="15.75" customHeight="1"/>
    <row r="712" s="2" customFormat="1" ht="15.75" customHeight="1"/>
    <row r="713" s="2" customFormat="1" ht="15.75" customHeight="1"/>
    <row r="714" s="2" customFormat="1" ht="15.75" customHeight="1"/>
    <row r="715" s="2" customFormat="1" ht="15.75" customHeight="1"/>
    <row r="716" s="2" customFormat="1" ht="15.75" customHeight="1"/>
    <row r="717" s="2" customFormat="1" ht="15.75" customHeight="1"/>
    <row r="718" s="2" customFormat="1" ht="15.75" customHeight="1"/>
    <row r="719" s="2" customFormat="1" ht="15.75" customHeight="1"/>
    <row r="720" s="2" customFormat="1" ht="15.75" customHeight="1"/>
    <row r="721" s="2" customFormat="1" ht="15.75" customHeight="1"/>
    <row r="722" s="2" customFormat="1" ht="15.75" customHeight="1"/>
    <row r="723" s="2" customFormat="1" ht="15.75" customHeight="1"/>
    <row r="724" s="2" customFormat="1" ht="15.75" customHeight="1"/>
    <row r="725" s="2" customFormat="1" ht="15.75" customHeight="1"/>
    <row r="726" s="2" customFormat="1" ht="15.75" customHeight="1"/>
    <row r="727" s="2" customFormat="1" ht="15.75" customHeight="1"/>
    <row r="728" s="2" customFormat="1" ht="15.75" customHeight="1"/>
    <row r="729" s="2" customFormat="1" ht="15.75" customHeight="1"/>
    <row r="730" s="2" customFormat="1" ht="15.75" customHeight="1"/>
    <row r="731" s="2" customFormat="1" ht="15.75" customHeight="1"/>
    <row r="732" s="2" customFormat="1" ht="15.75" customHeight="1"/>
    <row r="733" s="2" customFormat="1" ht="15.75" customHeight="1"/>
    <row r="734" s="2" customFormat="1" ht="15.75" customHeight="1"/>
    <row r="735" s="2" customFormat="1" ht="15.75" customHeight="1"/>
    <row r="736" s="2" customFormat="1" ht="15.75" customHeight="1"/>
    <row r="737" s="2" customFormat="1" ht="15.75" customHeight="1"/>
    <row r="738" s="2" customFormat="1" ht="15.75" customHeight="1"/>
    <row r="739" s="2" customFormat="1" ht="15.75" customHeight="1"/>
    <row r="740" s="2" customFormat="1" ht="15.75" customHeight="1"/>
    <row r="741" s="2" customFormat="1" ht="15.75" customHeight="1"/>
    <row r="742" s="2" customFormat="1" ht="15.75" customHeight="1"/>
    <row r="743" s="2" customFormat="1" ht="15.75" customHeight="1"/>
    <row r="744" s="2" customFormat="1" ht="15.75" customHeight="1"/>
    <row r="745" s="2" customFormat="1" ht="15.75" customHeight="1"/>
    <row r="746" s="2" customFormat="1" ht="15.75" customHeight="1"/>
    <row r="747" s="2" customFormat="1" ht="15.75" customHeight="1"/>
    <row r="748" s="2" customFormat="1" ht="15.75" customHeight="1"/>
    <row r="749" s="2" customFormat="1" ht="15.75" customHeight="1"/>
    <row r="750" s="2" customFormat="1" ht="15.75" customHeight="1"/>
    <row r="751" s="2" customFormat="1" ht="15.75" customHeight="1"/>
    <row r="752" s="2" customFormat="1" ht="15.75" customHeight="1"/>
    <row r="753" s="2" customFormat="1" ht="15.75" customHeight="1"/>
    <row r="754" s="2" customFormat="1" ht="15.75" customHeight="1"/>
    <row r="755" s="2" customFormat="1" ht="15.75" customHeight="1"/>
    <row r="756" s="2" customFormat="1" ht="15.75" customHeight="1"/>
    <row r="757" s="2" customFormat="1" ht="15.75" customHeight="1"/>
    <row r="758" s="2" customFormat="1" ht="15.75" customHeight="1"/>
    <row r="759" s="2" customFormat="1" ht="15.75" customHeight="1"/>
    <row r="760" s="2" customFormat="1" ht="15.75" customHeight="1"/>
    <row r="761" s="2" customFormat="1" ht="15.75" customHeight="1"/>
    <row r="762" s="2" customFormat="1" ht="15.75" customHeight="1"/>
    <row r="763" s="2" customFormat="1" ht="15.75" customHeight="1"/>
    <row r="764" s="2" customFormat="1" ht="15.75" customHeight="1"/>
    <row r="765" s="2" customFormat="1" ht="15.75" customHeight="1"/>
    <row r="766" s="2" customFormat="1" ht="15.75" customHeight="1"/>
    <row r="767" s="2" customFormat="1" ht="15.75" customHeight="1"/>
    <row r="768" s="2" customFormat="1" ht="15.75" customHeight="1"/>
    <row r="769" s="2" customFormat="1" ht="15.75" customHeight="1"/>
    <row r="770" s="2" customFormat="1" ht="15.75" customHeight="1"/>
    <row r="771" s="2" customFormat="1" ht="15.75" customHeight="1"/>
    <row r="772" s="2" customFormat="1" ht="15.75" customHeight="1"/>
    <row r="773" s="2" customFormat="1" ht="15.75" customHeight="1"/>
    <row r="774" s="2" customFormat="1" ht="15.75" customHeight="1"/>
    <row r="775" s="2" customFormat="1" ht="15.75" customHeight="1"/>
    <row r="776" s="2" customFormat="1" ht="15.75" customHeight="1"/>
    <row r="777" s="2" customFormat="1" ht="15.75" customHeight="1"/>
    <row r="778" s="2" customFormat="1" ht="15.75" customHeight="1"/>
    <row r="779" s="2" customFormat="1" ht="15.75" customHeight="1"/>
    <row r="780" s="2" customFormat="1" ht="15.75" customHeight="1"/>
    <row r="781" s="2" customFormat="1" ht="15.75" customHeight="1"/>
    <row r="782" s="2" customFormat="1" ht="15.75" customHeight="1"/>
    <row r="783" s="2" customFormat="1" ht="15.75" customHeight="1"/>
    <row r="784" s="2" customFormat="1" ht="15.75" customHeight="1"/>
    <row r="785" s="2" customFormat="1" ht="15.75" customHeight="1"/>
    <row r="786" s="2" customFormat="1" ht="15.75" customHeight="1"/>
    <row r="787" s="2" customFormat="1" ht="15.75" customHeight="1"/>
    <row r="788" s="2" customFormat="1" ht="15.75" customHeight="1"/>
    <row r="789" s="2" customFormat="1" ht="15.75" customHeight="1"/>
    <row r="790" s="2" customFormat="1" ht="15.75" customHeight="1"/>
    <row r="791" s="2" customFormat="1" ht="15.75" customHeight="1"/>
    <row r="792" s="2" customFormat="1" ht="15.75" customHeight="1"/>
    <row r="793" s="2" customFormat="1" ht="15.75" customHeight="1"/>
    <row r="794" s="2" customFormat="1" ht="15.75" customHeight="1"/>
    <row r="795" s="2" customFormat="1" ht="15.75" customHeight="1"/>
    <row r="796" s="2" customFormat="1" ht="15.75" customHeight="1"/>
    <row r="797" s="2" customFormat="1" ht="15.75" customHeight="1"/>
    <row r="798" s="2" customFormat="1" ht="15.75" customHeight="1"/>
    <row r="799" s="2" customFormat="1" ht="15.75" customHeight="1"/>
    <row r="800" s="2" customFormat="1" ht="15.75" customHeight="1"/>
    <row r="801" s="2" customFormat="1" ht="15.75" customHeight="1"/>
    <row r="802" s="2" customFormat="1" ht="15.75" customHeight="1"/>
    <row r="803" s="2" customFormat="1" ht="15.75" customHeight="1"/>
    <row r="804" s="2" customFormat="1" ht="15.75" customHeight="1"/>
    <row r="805" s="2" customFormat="1" ht="15.75" customHeight="1"/>
    <row r="806" s="2" customFormat="1" ht="15.75" customHeight="1"/>
    <row r="807" s="2" customFormat="1" ht="15.75" customHeight="1"/>
    <row r="808" s="2" customFormat="1" ht="15.75" customHeight="1"/>
    <row r="809" s="2" customFormat="1" ht="15.75" customHeight="1"/>
    <row r="810" s="2" customFormat="1" ht="15.75" customHeight="1"/>
    <row r="811" s="2" customFormat="1" ht="15.75" customHeight="1"/>
    <row r="812" s="2" customFormat="1" ht="15.75" customHeight="1"/>
    <row r="813" s="2" customFormat="1" ht="15.75" customHeight="1"/>
    <row r="814" s="2" customFormat="1" ht="15.75" customHeight="1"/>
    <row r="815" s="2" customFormat="1" ht="15.75" customHeight="1"/>
    <row r="816" s="2" customFormat="1" ht="15.75" customHeight="1"/>
    <row r="817" s="2" customFormat="1" ht="15.75" customHeight="1"/>
    <row r="818" s="2" customFormat="1" ht="15.75" customHeight="1"/>
    <row r="819" s="2" customFormat="1" ht="15.75" customHeight="1"/>
    <row r="820" s="2" customFormat="1" ht="15.75" customHeight="1"/>
    <row r="821" s="2" customFormat="1" ht="15.75" customHeight="1"/>
    <row r="822" s="2" customFormat="1" ht="15.75" customHeight="1"/>
    <row r="823" s="2" customFormat="1" ht="15.75" customHeight="1"/>
    <row r="824" s="2" customFormat="1" ht="15.75" customHeight="1"/>
    <row r="825" s="2" customFormat="1" ht="15.75" customHeight="1"/>
    <row r="826" s="2" customFormat="1" ht="15.75" customHeight="1"/>
    <row r="827" s="2" customFormat="1" ht="15.75" customHeight="1"/>
    <row r="828" s="2" customFormat="1" ht="15.75" customHeight="1"/>
    <row r="829" s="2" customFormat="1" ht="15.75" customHeight="1"/>
    <row r="830" s="2" customFormat="1" ht="15.75" customHeight="1"/>
    <row r="831" s="2" customFormat="1" ht="15.75" customHeight="1"/>
    <row r="832" s="2" customFormat="1" ht="15.75" customHeight="1"/>
    <row r="833" s="2" customFormat="1" ht="15.75" customHeight="1"/>
    <row r="834" s="2" customFormat="1" ht="15.75" customHeight="1"/>
    <row r="835" s="2" customFormat="1" ht="15.75" customHeight="1"/>
    <row r="836" s="2" customFormat="1" ht="15.75" customHeight="1"/>
    <row r="837" s="2" customFormat="1" ht="15.75" customHeight="1"/>
    <row r="838" s="2" customFormat="1" ht="15.75" customHeight="1"/>
    <row r="839" s="2" customFormat="1" ht="15.75" customHeight="1"/>
    <row r="840" s="2" customFormat="1" ht="15.75" customHeight="1"/>
    <row r="841" s="2" customFormat="1" ht="15.75" customHeight="1"/>
    <row r="842" s="2" customFormat="1" ht="15.75" customHeight="1"/>
    <row r="843" s="2" customFormat="1" ht="15.75" customHeight="1"/>
    <row r="844" s="2" customFormat="1" ht="15.75" customHeight="1"/>
    <row r="845" s="2" customFormat="1" ht="15.75" customHeight="1"/>
    <row r="846" s="2" customFormat="1" ht="15.75" customHeight="1"/>
    <row r="847" s="2" customFormat="1" ht="15.75" customHeight="1"/>
    <row r="848" s="2" customFormat="1" ht="15.75" customHeight="1"/>
    <row r="849" s="2" customFormat="1" ht="15.75" customHeight="1"/>
    <row r="850" s="2" customFormat="1" ht="15.75" customHeight="1"/>
    <row r="851" s="2" customFormat="1" ht="15.75" customHeight="1"/>
    <row r="852" s="2" customFormat="1" ht="15.75" customHeight="1"/>
    <row r="853" s="2" customFormat="1" ht="15.75" customHeight="1"/>
    <row r="854" s="2" customFormat="1" ht="15.75" customHeight="1"/>
    <row r="855" s="2" customFormat="1" ht="15.75" customHeight="1"/>
    <row r="856" s="2" customFormat="1" ht="15.75" customHeight="1"/>
    <row r="857" s="2" customFormat="1" ht="15.75" customHeight="1"/>
    <row r="858" s="2" customFormat="1" ht="15.75" customHeight="1"/>
    <row r="859" s="2" customFormat="1" ht="15.75" customHeight="1"/>
    <row r="860" s="2" customFormat="1" ht="15.75" customHeight="1"/>
    <row r="861" s="2" customFormat="1" ht="15.75" customHeight="1"/>
    <row r="862" s="2" customFormat="1" ht="15.75" customHeight="1"/>
    <row r="863" s="2" customFormat="1" ht="15.75" customHeight="1"/>
    <row r="864" s="2" customFormat="1" ht="15.75" customHeight="1"/>
    <row r="865" s="2" customFormat="1" ht="15.75" customHeight="1"/>
    <row r="866" s="2" customFormat="1" ht="15.75" customHeight="1"/>
    <row r="867" s="2" customFormat="1" ht="15.75" customHeight="1"/>
    <row r="868" s="2" customFormat="1" ht="15.75" customHeight="1"/>
    <row r="869" s="2" customFormat="1" ht="15.75" customHeight="1"/>
    <row r="870" s="2" customFormat="1" ht="15.75" customHeight="1"/>
    <row r="871" s="2" customFormat="1" ht="15.75" customHeight="1"/>
    <row r="872" s="2" customFormat="1" ht="15.75" customHeight="1"/>
    <row r="873" s="2" customFormat="1" ht="15.75" customHeight="1"/>
    <row r="874" s="2" customFormat="1" ht="15.75" customHeight="1"/>
    <row r="875" s="2" customFormat="1" ht="15.75" customHeight="1"/>
    <row r="876" s="2" customFormat="1" ht="15.75" customHeight="1"/>
    <row r="877" s="2" customFormat="1" ht="15.75" customHeight="1"/>
    <row r="878" s="2" customFormat="1" ht="15.75" customHeight="1"/>
    <row r="879" s="2" customFormat="1" ht="15.75" customHeight="1"/>
    <row r="880" s="2" customFormat="1" ht="15.75" customHeight="1"/>
    <row r="881" s="2" customFormat="1" ht="15.75" customHeight="1"/>
    <row r="882" s="2" customFormat="1" ht="15.75" customHeight="1"/>
    <row r="883" s="2" customFormat="1" ht="15.75" customHeight="1"/>
    <row r="884" s="2" customFormat="1" ht="15.75" customHeight="1"/>
    <row r="885" s="2" customFormat="1" ht="15.75" customHeight="1"/>
    <row r="886" s="2" customFormat="1" ht="15.75" customHeight="1"/>
    <row r="887" s="2" customFormat="1" ht="15.75" customHeight="1"/>
    <row r="888" s="2" customFormat="1" ht="15.75" customHeight="1"/>
    <row r="889" s="2" customFormat="1" ht="15.75" customHeight="1"/>
    <row r="890" s="2" customFormat="1" ht="15.75" customHeight="1"/>
    <row r="891" s="2" customFormat="1" ht="15.75" customHeight="1"/>
    <row r="892" s="2" customFormat="1" ht="15.75" customHeight="1"/>
    <row r="893" s="2" customFormat="1" ht="15.75" customHeight="1"/>
    <row r="894" s="2" customFormat="1" ht="15.75" customHeight="1"/>
    <row r="895" s="2" customFormat="1" ht="15.75" customHeight="1"/>
    <row r="896" s="2" customFormat="1" ht="15.75" customHeight="1"/>
    <row r="897" s="2" customFormat="1" ht="15.75" customHeight="1"/>
    <row r="898" s="2" customFormat="1" ht="15.75" customHeight="1"/>
    <row r="899" s="2" customFormat="1" ht="15.75" customHeight="1"/>
    <row r="900" s="2" customFormat="1" ht="15.75" customHeight="1"/>
    <row r="901" s="2" customFormat="1" ht="15.75" customHeight="1"/>
    <row r="902" s="2" customFormat="1" ht="15.75" customHeight="1"/>
    <row r="903" s="2" customFormat="1" ht="15.75" customHeight="1"/>
    <row r="904" s="2" customFormat="1" ht="15.75" customHeight="1"/>
    <row r="905" s="2" customFormat="1" ht="15.75" customHeight="1"/>
    <row r="906" s="2" customFormat="1" ht="15.75" customHeight="1"/>
    <row r="907" s="2" customFormat="1" ht="15.75" customHeight="1"/>
    <row r="908" s="2" customFormat="1" ht="15.75" customHeight="1"/>
    <row r="909" s="2" customFormat="1" ht="15.75" customHeight="1"/>
    <row r="910" s="2" customFormat="1" ht="15.75" customHeight="1"/>
    <row r="911" s="2" customFormat="1" ht="15.75" customHeight="1"/>
    <row r="912" s="2" customFormat="1" ht="15.75" customHeight="1"/>
    <row r="913" s="2" customFormat="1" ht="15.75" customHeight="1"/>
    <row r="914" s="2" customFormat="1" ht="15.75" customHeight="1"/>
    <row r="915" s="2" customFormat="1" ht="15.75" customHeight="1"/>
    <row r="916" s="2" customFormat="1" ht="15.75" customHeight="1"/>
    <row r="917" s="2" customFormat="1" ht="15.75" customHeight="1"/>
    <row r="918" s="2" customFormat="1" ht="15.75" customHeight="1"/>
    <row r="919" s="2" customFormat="1" ht="15.75" customHeight="1"/>
    <row r="920" s="2" customFormat="1" ht="15.75" customHeight="1"/>
    <row r="921" s="2" customFormat="1" ht="15.75" customHeight="1"/>
    <row r="922" s="2" customFormat="1" ht="15.75" customHeight="1"/>
    <row r="923" s="2" customFormat="1" ht="15.75" customHeight="1"/>
    <row r="924" s="2" customFormat="1" ht="15.75" customHeight="1"/>
    <row r="925" s="2" customFormat="1" ht="15.75" customHeight="1"/>
    <row r="926" s="2" customFormat="1" ht="15.75" customHeight="1"/>
    <row r="927" s="2" customFormat="1" ht="15.75" customHeight="1"/>
    <row r="928" s="2" customFormat="1" ht="15.75" customHeight="1"/>
    <row r="929" s="2" customFormat="1" ht="15.75" customHeight="1"/>
    <row r="930" s="2" customFormat="1" ht="15.75" customHeight="1"/>
    <row r="931" s="2" customFormat="1" ht="15.75" customHeight="1"/>
    <row r="932" s="2" customFormat="1" ht="15.75" customHeight="1"/>
    <row r="933" s="2" customFormat="1" ht="15.75" customHeight="1"/>
    <row r="934" s="2" customFormat="1" ht="15.75" customHeight="1"/>
    <row r="935" s="2" customFormat="1" ht="15.75" customHeight="1"/>
    <row r="936" s="2" customFormat="1" ht="15.75" customHeight="1"/>
    <row r="937" s="2" customFormat="1" ht="15.75" customHeight="1"/>
    <row r="938" s="2" customFormat="1" ht="15.75" customHeight="1"/>
    <row r="939" s="2" customFormat="1" ht="15.75" customHeight="1"/>
    <row r="940" s="2" customFormat="1" ht="15.75" customHeight="1"/>
    <row r="941" s="2" customFormat="1" ht="15.75" customHeight="1"/>
    <row r="942" s="2" customFormat="1" ht="15.75" customHeight="1"/>
    <row r="943" s="2" customFormat="1" ht="15.75" customHeight="1"/>
    <row r="944" s="2" customFormat="1" ht="15.75" customHeight="1"/>
    <row r="945" s="2" customFormat="1" ht="15.75" customHeight="1"/>
    <row r="946" s="2" customFormat="1" ht="15.75" customHeight="1"/>
    <row r="947" s="2" customFormat="1" ht="15.75" customHeight="1"/>
    <row r="948" s="2" customFormat="1" ht="15.75" customHeight="1"/>
    <row r="949" s="2" customFormat="1" ht="15.75" customHeight="1"/>
    <row r="950" s="2" customFormat="1" ht="15.75" customHeight="1"/>
    <row r="951" s="2" customFormat="1" ht="15.75" customHeight="1"/>
    <row r="952" s="2" customFormat="1" ht="15.75" customHeight="1"/>
    <row r="953" s="2" customFormat="1" ht="15.75" customHeight="1"/>
    <row r="954" s="2" customFormat="1" ht="15.75" customHeight="1"/>
    <row r="955" s="2" customFormat="1" ht="15.75" customHeight="1"/>
    <row r="956" s="2" customFormat="1" ht="15.75" customHeight="1"/>
    <row r="957" s="2" customFormat="1" ht="15.75" customHeight="1"/>
    <row r="958" s="2" customFormat="1" ht="15.75" customHeight="1"/>
    <row r="959" s="2" customFormat="1" ht="15.75" customHeight="1"/>
    <row r="960" s="2" customFormat="1" ht="15.75" customHeight="1"/>
    <row r="961" s="2" customFormat="1" ht="15.75" customHeight="1"/>
    <row r="962" s="2" customFormat="1" ht="15.75" customHeight="1"/>
    <row r="963" s="2" customFormat="1" ht="15.75" customHeight="1"/>
    <row r="964" s="2" customFormat="1" ht="15.75" customHeight="1"/>
    <row r="965" s="2" customFormat="1" ht="15.75" customHeight="1"/>
    <row r="966" s="2" customFormat="1" ht="15.75" customHeight="1"/>
    <row r="967" s="2" customFormat="1" ht="15.75" customHeight="1"/>
    <row r="968" s="2" customFormat="1" ht="15.75" customHeight="1"/>
    <row r="969" s="2" customFormat="1" ht="15.75" customHeight="1"/>
    <row r="970" s="2" customFormat="1" ht="15.75" customHeight="1"/>
    <row r="971" s="2" customFormat="1" ht="15.75" customHeight="1"/>
    <row r="972" s="2" customFormat="1" ht="15.75" customHeight="1"/>
    <row r="973" s="2" customFormat="1" ht="15.75" customHeight="1"/>
    <row r="974" s="2" customFormat="1" ht="15.75" customHeight="1"/>
    <row r="975" s="2" customFormat="1" ht="15.75" customHeight="1"/>
    <row r="976" s="2" customFormat="1" ht="15.75" customHeight="1"/>
    <row r="977" s="2" customFormat="1" ht="15.75" customHeight="1"/>
    <row r="978" s="2" customFormat="1" ht="15.75" customHeight="1"/>
    <row r="979" s="2" customFormat="1" ht="15.75" customHeight="1"/>
    <row r="980" s="2" customFormat="1" ht="15.75" customHeight="1"/>
    <row r="981" s="2" customFormat="1" ht="15.75" customHeight="1"/>
    <row r="982" s="2" customFormat="1" ht="15.75" customHeight="1"/>
    <row r="983" s="2" customFormat="1" ht="15.75" customHeight="1"/>
    <row r="984" s="2" customFormat="1" ht="15.75" customHeight="1"/>
    <row r="985" s="2" customFormat="1" ht="15.75" customHeight="1"/>
    <row r="986" s="2" customFormat="1" ht="15.75" customHeight="1"/>
    <row r="987" s="2" customFormat="1" ht="15.75" customHeight="1"/>
    <row r="988" s="2" customFormat="1" ht="15.75" customHeight="1"/>
    <row r="989" s="2" customFormat="1" ht="15.75" customHeight="1"/>
    <row r="990" s="2" customFormat="1" ht="15.75" customHeight="1"/>
    <row r="991" s="2" customFormat="1" ht="15.75" customHeight="1"/>
    <row r="992" s="2" customFormat="1" ht="15.75" customHeight="1"/>
    <row r="993" s="2" customFormat="1" ht="15.75" customHeight="1"/>
    <row r="994" s="2" customFormat="1" ht="15.75" customHeight="1"/>
    <row r="995" s="2" customFormat="1" ht="15.75" customHeight="1"/>
    <row r="996" s="2" customFormat="1" ht="15.75" customHeight="1"/>
    <row r="997" s="2" customFormat="1" ht="15.75" customHeight="1"/>
    <row r="998" s="2" customFormat="1" ht="15.75" customHeight="1"/>
    <row r="999" s="2" customFormat="1" ht="15.75" customHeight="1"/>
    <row r="1000" s="2" customFormat="1" 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18C01-B657-4CB1-A18F-62123A9BC60F}">
  <dimension ref="A1:E1000"/>
  <sheetViews>
    <sheetView workbookViewId="0">
      <selection sqref="A1:XFD1048576"/>
    </sheetView>
  </sheetViews>
  <sheetFormatPr defaultColWidth="14.42578125" defaultRowHeight="15"/>
  <cols>
    <col min="1" max="1" width="13.7109375" customWidth="1"/>
    <col min="2" max="5" width="19.42578125" customWidth="1"/>
    <col min="6" max="26" width="9.85546875" customWidth="1"/>
  </cols>
  <sheetData>
    <row r="1" spans="1:5">
      <c r="A1" s="31" t="s">
        <v>114</v>
      </c>
      <c r="B1" s="31" t="s">
        <v>101</v>
      </c>
      <c r="C1" s="31" t="s">
        <v>115</v>
      </c>
      <c r="D1" s="31" t="s">
        <v>116</v>
      </c>
    </row>
    <row r="2" spans="1:5">
      <c r="A2" s="32" t="s">
        <v>104</v>
      </c>
      <c r="B2" s="32" t="s">
        <v>117</v>
      </c>
      <c r="C2" s="33" t="s">
        <v>118</v>
      </c>
      <c r="D2" s="33" t="s">
        <v>119</v>
      </c>
    </row>
    <row r="3" spans="1:5">
      <c r="A3" s="32" t="s">
        <v>105</v>
      </c>
      <c r="B3" s="32" t="s">
        <v>120</v>
      </c>
      <c r="C3" s="33" t="s">
        <v>121</v>
      </c>
      <c r="D3" s="33" t="s">
        <v>122</v>
      </c>
    </row>
    <row r="4" spans="1:5">
      <c r="A4" s="32" t="s">
        <v>106</v>
      </c>
      <c r="B4" s="32" t="s">
        <v>123</v>
      </c>
      <c r="C4" s="33" t="s">
        <v>118</v>
      </c>
      <c r="D4" s="33" t="s">
        <v>124</v>
      </c>
    </row>
    <row r="5" spans="1:5">
      <c r="A5" s="32" t="s">
        <v>107</v>
      </c>
      <c r="B5" s="32" t="s">
        <v>125</v>
      </c>
      <c r="C5" s="33" t="s">
        <v>118</v>
      </c>
      <c r="D5" s="33" t="s">
        <v>119</v>
      </c>
    </row>
    <row r="6" spans="1:5">
      <c r="A6" s="32" t="s">
        <v>108</v>
      </c>
      <c r="B6" s="32" t="s">
        <v>126</v>
      </c>
      <c r="C6" s="33" t="s">
        <v>118</v>
      </c>
      <c r="D6" s="32" t="s">
        <v>127</v>
      </c>
    </row>
    <row r="7" spans="1:5">
      <c r="A7" s="32" t="s">
        <v>109</v>
      </c>
      <c r="B7" s="32" t="s">
        <v>128</v>
      </c>
      <c r="C7" s="33" t="s">
        <v>121</v>
      </c>
      <c r="D7" s="33" t="s">
        <v>122</v>
      </c>
    </row>
    <row r="8" spans="1:5">
      <c r="A8" s="32" t="s">
        <v>110</v>
      </c>
      <c r="B8" s="32" t="s">
        <v>129</v>
      </c>
      <c r="C8" s="33" t="s">
        <v>118</v>
      </c>
      <c r="D8" s="33" t="s">
        <v>124</v>
      </c>
    </row>
    <row r="9" spans="1:5">
      <c r="A9" s="32" t="s">
        <v>111</v>
      </c>
      <c r="B9" s="32" t="s">
        <v>130</v>
      </c>
      <c r="C9" s="33" t="s">
        <v>118</v>
      </c>
      <c r="D9" s="33" t="s">
        <v>119</v>
      </c>
    </row>
    <row r="10" spans="1:5">
      <c r="A10" s="32" t="s">
        <v>112</v>
      </c>
      <c r="B10" s="32" t="s">
        <v>131</v>
      </c>
      <c r="C10" s="33" t="s">
        <v>121</v>
      </c>
      <c r="D10" s="33" t="s">
        <v>124</v>
      </c>
    </row>
    <row r="11" spans="1:5">
      <c r="A11" s="32" t="s">
        <v>113</v>
      </c>
      <c r="B11" s="32" t="s">
        <v>132</v>
      </c>
      <c r="C11" s="33" t="s">
        <v>121</v>
      </c>
      <c r="D11" s="32" t="s">
        <v>127</v>
      </c>
    </row>
    <row r="12" spans="1:5">
      <c r="A12" s="34"/>
      <c r="B12" s="34"/>
    </row>
    <row r="13" spans="1:5">
      <c r="A13" s="34"/>
      <c r="B13" s="34"/>
    </row>
    <row r="14" spans="1:5">
      <c r="A14" s="35" t="s">
        <v>133</v>
      </c>
      <c r="B14" s="32" t="s">
        <v>119</v>
      </c>
      <c r="C14" s="33" t="s">
        <v>124</v>
      </c>
      <c r="D14" s="33" t="s">
        <v>122</v>
      </c>
      <c r="E14" s="33" t="s">
        <v>127</v>
      </c>
    </row>
    <row r="15" spans="1:5">
      <c r="A15" s="35" t="s">
        <v>134</v>
      </c>
      <c r="B15" s="32" t="s">
        <v>135</v>
      </c>
      <c r="C15" s="33" t="s">
        <v>136</v>
      </c>
      <c r="D15" s="33" t="s">
        <v>137</v>
      </c>
      <c r="E15" s="33" t="s">
        <v>138</v>
      </c>
    </row>
    <row r="21" customFormat="1" ht="15.75" customHeight="1"/>
    <row r="22" customFormat="1" ht="15.75" customHeight="1"/>
    <row r="23" customFormat="1" ht="15.75" customHeight="1"/>
    <row r="24" customFormat="1" ht="15.75" customHeight="1"/>
    <row r="25" customFormat="1" ht="15.75" customHeight="1"/>
    <row r="26" customFormat="1" ht="15.75" customHeight="1"/>
    <row r="27" customFormat="1" ht="15.75" customHeight="1"/>
    <row r="28" customFormat="1" ht="15.75" customHeight="1"/>
    <row r="29" customFormat="1" ht="15.75" customHeight="1"/>
    <row r="30" customFormat="1" ht="15.75" customHeight="1"/>
    <row r="31" customFormat="1" ht="15.75" customHeight="1"/>
    <row r="32" customFormat="1" ht="15.75" customHeight="1"/>
    <row r="33" customFormat="1" ht="15.75" customHeight="1"/>
    <row r="34" customFormat="1" ht="15.75" customHeight="1"/>
    <row r="35" customFormat="1" ht="15.75" customHeight="1"/>
    <row r="36" customFormat="1" ht="15.75" customHeight="1"/>
    <row r="37" customFormat="1" ht="15.75" customHeight="1"/>
    <row r="38" customFormat="1" ht="15.75" customHeight="1"/>
    <row r="39" customFormat="1" ht="15.75" customHeight="1"/>
    <row r="40" customFormat="1" ht="15.75" customHeight="1"/>
    <row r="41" customFormat="1" ht="15.75" customHeight="1"/>
    <row r="42" customFormat="1" ht="15.75" customHeight="1"/>
    <row r="43" customFormat="1" ht="15.75" customHeight="1"/>
    <row r="44" customFormat="1" ht="15.75" customHeight="1"/>
    <row r="45" customFormat="1" ht="15.75" customHeight="1"/>
    <row r="46" customFormat="1" ht="15.75" customHeight="1"/>
    <row r="47" customFormat="1" ht="15.75" customHeight="1"/>
    <row r="48" customFormat="1" ht="15.75" customHeight="1"/>
    <row r="49" customFormat="1" ht="15.75" customHeight="1"/>
    <row r="50" customFormat="1" ht="15.75" customHeight="1"/>
    <row r="51" customFormat="1" ht="15.75" customHeight="1"/>
    <row r="52" customFormat="1" ht="15.75" customHeight="1"/>
    <row r="53" customFormat="1" ht="15.75" customHeight="1"/>
    <row r="54" customFormat="1" ht="15.75" customHeight="1"/>
    <row r="55" customFormat="1" ht="15.75" customHeight="1"/>
    <row r="56" customFormat="1" ht="15.75" customHeight="1"/>
    <row r="57" customFormat="1" ht="15.75" customHeight="1"/>
    <row r="58" customFormat="1" ht="15.75" customHeight="1"/>
    <row r="59" customFormat="1" ht="15.75" customHeight="1"/>
    <row r="60" customFormat="1" ht="15.75" customHeight="1"/>
    <row r="61" customFormat="1" ht="15.75" customHeight="1"/>
    <row r="62" customFormat="1" ht="15.75" customHeight="1"/>
    <row r="63" customFormat="1" ht="15.75" customHeight="1"/>
    <row r="64" customFormat="1" ht="15.75" customHeight="1"/>
    <row r="65" customFormat="1" ht="15.75" customHeight="1"/>
    <row r="66" customFormat="1" ht="15.75" customHeight="1"/>
    <row r="67" customFormat="1" ht="15.75" customHeight="1"/>
    <row r="68" customFormat="1" ht="15.75" customHeight="1"/>
    <row r="69" customFormat="1" ht="15.75" customHeight="1"/>
    <row r="70" customFormat="1" ht="15.75" customHeight="1"/>
    <row r="71" customFormat="1" ht="15.75" customHeight="1"/>
    <row r="72" customFormat="1" ht="15.75" customHeight="1"/>
    <row r="73" customFormat="1" ht="15.75" customHeight="1"/>
    <row r="74" customFormat="1" ht="15.75" customHeight="1"/>
    <row r="75" customFormat="1" ht="15.75" customHeight="1"/>
    <row r="76" customFormat="1" ht="15.75" customHeight="1"/>
    <row r="77" customFormat="1" ht="15.75" customHeight="1"/>
    <row r="78" customFormat="1" ht="15.75" customHeight="1"/>
    <row r="79" customFormat="1" ht="15.75" customHeight="1"/>
    <row r="80" customFormat="1" ht="15.75" customHeight="1"/>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0" customFormat="1" ht="15.75" customHeight="1"/>
    <row r="91" customFormat="1" ht="15.75" customHeight="1"/>
    <row r="92" customFormat="1" ht="15.75" customHeight="1"/>
    <row r="93" customFormat="1" ht="15.75" customHeight="1"/>
    <row r="94" customFormat="1" ht="15.75" customHeight="1"/>
    <row r="95" customFormat="1" ht="15.75" customHeight="1"/>
    <row r="96" customFormat="1" ht="15.75" customHeight="1"/>
    <row r="97" customFormat="1" ht="15.75" customHeight="1"/>
    <row r="98" customFormat="1" ht="15.75" customHeight="1"/>
    <row r="99" customFormat="1" ht="15.75" customHeight="1"/>
    <row r="100" customFormat="1" ht="15.75" customHeight="1"/>
    <row r="101" customFormat="1" ht="15.75" customHeight="1"/>
    <row r="102" customFormat="1" ht="15.75" customHeight="1"/>
    <row r="103" customFormat="1" ht="15.75" customHeight="1"/>
    <row r="104" customFormat="1" ht="15.75" customHeight="1"/>
    <row r="105" customFormat="1" ht="15.75" customHeight="1"/>
    <row r="106" customFormat="1" ht="15.75" customHeight="1"/>
    <row r="107" customFormat="1" ht="15.75" customHeight="1"/>
    <row r="108" customFormat="1" ht="15.75" customHeight="1"/>
    <row r="109" customFormat="1" ht="15.75" customHeight="1"/>
    <row r="110" customFormat="1" ht="15.75" customHeight="1"/>
    <row r="111" customFormat="1" ht="15.75" customHeight="1"/>
    <row r="112" customFormat="1" ht="15.75" customHeight="1"/>
    <row r="113" customFormat="1" ht="15.75" customHeight="1"/>
    <row r="114" customFormat="1" ht="15.75" customHeight="1"/>
    <row r="115" customFormat="1" ht="15.75" customHeight="1"/>
    <row r="116" customFormat="1" ht="15.75" customHeight="1"/>
    <row r="117" customFormat="1" ht="15.75" customHeight="1"/>
    <row r="118" customFormat="1" ht="15.75" customHeight="1"/>
    <row r="119" customFormat="1" ht="15.75" customHeight="1"/>
    <row r="120" customFormat="1" ht="15.75" customHeight="1"/>
    <row r="121" customFormat="1" ht="15.75" customHeight="1"/>
    <row r="122" customFormat="1" ht="15.75" customHeight="1"/>
    <row r="123" customFormat="1" ht="15.75" customHeight="1"/>
    <row r="124" customFormat="1" ht="15.75" customHeight="1"/>
    <row r="125" customFormat="1" ht="15.75" customHeight="1"/>
    <row r="126" customFormat="1" ht="15.75" customHeight="1"/>
    <row r="127" customFormat="1" ht="15.75" customHeight="1"/>
    <row r="128" customFormat="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C50A3-6762-4102-8BF1-25E77BC73EA9}">
  <dimension ref="A1:E11"/>
  <sheetViews>
    <sheetView workbookViewId="0">
      <selection activeCell="E9" sqref="E9"/>
    </sheetView>
  </sheetViews>
  <sheetFormatPr defaultRowHeight="14.25"/>
  <cols>
    <col min="1" max="1" width="17" style="15" bestFit="1" customWidth="1"/>
    <col min="2" max="2" width="12.7109375" style="15" bestFit="1" customWidth="1"/>
    <col min="3" max="3" width="13.5703125" style="15" bestFit="1" customWidth="1"/>
    <col min="4" max="4" width="7.7109375" style="15" bestFit="1" customWidth="1"/>
    <col min="5" max="5" width="9.140625" style="15" bestFit="1"/>
    <col min="6" max="16384" width="9.140625" style="15"/>
  </cols>
  <sheetData>
    <row r="1" spans="1:5" s="37" customFormat="1" ht="45">
      <c r="A1" s="36" t="s">
        <v>139</v>
      </c>
      <c r="B1" s="36" t="s">
        <v>140</v>
      </c>
      <c r="C1" s="36" t="s">
        <v>141</v>
      </c>
      <c r="D1" s="36" t="s">
        <v>142</v>
      </c>
      <c r="E1" s="36" t="s">
        <v>115</v>
      </c>
    </row>
    <row r="2" spans="1:5">
      <c r="A2" s="38" t="s">
        <v>143</v>
      </c>
      <c r="B2" s="39">
        <v>15000000</v>
      </c>
      <c r="C2" s="40" t="e">
        <f>_xll.XLOOKUP(A2,#REF!,#REF!)</f>
        <v>#N/A</v>
      </c>
      <c r="D2" s="40" t="e">
        <f>_xll.XLOOKUP(A2,#REF!,#REF!)</f>
        <v>#N/A</v>
      </c>
      <c r="E2" s="40" t="e">
        <f>_xll.XLOOKUP(A2,#REF!,#REF!)</f>
        <v>#N/A</v>
      </c>
    </row>
    <row r="3" spans="1:5">
      <c r="A3" s="38" t="s">
        <v>144</v>
      </c>
      <c r="B3" s="39">
        <v>13500000</v>
      </c>
      <c r="C3" s="40" t="e">
        <f>_xll.XLOOKUP(A3,#REF!,#REF!)</f>
        <v>#N/A</v>
      </c>
      <c r="D3" s="40" t="e">
        <f>_xll.XLOOKUP(A3,#REF!,#REF!)</f>
        <v>#N/A</v>
      </c>
      <c r="E3" s="40" t="e">
        <f>_xll.XLOOKUP(A3,#REF!,#REF!)</f>
        <v>#N/A</v>
      </c>
    </row>
    <row r="4" spans="1:5">
      <c r="A4" s="38" t="s">
        <v>145</v>
      </c>
      <c r="B4" s="39">
        <v>25000000</v>
      </c>
      <c r="C4" s="40" t="e">
        <f>_xll.XLOOKUP(A4,#REF!,#REF!)</f>
        <v>#N/A</v>
      </c>
      <c r="D4" s="40" t="e">
        <f>_xll.XLOOKUP(A4,#REF!,#REF!)</f>
        <v>#N/A</v>
      </c>
      <c r="E4" s="40" t="e">
        <f>_xll.XLOOKUP(A4,#REF!,#REF!)</f>
        <v>#N/A</v>
      </c>
    </row>
    <row r="5" spans="1:5">
      <c r="A5" s="38" t="s">
        <v>146</v>
      </c>
      <c r="B5" s="39">
        <v>39000000</v>
      </c>
      <c r="C5" s="40" t="e">
        <f>_xll.XLOOKUP(A5,#REF!,#REF!)</f>
        <v>#N/A</v>
      </c>
      <c r="D5" s="40" t="e">
        <f>_xll.XLOOKUP(A5,#REF!,#REF!)</f>
        <v>#N/A</v>
      </c>
      <c r="E5" s="40" t="e">
        <f>_xll.XLOOKUP(A5,#REF!,#REF!)</f>
        <v>#N/A</v>
      </c>
    </row>
    <row r="6" spans="1:5">
      <c r="A6" s="38" t="s">
        <v>147</v>
      </c>
      <c r="B6" s="39">
        <v>34000000</v>
      </c>
      <c r="C6" s="40" t="e">
        <f>_xll.XLOOKUP(A6,#REF!,#REF!)</f>
        <v>#N/A</v>
      </c>
      <c r="D6" s="40" t="e">
        <f>_xll.XLOOKUP(A6,#REF!,#REF!)</f>
        <v>#N/A</v>
      </c>
      <c r="E6" s="40" t="e">
        <f>_xll.XLOOKUP(A6,#REF!,#REF!)</f>
        <v>#N/A</v>
      </c>
    </row>
    <row r="7" spans="1:5">
      <c r="A7" s="38" t="s">
        <v>148</v>
      </c>
      <c r="B7" s="39">
        <v>9500000</v>
      </c>
      <c r="C7" s="40" t="e">
        <f>_xll.XLOOKUP(A7,#REF!,#REF!)</f>
        <v>#N/A</v>
      </c>
      <c r="D7" s="40" t="e">
        <f>_xll.XLOOKUP(A7,#REF!,#REF!)</f>
        <v>#N/A</v>
      </c>
      <c r="E7" s="40" t="e">
        <f>_xll.XLOOKUP(A7,#REF!,#REF!)</f>
        <v>#N/A</v>
      </c>
    </row>
    <row r="8" spans="1:5">
      <c r="A8" s="38" t="s">
        <v>149</v>
      </c>
      <c r="B8" s="39">
        <v>11200000</v>
      </c>
      <c r="C8" s="40" t="e">
        <f>_xll.XLOOKUP(A8,#REF!,#REF!)</f>
        <v>#N/A</v>
      </c>
      <c r="D8" s="40" t="e">
        <f>_xll.XLOOKUP(A8,#REF!,#REF!)</f>
        <v>#N/A</v>
      </c>
      <c r="E8" s="40" t="e">
        <f>_xll.XLOOKUP(A8,#REF!,#REF!)</f>
        <v>#N/A</v>
      </c>
    </row>
    <row r="9" spans="1:5">
      <c r="A9" s="38" t="s">
        <v>150</v>
      </c>
      <c r="B9" s="39">
        <v>3900000</v>
      </c>
      <c r="C9" s="40" t="e">
        <f>_xll.XLOOKUP(A9,#REF!,#REF!)</f>
        <v>#N/A</v>
      </c>
      <c r="D9" s="40" t="e">
        <f>_xll.XLOOKUP(A9,#REF!,#REF!)</f>
        <v>#N/A</v>
      </c>
      <c r="E9" s="40" t="e">
        <f>_xll.XLOOKUP(A9,#REF!,#REF!)</f>
        <v>#N/A</v>
      </c>
    </row>
    <row r="10" spans="1:5">
      <c r="A10" s="38" t="s">
        <v>151</v>
      </c>
      <c r="B10" s="39">
        <v>23000000</v>
      </c>
      <c r="C10" s="40" t="e">
        <f>_xll.XLOOKUP(A10,#REF!,#REF!)</f>
        <v>#N/A</v>
      </c>
      <c r="D10" s="40" t="e">
        <f>_xll.XLOOKUP(A10,#REF!,#REF!)</f>
        <v>#N/A</v>
      </c>
      <c r="E10" s="40" t="e">
        <f>_xll.XLOOKUP(A10,#REF!,#REF!)</f>
        <v>#N/A</v>
      </c>
    </row>
    <row r="11" spans="1:5">
      <c r="A11" s="38" t="s">
        <v>152</v>
      </c>
      <c r="B11" s="39">
        <v>27000000</v>
      </c>
      <c r="C11" s="40" t="e">
        <f>_xll.XLOOKUP(A11,#REF!,#REF!)</f>
        <v>#N/A</v>
      </c>
      <c r="D11" s="40" t="e">
        <f>_xll.XLOOKUP(A11,#REF!,#REF!)</f>
        <v>#N/A</v>
      </c>
      <c r="E11" s="40" t="e">
        <f>_xll.XLOOKUP(A11,#REF!,#REF!)</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41BFA-E168-443D-AF8A-330C70ECD421}">
  <dimension ref="A1:G15"/>
  <sheetViews>
    <sheetView workbookViewId="0">
      <selection sqref="A1:XFD1048576"/>
    </sheetView>
  </sheetViews>
  <sheetFormatPr defaultRowHeight="14.25"/>
  <cols>
    <col min="1" max="1" width="14.85546875" style="15" customWidth="1"/>
    <col min="2" max="2" width="13.5703125" style="15" bestFit="1" customWidth="1"/>
    <col min="3" max="3" width="9.140625" style="15" bestFit="1"/>
    <col min="4" max="4" width="17" style="15" bestFit="1" customWidth="1"/>
    <col min="5" max="5" width="9.140625" style="15"/>
    <col min="6" max="6" width="14.42578125" style="15" customWidth="1"/>
    <col min="7" max="7" width="12.7109375" style="15" bestFit="1" customWidth="1"/>
    <col min="8" max="16384" width="9.140625" style="15"/>
  </cols>
  <sheetData>
    <row r="1" spans="1:7" ht="30">
      <c r="A1" s="41" t="s">
        <v>142</v>
      </c>
      <c r="B1" s="41" t="s">
        <v>153</v>
      </c>
      <c r="C1" s="41" t="s">
        <v>115</v>
      </c>
      <c r="D1" s="41" t="s">
        <v>139</v>
      </c>
      <c r="F1" s="41" t="s">
        <v>154</v>
      </c>
      <c r="G1" s="41" t="s">
        <v>140</v>
      </c>
    </row>
    <row r="2" spans="1:7">
      <c r="A2" s="42">
        <v>2020</v>
      </c>
      <c r="B2" s="38" t="s">
        <v>155</v>
      </c>
      <c r="C2" s="38" t="s">
        <v>156</v>
      </c>
      <c r="D2" s="38" t="s">
        <v>144</v>
      </c>
      <c r="F2" s="43">
        <v>1E-3</v>
      </c>
      <c r="G2" s="39">
        <v>500000</v>
      </c>
    </row>
    <row r="3" spans="1:7">
      <c r="A3" s="42">
        <v>2020</v>
      </c>
      <c r="B3" s="38" t="s">
        <v>157</v>
      </c>
      <c r="C3" s="38" t="s">
        <v>158</v>
      </c>
      <c r="D3" s="38" t="s">
        <v>145</v>
      </c>
      <c r="F3" s="43">
        <v>2E-3</v>
      </c>
      <c r="G3" s="39">
        <v>10000000</v>
      </c>
    </row>
    <row r="4" spans="1:7">
      <c r="A4" s="42">
        <v>2020</v>
      </c>
      <c r="B4" s="38" t="s">
        <v>159</v>
      </c>
      <c r="C4" s="38" t="s">
        <v>156</v>
      </c>
      <c r="D4" s="38" t="s">
        <v>149</v>
      </c>
      <c r="F4" s="43">
        <v>3.0000000000000001E-3</v>
      </c>
      <c r="G4" s="39">
        <v>20000000</v>
      </c>
    </row>
    <row r="5" spans="1:7">
      <c r="A5" s="42">
        <v>2020</v>
      </c>
      <c r="B5" s="38" t="s">
        <v>119</v>
      </c>
      <c r="C5" s="38" t="s">
        <v>156</v>
      </c>
      <c r="D5" s="38" t="s">
        <v>150</v>
      </c>
      <c r="F5" s="43">
        <v>4.0000000000000001E-3</v>
      </c>
      <c r="G5" s="39">
        <v>30000000</v>
      </c>
    </row>
    <row r="6" spans="1:7">
      <c r="A6" s="42">
        <v>2020</v>
      </c>
      <c r="B6" s="38" t="s">
        <v>160</v>
      </c>
      <c r="C6" s="38" t="s">
        <v>158</v>
      </c>
      <c r="D6" s="38" t="s">
        <v>151</v>
      </c>
      <c r="F6" s="43">
        <v>5.0000000000000001E-3</v>
      </c>
      <c r="G6" s="44">
        <v>40000000</v>
      </c>
    </row>
    <row r="7" spans="1:7">
      <c r="A7" s="42">
        <v>2020</v>
      </c>
      <c r="B7" s="38" t="s">
        <v>122</v>
      </c>
      <c r="C7" s="38" t="s">
        <v>156</v>
      </c>
      <c r="D7" s="38" t="s">
        <v>152</v>
      </c>
    </row>
    <row r="8" spans="1:7">
      <c r="A8" s="42">
        <v>2020</v>
      </c>
      <c r="B8" s="38" t="s">
        <v>161</v>
      </c>
      <c r="C8" s="38" t="s">
        <v>156</v>
      </c>
      <c r="D8" s="38" t="s">
        <v>146</v>
      </c>
    </row>
    <row r="9" spans="1:7">
      <c r="A9" s="42">
        <v>2020</v>
      </c>
      <c r="B9" s="38" t="s">
        <v>162</v>
      </c>
      <c r="C9" s="38" t="s">
        <v>156</v>
      </c>
      <c r="D9" s="38" t="s">
        <v>147</v>
      </c>
    </row>
    <row r="10" spans="1:7">
      <c r="A10" s="42">
        <v>2020</v>
      </c>
      <c r="B10" s="38" t="s">
        <v>163</v>
      </c>
      <c r="C10" s="38" t="s">
        <v>158</v>
      </c>
      <c r="D10" s="38" t="s">
        <v>148</v>
      </c>
    </row>
    <row r="11" spans="1:7">
      <c r="A11" s="42">
        <v>2021</v>
      </c>
      <c r="B11" s="38" t="s">
        <v>164</v>
      </c>
      <c r="C11" s="38" t="s">
        <v>156</v>
      </c>
      <c r="D11" s="38" t="s">
        <v>150</v>
      </c>
    </row>
    <row r="12" spans="1:7">
      <c r="A12" s="42">
        <v>2021</v>
      </c>
      <c r="B12" s="38" t="s">
        <v>119</v>
      </c>
      <c r="C12" s="38" t="s">
        <v>158</v>
      </c>
      <c r="D12" s="38" t="s">
        <v>145</v>
      </c>
    </row>
    <row r="13" spans="1:7">
      <c r="A13" s="42">
        <v>2021</v>
      </c>
      <c r="B13" s="38" t="s">
        <v>165</v>
      </c>
      <c r="C13" s="38" t="s">
        <v>158</v>
      </c>
      <c r="D13" s="38" t="s">
        <v>143</v>
      </c>
    </row>
    <row r="14" spans="1:7">
      <c r="A14" s="42">
        <v>2022</v>
      </c>
      <c r="B14" s="38" t="s">
        <v>166</v>
      </c>
      <c r="C14" s="38" t="s">
        <v>156</v>
      </c>
      <c r="D14" s="38" t="s">
        <v>150</v>
      </c>
    </row>
    <row r="15" spans="1:7">
      <c r="A15" s="42">
        <v>2022</v>
      </c>
      <c r="B15" s="38" t="s">
        <v>167</v>
      </c>
      <c r="C15" s="38" t="s">
        <v>156</v>
      </c>
      <c r="D15" s="38" t="s">
        <v>149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03F05-FC90-416B-9787-F5A3E2A355F6}">
  <dimension ref="A2:D12"/>
  <sheetViews>
    <sheetView workbookViewId="0">
      <selection activeCell="H8" sqref="H8"/>
    </sheetView>
  </sheetViews>
  <sheetFormatPr defaultRowHeight="15"/>
  <cols>
    <col min="1" max="1" width="11.7109375" bestFit="1" customWidth="1"/>
    <col min="2" max="2" width="21.7109375" bestFit="1" customWidth="1"/>
    <col min="3" max="3" width="19.85546875" bestFit="1" customWidth="1"/>
    <col min="4" max="4" width="13.5703125" bestFit="1" customWidth="1"/>
    <col min="5" max="5" width="9.5703125" bestFit="1" customWidth="1"/>
    <col min="6" max="6" width="16.85546875" bestFit="1" customWidth="1"/>
    <col min="7" max="7" width="14" bestFit="1" customWidth="1"/>
    <col min="8" max="8" width="9.85546875" bestFit="1" customWidth="1"/>
  </cols>
  <sheetData>
    <row r="2" spans="1:4">
      <c r="A2" s="45" t="s">
        <v>0</v>
      </c>
      <c r="B2" s="46" t="s">
        <v>101</v>
      </c>
      <c r="C2" s="46" t="s">
        <v>115</v>
      </c>
      <c r="D2" s="47" t="s">
        <v>116</v>
      </c>
    </row>
    <row r="3" spans="1:4">
      <c r="A3" s="48" t="s">
        <v>9</v>
      </c>
      <c r="B3" s="49" t="s">
        <v>117</v>
      </c>
      <c r="C3" s="49" t="s">
        <v>118</v>
      </c>
      <c r="D3" s="50" t="s">
        <v>119</v>
      </c>
    </row>
    <row r="4" spans="1:4">
      <c r="A4" s="48" t="s">
        <v>13</v>
      </c>
      <c r="B4" s="49" t="s">
        <v>120</v>
      </c>
      <c r="C4" s="49" t="s">
        <v>121</v>
      </c>
      <c r="D4" s="50" t="s">
        <v>122</v>
      </c>
    </row>
    <row r="5" spans="1:4">
      <c r="A5" s="48" t="s">
        <v>17</v>
      </c>
      <c r="B5" s="49" t="s">
        <v>123</v>
      </c>
      <c r="C5" s="49" t="s">
        <v>118</v>
      </c>
      <c r="D5" s="50" t="s">
        <v>124</v>
      </c>
    </row>
    <row r="6" spans="1:4">
      <c r="A6" s="48" t="s">
        <v>19</v>
      </c>
      <c r="B6" s="49" t="s">
        <v>125</v>
      </c>
      <c r="C6" s="49" t="s">
        <v>118</v>
      </c>
      <c r="D6" s="50" t="s">
        <v>119</v>
      </c>
    </row>
    <row r="7" spans="1:4">
      <c r="A7" s="48" t="s">
        <v>21</v>
      </c>
      <c r="B7" s="49" t="s">
        <v>126</v>
      </c>
      <c r="C7" s="49" t="s">
        <v>118</v>
      </c>
      <c r="D7" s="50" t="s">
        <v>127</v>
      </c>
    </row>
    <row r="8" spans="1:4">
      <c r="A8" s="48" t="s">
        <v>23</v>
      </c>
      <c r="B8" s="49" t="s">
        <v>128</v>
      </c>
      <c r="C8" s="49" t="s">
        <v>121</v>
      </c>
      <c r="D8" s="50" t="s">
        <v>122</v>
      </c>
    </row>
    <row r="9" spans="1:4">
      <c r="A9" s="48" t="s">
        <v>25</v>
      </c>
      <c r="B9" s="49" t="s">
        <v>129</v>
      </c>
      <c r="C9" s="49" t="s">
        <v>118</v>
      </c>
      <c r="D9" s="50" t="s">
        <v>124</v>
      </c>
    </row>
    <row r="10" spans="1:4">
      <c r="A10" s="48" t="s">
        <v>27</v>
      </c>
      <c r="B10" s="49" t="s">
        <v>130</v>
      </c>
      <c r="C10" s="49" t="s">
        <v>118</v>
      </c>
      <c r="D10" s="50" t="s">
        <v>119</v>
      </c>
    </row>
    <row r="11" spans="1:4">
      <c r="A11" s="48" t="s">
        <v>29</v>
      </c>
      <c r="B11" s="49" t="s">
        <v>131</v>
      </c>
      <c r="C11" s="49" t="s">
        <v>121</v>
      </c>
      <c r="D11" s="50" t="s">
        <v>124</v>
      </c>
    </row>
    <row r="12" spans="1:4">
      <c r="A12" s="51" t="s">
        <v>31</v>
      </c>
      <c r="B12" s="52" t="s">
        <v>132</v>
      </c>
      <c r="C12" s="52" t="s">
        <v>121</v>
      </c>
      <c r="D12" s="53" t="s">
        <v>127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011C2-EAA1-40C8-B88B-9AFEBFF6A540}">
  <dimension ref="A1:C11"/>
  <sheetViews>
    <sheetView zoomScaleNormal="100" workbookViewId="0">
      <selection activeCell="F13" sqref="F13"/>
    </sheetView>
  </sheetViews>
  <sheetFormatPr defaultRowHeight="15"/>
  <cols>
    <col min="1" max="1" width="16" bestFit="1" customWidth="1"/>
    <col min="2" max="2" width="12.7109375" bestFit="1" customWidth="1"/>
    <col min="3" max="3" width="14.7109375" bestFit="1" customWidth="1"/>
  </cols>
  <sheetData>
    <row r="1" spans="1:3" ht="30">
      <c r="A1" s="75" t="s">
        <v>139</v>
      </c>
      <c r="B1" s="75" t="s">
        <v>282</v>
      </c>
      <c r="C1" s="76" t="s">
        <v>283</v>
      </c>
    </row>
    <row r="2" spans="1:3" ht="21">
      <c r="A2" s="77" t="s">
        <v>143</v>
      </c>
      <c r="B2" s="78">
        <v>15</v>
      </c>
      <c r="C2" s="79" t="str">
        <f>REPT("|",B2)</f>
        <v>|||||||||||||||</v>
      </c>
    </row>
    <row r="3" spans="1:3" ht="21">
      <c r="A3" s="77" t="s">
        <v>144</v>
      </c>
      <c r="B3" s="78">
        <v>13</v>
      </c>
      <c r="C3" s="79" t="str">
        <f t="shared" ref="C3:C11" si="0">REPT("|",B3)</f>
        <v>|||||||||||||</v>
      </c>
    </row>
    <row r="4" spans="1:3" ht="21">
      <c r="A4" s="77" t="s">
        <v>145</v>
      </c>
      <c r="B4" s="78">
        <v>25</v>
      </c>
      <c r="C4" s="79" t="str">
        <f t="shared" si="0"/>
        <v>|||||||||||||||||||||||||</v>
      </c>
    </row>
    <row r="5" spans="1:3" ht="21">
      <c r="A5" s="77" t="s">
        <v>146</v>
      </c>
      <c r="B5" s="78">
        <v>39</v>
      </c>
      <c r="C5" s="79" t="str">
        <f>REPT("|",B5)</f>
        <v>|||||||||||||||||||||||||||||||||||||||</v>
      </c>
    </row>
    <row r="6" spans="1:3" ht="21">
      <c r="A6" s="77" t="s">
        <v>147</v>
      </c>
      <c r="B6" s="78">
        <v>34</v>
      </c>
      <c r="C6" s="79" t="str">
        <f t="shared" si="0"/>
        <v>||||||||||||||||||||||||||||||||||</v>
      </c>
    </row>
    <row r="7" spans="1:3" ht="21">
      <c r="A7" s="77" t="s">
        <v>148</v>
      </c>
      <c r="B7" s="78">
        <v>9</v>
      </c>
      <c r="C7" s="79" t="str">
        <f t="shared" si="0"/>
        <v>|||||||||</v>
      </c>
    </row>
    <row r="8" spans="1:3" ht="21">
      <c r="A8" s="77" t="s">
        <v>149</v>
      </c>
      <c r="B8" s="78">
        <v>11</v>
      </c>
      <c r="C8" s="79" t="str">
        <f t="shared" si="0"/>
        <v>|||||||||||</v>
      </c>
    </row>
    <row r="9" spans="1:3" ht="21">
      <c r="A9" s="77" t="s">
        <v>150</v>
      </c>
      <c r="B9" s="78">
        <v>3</v>
      </c>
      <c r="C9" s="79" t="str">
        <f t="shared" si="0"/>
        <v>|||</v>
      </c>
    </row>
    <row r="10" spans="1:3" ht="21">
      <c r="A10" s="77" t="s">
        <v>151</v>
      </c>
      <c r="B10" s="78">
        <v>23</v>
      </c>
      <c r="C10" s="79" t="str">
        <f t="shared" si="0"/>
        <v>|||||||||||||||||||||||</v>
      </c>
    </row>
    <row r="11" spans="1:3" ht="21">
      <c r="A11" s="77" t="s">
        <v>152</v>
      </c>
      <c r="B11" s="78">
        <v>27</v>
      </c>
      <c r="C11" s="79" t="str">
        <f t="shared" si="0"/>
        <v>|||||||||||||||||||||||||||</v>
      </c>
    </row>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8238-8C12-4FAC-9B14-13C73B22CA25}">
  <dimension ref="A1:O56"/>
  <sheetViews>
    <sheetView tabSelected="1" zoomScaleNormal="100" workbookViewId="0">
      <selection activeCell="F15" sqref="F15"/>
    </sheetView>
  </sheetViews>
  <sheetFormatPr defaultRowHeight="15"/>
  <cols>
    <col min="1" max="1" width="15.28515625" bestFit="1" customWidth="1"/>
    <col min="2" max="2" width="18" style="72" bestFit="1" customWidth="1"/>
    <col min="3" max="3" width="15.7109375" bestFit="1" customWidth="1"/>
    <col min="4" max="4" width="8.140625" bestFit="1" customWidth="1"/>
    <col min="5" max="5" width="8.7109375" bestFit="1" customWidth="1"/>
    <col min="6" max="6" width="18" bestFit="1" customWidth="1"/>
    <col min="7" max="7" width="12.85546875" bestFit="1" customWidth="1"/>
    <col min="8" max="8" width="11.28515625" style="68" bestFit="1" customWidth="1"/>
    <col min="9" max="9" width="12.85546875" style="68" bestFit="1" customWidth="1"/>
    <col min="10" max="10" width="10.5703125" bestFit="1" customWidth="1"/>
    <col min="11" max="11" width="11.7109375" bestFit="1" customWidth="1"/>
  </cols>
  <sheetData>
    <row r="1" spans="1:15" s="58" customFormat="1">
      <c r="A1" s="54" t="s">
        <v>168</v>
      </c>
      <c r="B1" s="55" t="s">
        <v>169</v>
      </c>
      <c r="C1" s="54" t="s">
        <v>170</v>
      </c>
      <c r="D1" s="54" t="s">
        <v>171</v>
      </c>
      <c r="E1" s="54" t="s">
        <v>172</v>
      </c>
      <c r="F1" s="54" t="s">
        <v>173</v>
      </c>
      <c r="G1" s="54" t="s">
        <v>174</v>
      </c>
      <c r="H1" s="56" t="s">
        <v>175</v>
      </c>
      <c r="I1" s="56" t="s">
        <v>176</v>
      </c>
      <c r="J1" s="54" t="s">
        <v>177</v>
      </c>
      <c r="K1" s="57" t="s">
        <v>178</v>
      </c>
      <c r="N1" s="59" t="s">
        <v>171</v>
      </c>
      <c r="O1" s="59" t="s">
        <v>179</v>
      </c>
    </row>
    <row r="2" spans="1:15" s="58" customFormat="1">
      <c r="A2" s="60" t="s">
        <v>180</v>
      </c>
      <c r="B2" s="61">
        <v>43713</v>
      </c>
      <c r="C2" s="60" t="s">
        <v>181</v>
      </c>
      <c r="D2" s="62" t="s">
        <v>182</v>
      </c>
      <c r="E2" s="60">
        <v>2</v>
      </c>
      <c r="F2" s="60" t="s">
        <v>183</v>
      </c>
      <c r="G2" s="60" t="s">
        <v>184</v>
      </c>
      <c r="H2" s="63">
        <f>VLOOKUP(D2,$N$2:$O$5,2,FALSE)</f>
        <v>150000</v>
      </c>
      <c r="I2" s="64">
        <v>300000</v>
      </c>
      <c r="J2" s="62" t="s">
        <v>185</v>
      </c>
      <c r="K2" s="62" t="s">
        <v>186</v>
      </c>
      <c r="N2" s="65" t="s">
        <v>182</v>
      </c>
      <c r="O2" s="65">
        <v>150000</v>
      </c>
    </row>
    <row r="3" spans="1:15" s="58" customFormat="1">
      <c r="A3" s="60" t="s">
        <v>180</v>
      </c>
      <c r="B3" s="61">
        <v>43713</v>
      </c>
      <c r="C3" s="60" t="s">
        <v>181</v>
      </c>
      <c r="D3" s="62" t="s">
        <v>187</v>
      </c>
      <c r="E3" s="60">
        <v>5</v>
      </c>
      <c r="F3" s="60" t="s">
        <v>183</v>
      </c>
      <c r="G3" s="60" t="s">
        <v>184</v>
      </c>
      <c r="H3" s="63">
        <f t="shared" ref="H3:H31" si="0">VLOOKUP(D3,$N$2:$O$5,2,FALSE)</f>
        <v>210000</v>
      </c>
      <c r="I3" s="64">
        <v>1050000</v>
      </c>
      <c r="J3" s="62" t="s">
        <v>185</v>
      </c>
      <c r="K3" s="62" t="s">
        <v>186</v>
      </c>
      <c r="N3" s="65" t="s">
        <v>187</v>
      </c>
      <c r="O3" s="65">
        <v>210000</v>
      </c>
    </row>
    <row r="4" spans="1:15" s="58" customFormat="1">
      <c r="A4" s="60" t="s">
        <v>188</v>
      </c>
      <c r="B4" s="61">
        <v>44364</v>
      </c>
      <c r="C4" s="60" t="s">
        <v>189</v>
      </c>
      <c r="D4" s="62" t="s">
        <v>190</v>
      </c>
      <c r="E4" s="60">
        <v>1</v>
      </c>
      <c r="F4" s="60" t="s">
        <v>191</v>
      </c>
      <c r="G4" s="60" t="s">
        <v>184</v>
      </c>
      <c r="H4" s="63">
        <f t="shared" si="0"/>
        <v>195000</v>
      </c>
      <c r="I4" s="64">
        <v>195000</v>
      </c>
      <c r="J4" s="62" t="s">
        <v>192</v>
      </c>
      <c r="K4" s="62" t="s">
        <v>186</v>
      </c>
      <c r="N4" s="65" t="s">
        <v>190</v>
      </c>
      <c r="O4" s="65">
        <v>195000</v>
      </c>
    </row>
    <row r="5" spans="1:15" s="58" customFormat="1">
      <c r="A5" s="60" t="s">
        <v>193</v>
      </c>
      <c r="B5" s="61">
        <v>44392</v>
      </c>
      <c r="C5" s="60" t="s">
        <v>194</v>
      </c>
      <c r="D5" s="62" t="s">
        <v>187</v>
      </c>
      <c r="E5" s="60">
        <v>2</v>
      </c>
      <c r="F5" s="60" t="s">
        <v>195</v>
      </c>
      <c r="G5" s="60" t="s">
        <v>196</v>
      </c>
      <c r="H5" s="63">
        <f t="shared" si="0"/>
        <v>210000</v>
      </c>
      <c r="I5" s="64">
        <v>420000</v>
      </c>
      <c r="J5" s="62" t="s">
        <v>185</v>
      </c>
      <c r="K5" s="62" t="s">
        <v>197</v>
      </c>
      <c r="N5" s="65" t="s">
        <v>198</v>
      </c>
      <c r="O5" s="65">
        <v>170000</v>
      </c>
    </row>
    <row r="6" spans="1:15" s="58" customFormat="1">
      <c r="A6" s="60" t="s">
        <v>193</v>
      </c>
      <c r="B6" s="61">
        <v>44392</v>
      </c>
      <c r="C6" s="60" t="s">
        <v>194</v>
      </c>
      <c r="D6" s="62" t="s">
        <v>182</v>
      </c>
      <c r="E6" s="60">
        <v>2</v>
      </c>
      <c r="F6" s="60" t="s">
        <v>195</v>
      </c>
      <c r="G6" s="60" t="s">
        <v>196</v>
      </c>
      <c r="H6" s="63">
        <f t="shared" si="0"/>
        <v>150000</v>
      </c>
      <c r="I6" s="64">
        <v>300000</v>
      </c>
      <c r="J6" s="62" t="s">
        <v>192</v>
      </c>
      <c r="K6" s="62" t="s">
        <v>197</v>
      </c>
    </row>
    <row r="7" spans="1:15" s="58" customFormat="1">
      <c r="A7" s="60" t="s">
        <v>199</v>
      </c>
      <c r="B7" s="61">
        <v>44412</v>
      </c>
      <c r="C7" s="60" t="s">
        <v>200</v>
      </c>
      <c r="D7" s="62" t="s">
        <v>198</v>
      </c>
      <c r="E7" s="60">
        <v>3</v>
      </c>
      <c r="F7" s="60" t="s">
        <v>201</v>
      </c>
      <c r="G7" s="60" t="s">
        <v>184</v>
      </c>
      <c r="H7" s="63">
        <f t="shared" si="0"/>
        <v>170000</v>
      </c>
      <c r="I7" s="64">
        <v>510000</v>
      </c>
      <c r="J7" s="62" t="s">
        <v>202</v>
      </c>
      <c r="K7" s="62" t="s">
        <v>197</v>
      </c>
    </row>
    <row r="8" spans="1:15" s="58" customFormat="1">
      <c r="A8" s="60" t="s">
        <v>203</v>
      </c>
      <c r="B8" s="61">
        <v>44582</v>
      </c>
      <c r="C8" s="60" t="s">
        <v>204</v>
      </c>
      <c r="D8" s="62" t="s">
        <v>187</v>
      </c>
      <c r="E8" s="60">
        <v>3</v>
      </c>
      <c r="F8" s="60" t="s">
        <v>205</v>
      </c>
      <c r="G8" s="60" t="s">
        <v>184</v>
      </c>
      <c r="H8" s="63">
        <f t="shared" si="0"/>
        <v>210000</v>
      </c>
      <c r="I8" s="64">
        <v>630000</v>
      </c>
      <c r="J8" s="62" t="s">
        <v>202</v>
      </c>
      <c r="K8" s="62" t="s">
        <v>186</v>
      </c>
    </row>
    <row r="9" spans="1:15" s="58" customFormat="1">
      <c r="A9" s="60" t="s">
        <v>206</v>
      </c>
      <c r="B9" s="61">
        <v>44701</v>
      </c>
      <c r="C9" s="60" t="s">
        <v>207</v>
      </c>
      <c r="D9" s="62" t="s">
        <v>198</v>
      </c>
      <c r="E9" s="60">
        <v>1</v>
      </c>
      <c r="F9" s="60" t="s">
        <v>208</v>
      </c>
      <c r="G9" s="60" t="s">
        <v>196</v>
      </c>
      <c r="H9" s="63">
        <f t="shared" si="0"/>
        <v>170000</v>
      </c>
      <c r="I9" s="64">
        <v>170000</v>
      </c>
      <c r="J9" s="62" t="s">
        <v>192</v>
      </c>
      <c r="K9" s="62" t="s">
        <v>186</v>
      </c>
    </row>
    <row r="10" spans="1:15" s="58" customFormat="1">
      <c r="A10" s="60" t="s">
        <v>209</v>
      </c>
      <c r="B10" s="61">
        <v>43467</v>
      </c>
      <c r="C10" s="60" t="s">
        <v>210</v>
      </c>
      <c r="D10" s="62" t="s">
        <v>182</v>
      </c>
      <c r="E10" s="60">
        <v>3</v>
      </c>
      <c r="F10" s="60" t="s">
        <v>211</v>
      </c>
      <c r="G10" s="60" t="s">
        <v>184</v>
      </c>
      <c r="H10" s="63">
        <f t="shared" si="0"/>
        <v>150000</v>
      </c>
      <c r="I10" s="64">
        <v>450000</v>
      </c>
      <c r="J10" s="62" t="s">
        <v>185</v>
      </c>
      <c r="K10" s="62" t="s">
        <v>197</v>
      </c>
    </row>
    <row r="11" spans="1:15" s="58" customFormat="1">
      <c r="A11" s="60" t="s">
        <v>212</v>
      </c>
      <c r="B11" s="61">
        <v>43713</v>
      </c>
      <c r="C11" s="60" t="s">
        <v>213</v>
      </c>
      <c r="D11" s="62" t="s">
        <v>182</v>
      </c>
      <c r="E11" s="60">
        <v>1</v>
      </c>
      <c r="F11" s="60" t="s">
        <v>214</v>
      </c>
      <c r="G11" s="60" t="s">
        <v>184</v>
      </c>
      <c r="H11" s="63">
        <f t="shared" si="0"/>
        <v>150000</v>
      </c>
      <c r="I11" s="64">
        <v>150000</v>
      </c>
      <c r="J11" s="62" t="s">
        <v>185</v>
      </c>
      <c r="K11" s="62" t="s">
        <v>197</v>
      </c>
    </row>
    <row r="12" spans="1:15" s="58" customFormat="1">
      <c r="A12" s="60" t="s">
        <v>215</v>
      </c>
      <c r="B12" s="61">
        <v>44263</v>
      </c>
      <c r="C12" s="60" t="s">
        <v>216</v>
      </c>
      <c r="D12" s="62" t="s">
        <v>190</v>
      </c>
      <c r="E12" s="60">
        <v>4</v>
      </c>
      <c r="F12" s="60" t="s">
        <v>217</v>
      </c>
      <c r="G12" s="60" t="s">
        <v>184</v>
      </c>
      <c r="H12" s="63">
        <f t="shared" si="0"/>
        <v>195000</v>
      </c>
      <c r="I12" s="64">
        <v>780000</v>
      </c>
      <c r="J12" s="62" t="s">
        <v>202</v>
      </c>
      <c r="K12" s="62" t="s">
        <v>197</v>
      </c>
    </row>
    <row r="13" spans="1:15" s="58" customFormat="1">
      <c r="A13" s="60" t="s">
        <v>218</v>
      </c>
      <c r="B13" s="61">
        <v>44132</v>
      </c>
      <c r="C13" s="60" t="s">
        <v>219</v>
      </c>
      <c r="D13" s="62" t="s">
        <v>187</v>
      </c>
      <c r="E13" s="60">
        <v>5</v>
      </c>
      <c r="F13" s="60" t="s">
        <v>220</v>
      </c>
      <c r="G13" s="60" t="s">
        <v>184</v>
      </c>
      <c r="H13" s="63">
        <f t="shared" si="0"/>
        <v>210000</v>
      </c>
      <c r="I13" s="64">
        <v>1050000</v>
      </c>
      <c r="J13" s="62" t="s">
        <v>192</v>
      </c>
      <c r="K13" s="62" t="s">
        <v>186</v>
      </c>
    </row>
    <row r="14" spans="1:15" s="58" customFormat="1">
      <c r="A14" s="60" t="s">
        <v>221</v>
      </c>
      <c r="B14" s="61">
        <v>44744</v>
      </c>
      <c r="C14" s="60" t="s">
        <v>222</v>
      </c>
      <c r="D14" s="62" t="s">
        <v>182</v>
      </c>
      <c r="E14" s="60">
        <v>5</v>
      </c>
      <c r="F14" s="60" t="s">
        <v>223</v>
      </c>
      <c r="G14" s="60" t="s">
        <v>184</v>
      </c>
      <c r="H14" s="63">
        <f t="shared" si="0"/>
        <v>150000</v>
      </c>
      <c r="I14" s="64">
        <v>750000</v>
      </c>
      <c r="J14" s="62" t="s">
        <v>185</v>
      </c>
      <c r="K14" s="62" t="s">
        <v>197</v>
      </c>
    </row>
    <row r="15" spans="1:15" s="58" customFormat="1">
      <c r="A15" s="60" t="s">
        <v>224</v>
      </c>
      <c r="B15" s="61">
        <v>43973</v>
      </c>
      <c r="C15" s="60" t="s">
        <v>225</v>
      </c>
      <c r="D15" s="62" t="s">
        <v>182</v>
      </c>
      <c r="E15" s="60">
        <v>2</v>
      </c>
      <c r="F15" s="60" t="s">
        <v>226</v>
      </c>
      <c r="G15" s="60" t="s">
        <v>184</v>
      </c>
      <c r="H15" s="63">
        <f t="shared" si="0"/>
        <v>150000</v>
      </c>
      <c r="I15" s="64">
        <v>300000</v>
      </c>
      <c r="J15" s="62" t="s">
        <v>202</v>
      </c>
      <c r="K15" s="62" t="s">
        <v>197</v>
      </c>
    </row>
    <row r="16" spans="1:15" s="58" customFormat="1">
      <c r="A16" s="60" t="s">
        <v>227</v>
      </c>
      <c r="B16" s="61">
        <v>44656</v>
      </c>
      <c r="C16" s="60" t="s">
        <v>228</v>
      </c>
      <c r="D16" s="62" t="s">
        <v>198</v>
      </c>
      <c r="E16" s="60">
        <v>3</v>
      </c>
      <c r="F16" s="60" t="s">
        <v>229</v>
      </c>
      <c r="G16" s="60" t="s">
        <v>184</v>
      </c>
      <c r="H16" s="63">
        <f t="shared" si="0"/>
        <v>170000</v>
      </c>
      <c r="I16" s="64">
        <v>510000</v>
      </c>
      <c r="J16" s="62" t="s">
        <v>202</v>
      </c>
      <c r="K16" s="62" t="s">
        <v>186</v>
      </c>
    </row>
    <row r="17" spans="1:11" s="58" customFormat="1">
      <c r="A17" s="60" t="s">
        <v>230</v>
      </c>
      <c r="B17" s="61">
        <v>44719</v>
      </c>
      <c r="C17" s="60" t="s">
        <v>231</v>
      </c>
      <c r="D17" s="62" t="s">
        <v>182</v>
      </c>
      <c r="E17" s="60">
        <v>5</v>
      </c>
      <c r="F17" s="60" t="s">
        <v>232</v>
      </c>
      <c r="G17" s="60" t="s">
        <v>184</v>
      </c>
      <c r="H17" s="63">
        <f t="shared" si="0"/>
        <v>150000</v>
      </c>
      <c r="I17" s="64">
        <v>750000</v>
      </c>
      <c r="J17" s="62" t="s">
        <v>185</v>
      </c>
      <c r="K17" s="62" t="s">
        <v>197</v>
      </c>
    </row>
    <row r="18" spans="1:11" s="58" customFormat="1">
      <c r="A18" s="60" t="s">
        <v>233</v>
      </c>
      <c r="B18" s="61">
        <v>43544</v>
      </c>
      <c r="C18" s="60" t="s">
        <v>234</v>
      </c>
      <c r="D18" s="62" t="s">
        <v>190</v>
      </c>
      <c r="E18" s="60">
        <v>6</v>
      </c>
      <c r="F18" s="60" t="s">
        <v>235</v>
      </c>
      <c r="G18" s="60" t="s">
        <v>184</v>
      </c>
      <c r="H18" s="63">
        <f t="shared" si="0"/>
        <v>195000</v>
      </c>
      <c r="I18" s="64">
        <v>1170000</v>
      </c>
      <c r="J18" s="62" t="s">
        <v>185</v>
      </c>
      <c r="K18" s="62" t="s">
        <v>197</v>
      </c>
    </row>
    <row r="19" spans="1:11" s="58" customFormat="1">
      <c r="A19" s="60" t="s">
        <v>236</v>
      </c>
      <c r="B19" s="61">
        <v>43757</v>
      </c>
      <c r="C19" s="60" t="s">
        <v>237</v>
      </c>
      <c r="D19" s="62" t="s">
        <v>190</v>
      </c>
      <c r="E19" s="60">
        <v>6</v>
      </c>
      <c r="F19" s="60" t="s">
        <v>238</v>
      </c>
      <c r="G19" s="60" t="s">
        <v>184</v>
      </c>
      <c r="H19" s="63">
        <f t="shared" si="0"/>
        <v>195000</v>
      </c>
      <c r="I19" s="64">
        <v>1170000</v>
      </c>
      <c r="J19" s="62" t="s">
        <v>192</v>
      </c>
      <c r="K19" s="62" t="s">
        <v>197</v>
      </c>
    </row>
    <row r="20" spans="1:11" s="58" customFormat="1">
      <c r="A20" s="60" t="s">
        <v>239</v>
      </c>
      <c r="B20" s="61">
        <v>43629</v>
      </c>
      <c r="C20" s="60" t="s">
        <v>240</v>
      </c>
      <c r="D20" s="62" t="s">
        <v>182</v>
      </c>
      <c r="E20" s="60">
        <v>4</v>
      </c>
      <c r="F20" s="60" t="s">
        <v>241</v>
      </c>
      <c r="G20" s="60" t="s">
        <v>196</v>
      </c>
      <c r="H20" s="63">
        <f t="shared" si="0"/>
        <v>150000</v>
      </c>
      <c r="I20" s="64">
        <v>600000</v>
      </c>
      <c r="J20" s="62" t="s">
        <v>202</v>
      </c>
      <c r="K20" s="62" t="s">
        <v>186</v>
      </c>
    </row>
    <row r="21" spans="1:11" s="58" customFormat="1">
      <c r="A21" s="60" t="s">
        <v>242</v>
      </c>
      <c r="B21" s="61">
        <v>44169</v>
      </c>
      <c r="C21" s="60" t="s">
        <v>243</v>
      </c>
      <c r="D21" s="62" t="s">
        <v>190</v>
      </c>
      <c r="E21" s="60">
        <v>5</v>
      </c>
      <c r="F21" s="60" t="s">
        <v>244</v>
      </c>
      <c r="G21" s="60" t="s">
        <v>184</v>
      </c>
      <c r="H21" s="63">
        <f t="shared" si="0"/>
        <v>195000</v>
      </c>
      <c r="I21" s="64">
        <v>975000</v>
      </c>
      <c r="J21" s="62" t="s">
        <v>185</v>
      </c>
      <c r="K21" s="62" t="s">
        <v>186</v>
      </c>
    </row>
    <row r="22" spans="1:11" s="58" customFormat="1">
      <c r="A22" s="60" t="s">
        <v>242</v>
      </c>
      <c r="B22" s="61">
        <v>44169</v>
      </c>
      <c r="C22" s="60" t="s">
        <v>243</v>
      </c>
      <c r="D22" s="62" t="s">
        <v>187</v>
      </c>
      <c r="E22" s="60">
        <v>4</v>
      </c>
      <c r="F22" s="60" t="s">
        <v>244</v>
      </c>
      <c r="G22" s="60" t="s">
        <v>184</v>
      </c>
      <c r="H22" s="63">
        <f t="shared" si="0"/>
        <v>210000</v>
      </c>
      <c r="I22" s="64">
        <v>840000</v>
      </c>
      <c r="J22" s="62" t="s">
        <v>202</v>
      </c>
      <c r="K22" s="62" t="s">
        <v>186</v>
      </c>
    </row>
    <row r="23" spans="1:11" s="58" customFormat="1">
      <c r="A23" s="60" t="s">
        <v>245</v>
      </c>
      <c r="B23" s="61">
        <v>44169</v>
      </c>
      <c r="C23" s="60" t="s">
        <v>246</v>
      </c>
      <c r="D23" s="62" t="s">
        <v>190</v>
      </c>
      <c r="E23" s="60">
        <v>6</v>
      </c>
      <c r="F23" s="60" t="s">
        <v>247</v>
      </c>
      <c r="G23" s="60" t="s">
        <v>184</v>
      </c>
      <c r="H23" s="63">
        <f t="shared" si="0"/>
        <v>195000</v>
      </c>
      <c r="I23" s="64">
        <v>1170000</v>
      </c>
      <c r="J23" s="62" t="s">
        <v>202</v>
      </c>
      <c r="K23" s="62" t="s">
        <v>197</v>
      </c>
    </row>
    <row r="24" spans="1:11" s="58" customFormat="1">
      <c r="A24" s="60" t="s">
        <v>248</v>
      </c>
      <c r="B24" s="61">
        <v>44218</v>
      </c>
      <c r="C24" s="60" t="s">
        <v>249</v>
      </c>
      <c r="D24" s="62" t="s">
        <v>182</v>
      </c>
      <c r="E24" s="60">
        <v>4</v>
      </c>
      <c r="F24" s="60" t="s">
        <v>250</v>
      </c>
      <c r="G24" s="60" t="s">
        <v>184</v>
      </c>
      <c r="H24" s="63">
        <f t="shared" si="0"/>
        <v>150000</v>
      </c>
      <c r="I24" s="64">
        <v>600000</v>
      </c>
      <c r="J24" s="62" t="s">
        <v>185</v>
      </c>
      <c r="K24" s="62" t="s">
        <v>186</v>
      </c>
    </row>
    <row r="25" spans="1:11" s="58" customFormat="1">
      <c r="A25" s="60" t="s">
        <v>251</v>
      </c>
      <c r="B25" s="61">
        <v>44603</v>
      </c>
      <c r="C25" s="60" t="s">
        <v>252</v>
      </c>
      <c r="D25" s="62" t="s">
        <v>190</v>
      </c>
      <c r="E25" s="60">
        <v>4</v>
      </c>
      <c r="F25" s="60" t="s">
        <v>253</v>
      </c>
      <c r="G25" s="60" t="s">
        <v>184</v>
      </c>
      <c r="H25" s="63">
        <f t="shared" si="0"/>
        <v>195000</v>
      </c>
      <c r="I25" s="64">
        <v>780000</v>
      </c>
      <c r="J25" s="62" t="s">
        <v>202</v>
      </c>
      <c r="K25" s="62" t="s">
        <v>186</v>
      </c>
    </row>
    <row r="26" spans="1:11" s="58" customFormat="1">
      <c r="A26" s="60" t="s">
        <v>254</v>
      </c>
      <c r="B26" s="61">
        <v>44454</v>
      </c>
      <c r="C26" s="60" t="s">
        <v>255</v>
      </c>
      <c r="D26" s="62" t="s">
        <v>190</v>
      </c>
      <c r="E26" s="60">
        <v>1</v>
      </c>
      <c r="F26" s="60" t="s">
        <v>256</v>
      </c>
      <c r="G26" s="60" t="s">
        <v>184</v>
      </c>
      <c r="H26" s="63">
        <f t="shared" si="0"/>
        <v>195000</v>
      </c>
      <c r="I26" s="64">
        <v>195000</v>
      </c>
      <c r="J26" s="62" t="s">
        <v>185</v>
      </c>
      <c r="K26" s="62" t="s">
        <v>197</v>
      </c>
    </row>
    <row r="27" spans="1:11" s="58" customFormat="1">
      <c r="A27" s="60" t="s">
        <v>257</v>
      </c>
      <c r="B27" s="61">
        <v>44128</v>
      </c>
      <c r="C27" s="60" t="s">
        <v>258</v>
      </c>
      <c r="D27" s="62" t="s">
        <v>187</v>
      </c>
      <c r="E27" s="60">
        <v>3</v>
      </c>
      <c r="F27" s="60" t="s">
        <v>259</v>
      </c>
      <c r="G27" s="60" t="s">
        <v>184</v>
      </c>
      <c r="H27" s="63">
        <f t="shared" si="0"/>
        <v>210000</v>
      </c>
      <c r="I27" s="64">
        <v>630000</v>
      </c>
      <c r="J27" s="62" t="s">
        <v>185</v>
      </c>
      <c r="K27" s="62" t="s">
        <v>186</v>
      </c>
    </row>
    <row r="28" spans="1:11" s="58" customFormat="1">
      <c r="A28" s="60" t="s">
        <v>260</v>
      </c>
      <c r="B28" s="61">
        <v>43516</v>
      </c>
      <c r="C28" s="60" t="s">
        <v>261</v>
      </c>
      <c r="D28" s="62" t="s">
        <v>190</v>
      </c>
      <c r="E28" s="60">
        <v>4</v>
      </c>
      <c r="F28" s="60" t="s">
        <v>262</v>
      </c>
      <c r="G28" s="60" t="s">
        <v>184</v>
      </c>
      <c r="H28" s="63">
        <f t="shared" si="0"/>
        <v>195000</v>
      </c>
      <c r="I28" s="64">
        <v>780000</v>
      </c>
      <c r="J28" s="62" t="s">
        <v>185</v>
      </c>
      <c r="K28" s="62" t="s">
        <v>186</v>
      </c>
    </row>
    <row r="29" spans="1:11" s="58" customFormat="1">
      <c r="A29" s="60" t="s">
        <v>263</v>
      </c>
      <c r="B29" s="61">
        <v>43746</v>
      </c>
      <c r="C29" s="60" t="s">
        <v>264</v>
      </c>
      <c r="D29" s="62" t="s">
        <v>190</v>
      </c>
      <c r="E29" s="60">
        <v>5</v>
      </c>
      <c r="F29" s="60" t="s">
        <v>265</v>
      </c>
      <c r="G29" s="60" t="s">
        <v>196</v>
      </c>
      <c r="H29" s="63">
        <f t="shared" si="0"/>
        <v>195000</v>
      </c>
      <c r="I29" s="64">
        <v>975000</v>
      </c>
      <c r="J29" s="62" t="s">
        <v>185</v>
      </c>
      <c r="K29" s="62" t="s">
        <v>197</v>
      </c>
    </row>
    <row r="30" spans="1:11" s="58" customFormat="1">
      <c r="A30" s="60" t="s">
        <v>266</v>
      </c>
      <c r="B30" s="61">
        <v>44775</v>
      </c>
      <c r="C30" s="60" t="s">
        <v>267</v>
      </c>
      <c r="D30" s="62" t="s">
        <v>190</v>
      </c>
      <c r="E30" s="60">
        <v>3</v>
      </c>
      <c r="F30" s="60" t="s">
        <v>268</v>
      </c>
      <c r="G30" s="60" t="s">
        <v>196</v>
      </c>
      <c r="H30" s="63">
        <f t="shared" si="0"/>
        <v>195000</v>
      </c>
      <c r="I30" s="64">
        <v>585000</v>
      </c>
      <c r="J30" s="62" t="s">
        <v>202</v>
      </c>
      <c r="K30" s="62" t="s">
        <v>197</v>
      </c>
    </row>
    <row r="31" spans="1:11" s="58" customFormat="1">
      <c r="A31" s="60" t="s">
        <v>269</v>
      </c>
      <c r="B31" s="61">
        <v>43516</v>
      </c>
      <c r="C31" s="60" t="s">
        <v>270</v>
      </c>
      <c r="D31" s="62" t="s">
        <v>190</v>
      </c>
      <c r="E31" s="60">
        <v>4</v>
      </c>
      <c r="F31" s="60" t="s">
        <v>271</v>
      </c>
      <c r="G31" s="60" t="s">
        <v>196</v>
      </c>
      <c r="H31" s="63">
        <f t="shared" si="0"/>
        <v>195000</v>
      </c>
      <c r="I31" s="64">
        <v>780000</v>
      </c>
      <c r="J31" s="62" t="s">
        <v>202</v>
      </c>
      <c r="K31" s="62" t="s">
        <v>186</v>
      </c>
    </row>
    <row r="37" spans="1:3">
      <c r="A37" s="66" t="s">
        <v>171</v>
      </c>
      <c r="B37" s="67" t="s">
        <v>176</v>
      </c>
    </row>
    <row r="38" spans="1:3">
      <c r="A38" s="65" t="s">
        <v>182</v>
      </c>
      <c r="B38" s="69">
        <f>SUMIF($D$2:$D$31,"Robusta",$I$2:$I$31)</f>
        <v>4200000</v>
      </c>
      <c r="C38" s="68"/>
    </row>
    <row r="39" spans="1:3">
      <c r="A39" s="65" t="s">
        <v>187</v>
      </c>
      <c r="B39" s="69">
        <f>SUMIF($D$2:$D$31,"Excelsa",$I$2:$I$31)</f>
        <v>4620000</v>
      </c>
      <c r="C39" s="68"/>
    </row>
    <row r="40" spans="1:3">
      <c r="A40" s="65" t="s">
        <v>190</v>
      </c>
      <c r="B40" s="69">
        <f>SUMIF($D$2:$D$31,"Arabica",$I$2:$I$31)</f>
        <v>9555000</v>
      </c>
      <c r="C40" s="68"/>
    </row>
    <row r="41" spans="1:3">
      <c r="A41" s="65" t="s">
        <v>198</v>
      </c>
      <c r="B41" s="69">
        <f>SUMIF($D$2:$D$31,"Liberica",$I$2:$I$31)</f>
        <v>1190000</v>
      </c>
      <c r="C41" s="68"/>
    </row>
    <row r="42" spans="1:3">
      <c r="B42" s="68"/>
      <c r="C42" s="68"/>
    </row>
    <row r="43" spans="1:3">
      <c r="B43" s="68"/>
      <c r="C43" s="68"/>
    </row>
    <row r="44" spans="1:3">
      <c r="A44" s="66" t="s">
        <v>171</v>
      </c>
      <c r="B44" s="70" t="s">
        <v>272</v>
      </c>
      <c r="C44" s="70" t="s">
        <v>176</v>
      </c>
    </row>
    <row r="45" spans="1:3">
      <c r="A45" s="65" t="s">
        <v>182</v>
      </c>
      <c r="B45" s="60" t="s">
        <v>192</v>
      </c>
      <c r="C45" s="69">
        <f>SUMIFS($I$2:$I$31,$D$2:$D$31,"Robusta",$J$2:$J$31,"Light")</f>
        <v>300000</v>
      </c>
    </row>
    <row r="46" spans="1:3">
      <c r="A46" s="65" t="s">
        <v>187</v>
      </c>
      <c r="B46" s="60" t="s">
        <v>192</v>
      </c>
      <c r="C46" s="69">
        <f>SUMIFS($I$2:$I$31,$D$2:$D$31,"Excelsa",$J$2:$J$31,"Light")</f>
        <v>1050000</v>
      </c>
    </row>
    <row r="47" spans="1:3">
      <c r="A47" s="65" t="s">
        <v>190</v>
      </c>
      <c r="B47" s="60" t="s">
        <v>192</v>
      </c>
      <c r="C47" s="69">
        <f>SUMIFS($I$2:$I$31,$D$2:$D$31,"Arabica",$J$2:$J$31,"Light")</f>
        <v>1365000</v>
      </c>
    </row>
    <row r="48" spans="1:3">
      <c r="A48" s="65" t="s">
        <v>198</v>
      </c>
      <c r="B48" s="60" t="s">
        <v>192</v>
      </c>
      <c r="C48" s="69">
        <f>SUMIFS($I$2:$I$31,$D$2:$D$31,"Liberica",$J$2:$J$31,"Light")</f>
        <v>170000</v>
      </c>
    </row>
    <row r="49" spans="1:3">
      <c r="B49" s="68"/>
      <c r="C49" s="68"/>
    </row>
    <row r="50" spans="1:3">
      <c r="B50" s="68"/>
      <c r="C50" s="68"/>
    </row>
    <row r="51" spans="1:3">
      <c r="A51" s="66" t="s">
        <v>171</v>
      </c>
      <c r="B51" s="70" t="s">
        <v>174</v>
      </c>
      <c r="C51" s="70" t="s">
        <v>176</v>
      </c>
    </row>
    <row r="52" spans="1:3">
      <c r="A52" s="65" t="s">
        <v>182</v>
      </c>
      <c r="B52" s="71" t="s">
        <v>196</v>
      </c>
      <c r="C52" s="69">
        <f>SUMIFS($I$2:$I$31,$D$2:$D$31,A52,$G$2:$G$31,B52)</f>
        <v>900000</v>
      </c>
    </row>
    <row r="53" spans="1:3">
      <c r="A53" s="65" t="s">
        <v>187</v>
      </c>
      <c r="B53" s="71" t="s">
        <v>184</v>
      </c>
      <c r="C53" s="69">
        <f>SUMIFS($I$2:$I$31,$D$2:$D$31,A53,$G$2:$G$31,B53)</f>
        <v>4200000</v>
      </c>
    </row>
    <row r="54" spans="1:3">
      <c r="A54" s="65" t="s">
        <v>190</v>
      </c>
      <c r="B54" s="71" t="s">
        <v>184</v>
      </c>
      <c r="C54" s="69">
        <f>SUMIFS($I$2:$I$31,$D$2:$D$31,A54,$G$2:$G$31,B54)</f>
        <v>7215000</v>
      </c>
    </row>
    <row r="55" spans="1:3">
      <c r="A55" s="65" t="s">
        <v>198</v>
      </c>
      <c r="B55" s="71" t="s">
        <v>196</v>
      </c>
      <c r="C55" s="69">
        <f>SUMIFS($I$2:$I$31,$D$2:$D$31,A55,$G$2:$G$31,B55)</f>
        <v>170000</v>
      </c>
    </row>
    <row r="56" spans="1:3">
      <c r="B56" s="68"/>
      <c r="C56" s="6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Basic</vt:lpstr>
      <vt:lpstr>Text</vt:lpstr>
      <vt:lpstr>vlookup &amp; hlookup</vt:lpstr>
      <vt:lpstr>ref</vt:lpstr>
      <vt:lpstr>xlookup</vt:lpstr>
      <vt:lpstr>ref2</vt:lpstr>
      <vt:lpstr>filter &amp; slicer</vt:lpstr>
      <vt:lpstr>rept</vt:lpstr>
      <vt:lpstr>Data Test</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2024-11-22T12:58:47Z</dcterms:created>
  <dcterms:modified xsi:type="dcterms:W3CDTF">2024-11-22T13:04:33Z</dcterms:modified>
</cp:coreProperties>
</file>